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0.xml" ContentType="application/vnd.openxmlformats-officedocument.drawing+xml"/>
  <Override PartName="/xl/drawings/drawing3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solastocojp.sharepoint.com/sites/T_SOL_109/Shared Documents/決算資料/FY2023/4Q/01_作成資料/03_決算補足資料/01_作業場/"/>
    </mc:Choice>
  </mc:AlternateContent>
  <xr:revisionPtr revIDLastSave="549" documentId="8_{01C19249-82B4-438E-9F42-186927833D29}" xr6:coauthVersionLast="47" xr6:coauthVersionMax="47" xr10:uidLastSave="{B2CD9AAD-4CCC-4850-84AC-AFFF206BAA2C}"/>
  <bookViews>
    <workbookView xWindow="-120" yWindow="-120" windowWidth="29040" windowHeight="15840" tabRatio="649" firstSheet="96" activeTab="96" xr2:uid="{00000000-000D-0000-FFFF-FFFF00000000}"/>
  </bookViews>
  <sheets>
    <sheet name="21Q4⇒" sheetId="10" state="hidden" r:id="rId1"/>
    <sheet name="21Q4_パラメータ設定" sheetId="17" state="hidden" r:id="rId2"/>
    <sheet name="21Q4_表紙" sheetId="2" state="hidden" r:id="rId3"/>
    <sheet name="21Q4_P1" sheetId="1" state="hidden" r:id="rId4"/>
    <sheet name="21Q4_P2" sheetId="11" state="hidden" r:id="rId5"/>
    <sheet name="21Q4_P3" sheetId="12" state="hidden" r:id="rId6"/>
    <sheet name="21Q4_P4" sheetId="13" state="hidden" r:id="rId7"/>
    <sheet name="21Q4_P5" sheetId="14" state="hidden" r:id="rId8"/>
    <sheet name="21Q4_P6" sheetId="15" state="hidden" r:id="rId9"/>
    <sheet name="21Q4_P7" sheetId="16" state="hidden" r:id="rId10"/>
    <sheet name="21Q4_P8" sheetId="18" state="hidden" r:id="rId11"/>
    <sheet name="21Q4_P9" sheetId="19" state="hidden" r:id="rId12"/>
    <sheet name="21Q4_P10" sheetId="20" state="hidden" r:id="rId13"/>
    <sheet name="21Q4_裏表紙" sheetId="40" state="hidden" r:id="rId14"/>
    <sheet name="22Q1⇒" sheetId="22" state="hidden" r:id="rId15"/>
    <sheet name="22Q1_パラメータ設定" sheetId="47" state="hidden" r:id="rId16"/>
    <sheet name="22Q1_表紙" sheetId="24" state="hidden" r:id="rId17"/>
    <sheet name="22Q1_P1" sheetId="48" state="hidden" r:id="rId18"/>
    <sheet name="22Q1_P2" sheetId="49" state="hidden" r:id="rId19"/>
    <sheet name="22Q1_P3" sheetId="50" state="hidden" r:id="rId20"/>
    <sheet name="22Q1_P4" sheetId="51" state="hidden" r:id="rId21"/>
    <sheet name="22Q1_P5" sheetId="52" state="hidden" r:id="rId22"/>
    <sheet name="22Q1_P6" sheetId="53" state="hidden" r:id="rId23"/>
    <sheet name="22Q1_P7" sheetId="54" state="hidden" r:id="rId24"/>
    <sheet name="22Q1_P8" sheetId="55" state="hidden" r:id="rId25"/>
    <sheet name="22Q1_P9" sheetId="56" state="hidden" r:id="rId26"/>
    <sheet name="22Q1_P10" sheetId="57" state="hidden" r:id="rId27"/>
    <sheet name="22Q1_裏表紙" sheetId="43" state="hidden" r:id="rId28"/>
    <sheet name="22Q2⇒" sheetId="35" state="hidden" r:id="rId29"/>
    <sheet name="22Q2_パラメータ設定" sheetId="58" state="hidden" r:id="rId30"/>
    <sheet name="22Q2_表紙" sheetId="36" state="hidden" r:id="rId31"/>
    <sheet name="22Q2_P1" sheetId="59" state="hidden" r:id="rId32"/>
    <sheet name="22Q2_P2" sheetId="60" state="hidden" r:id="rId33"/>
    <sheet name="22Q2_P3" sheetId="61" state="hidden" r:id="rId34"/>
    <sheet name="22Q2_P4" sheetId="62" state="hidden" r:id="rId35"/>
    <sheet name="22Q2_P5" sheetId="63" state="hidden" r:id="rId36"/>
    <sheet name="22Q2_P6" sheetId="64" state="hidden" r:id="rId37"/>
    <sheet name="22Q2_P7" sheetId="65" state="hidden" r:id="rId38"/>
    <sheet name="22Q2_P8" sheetId="66" state="hidden" r:id="rId39"/>
    <sheet name="22Q2_P9" sheetId="67" state="hidden" r:id="rId40"/>
    <sheet name="22Q2_P10" sheetId="68" state="hidden" r:id="rId41"/>
    <sheet name="22Q2_裏表紙" sheetId="44" state="hidden" r:id="rId42"/>
    <sheet name="22Q3⇒" sheetId="37" state="hidden" r:id="rId43"/>
    <sheet name="22Q3_パラメータ設定" sheetId="69" state="hidden" r:id="rId44"/>
    <sheet name="22Q3_表紙" sheetId="38" state="hidden" r:id="rId45"/>
    <sheet name="22Q3_P1" sheetId="70" state="hidden" r:id="rId46"/>
    <sheet name="22Q3_P2" sheetId="71" state="hidden" r:id="rId47"/>
    <sheet name="22Q3_P3" sheetId="72" state="hidden" r:id="rId48"/>
    <sheet name="22Q3_P4" sheetId="73" state="hidden" r:id="rId49"/>
    <sheet name="22Q3_P5" sheetId="74" state="hidden" r:id="rId50"/>
    <sheet name="22Q3_P6" sheetId="75" state="hidden" r:id="rId51"/>
    <sheet name="22Q3_P7" sheetId="76" state="hidden" r:id="rId52"/>
    <sheet name="22Q3_P8" sheetId="77" state="hidden" r:id="rId53"/>
    <sheet name="22Q3_P9" sheetId="78" state="hidden" r:id="rId54"/>
    <sheet name="22Q3_P10" sheetId="79" state="hidden" r:id="rId55"/>
    <sheet name="22Q3_裏表紙" sheetId="45" state="hidden" r:id="rId56"/>
    <sheet name="22Q4⇒" sheetId="41" state="hidden" r:id="rId57"/>
    <sheet name="22Q4_パラメータ設定" sheetId="80" state="hidden" r:id="rId58"/>
    <sheet name="22Q4_表紙" sheetId="42" state="hidden" r:id="rId59"/>
    <sheet name="22Q4_P2" sheetId="92" state="hidden" r:id="rId60"/>
    <sheet name="22Q4_P3" sheetId="93" state="hidden" r:id="rId61"/>
    <sheet name="22Q4_P4" sheetId="94" state="hidden" r:id="rId62"/>
    <sheet name="22Q4_P5" sheetId="95" state="hidden" r:id="rId63"/>
    <sheet name="22Q4_P6" sheetId="96" state="hidden" r:id="rId64"/>
    <sheet name="22Q4_P7" sheetId="97" state="hidden" r:id="rId65"/>
    <sheet name="22Q4_P8" sheetId="98" state="hidden" r:id="rId66"/>
    <sheet name="22Q4_P9" sheetId="99" state="hidden" r:id="rId67"/>
    <sheet name="22Q4_P10" sheetId="100" state="hidden" r:id="rId68"/>
    <sheet name="22Q4_裏表紙" sheetId="46" state="hidden" r:id="rId69"/>
    <sheet name="23Q1⇒" sheetId="101" state="hidden" r:id="rId70"/>
    <sheet name="23Q1_パラメータ設定" sheetId="102" state="hidden" r:id="rId71"/>
    <sheet name="23Q1_表紙" sheetId="103" state="hidden" r:id="rId72"/>
    <sheet name="23Q1_P1" sheetId="104" state="hidden" r:id="rId73"/>
    <sheet name="23Q1_P2" sheetId="105" state="hidden" r:id="rId74"/>
    <sheet name="23Q1_P3" sheetId="106" state="hidden" r:id="rId75"/>
    <sheet name="23Q1_P4" sheetId="107" state="hidden" r:id="rId76"/>
    <sheet name="23Q1_P5" sheetId="108" state="hidden" r:id="rId77"/>
    <sheet name="23Q1_P6" sheetId="109" state="hidden" r:id="rId78"/>
    <sheet name="23Q1_P7" sheetId="110" state="hidden" r:id="rId79"/>
    <sheet name="23Q1_P8" sheetId="111" state="hidden" r:id="rId80"/>
    <sheet name="23Q1_P9" sheetId="112" state="hidden" r:id="rId81"/>
    <sheet name="23Q1_P10" sheetId="113" state="hidden" r:id="rId82"/>
    <sheet name="23Q1_裏表紙" sheetId="114" state="hidden" r:id="rId83"/>
    <sheet name="23Q2⇒" sheetId="130" state="hidden" r:id="rId84"/>
    <sheet name="マニュアル" sheetId="115" state="hidden" r:id="rId85"/>
    <sheet name="23Q2_パラメータ設定" sheetId="131" state="hidden" r:id="rId86"/>
    <sheet name="23Q2_表紙" sheetId="132" state="hidden" r:id="rId87"/>
    <sheet name="23Q2_P3" sheetId="135" state="hidden" r:id="rId88"/>
    <sheet name="23Q2_P4" sheetId="136" state="hidden" r:id="rId89"/>
    <sheet name="23Q2_P5" sheetId="137" state="hidden" r:id="rId90"/>
    <sheet name="23Q2_P6" sheetId="138" state="hidden" r:id="rId91"/>
    <sheet name="23Q2_P7" sheetId="139" state="hidden" r:id="rId92"/>
    <sheet name="23Q2_P8" sheetId="140" state="hidden" r:id="rId93"/>
    <sheet name="23Q2_P9" sheetId="141" state="hidden" r:id="rId94"/>
    <sheet name="23Q2_P10" sheetId="142" state="hidden" r:id="rId95"/>
    <sheet name="23Q2_裏表紙" sheetId="143" state="hidden" r:id="rId96"/>
    <sheet name="Yearly_JP" sheetId="174" r:id="rId97"/>
    <sheet name="Quarterly_JP" sheetId="179" r:id="rId98"/>
    <sheet name="Yearly_EN" sheetId="178" r:id="rId99"/>
    <sheet name="Quarterly_EN" sheetId="180" r:id="rId100"/>
  </sheets>
  <definedNames>
    <definedName name="_xlnm.Print_Area" localSheetId="3">'21Q4_P1'!$A$1:$G$67</definedName>
    <definedName name="_xlnm.Print_Area" localSheetId="12">'21Q4_P10'!$A$1:$D$28</definedName>
    <definedName name="_xlnm.Print_Area" localSheetId="4">'21Q4_P2'!$A$1:$G$60</definedName>
    <definedName name="_xlnm.Print_Area" localSheetId="5">'21Q4_P3'!$A$1:$G$43</definedName>
    <definedName name="_xlnm.Print_Area" localSheetId="6">'21Q4_P4'!$A$1:$F$51</definedName>
    <definedName name="_xlnm.Print_Area" localSheetId="7">'21Q4_P5'!$A$1:$I$66</definedName>
    <definedName name="_xlnm.Print_Area" localSheetId="8">'21Q4_P6'!$A$1:$I$59</definedName>
    <definedName name="_xlnm.Print_Area" localSheetId="9">'21Q4_P7'!$A$1:$F$51</definedName>
    <definedName name="_xlnm.Print_Area" localSheetId="10">'21Q4_P8'!$A$1:$J$62</definedName>
    <definedName name="_xlnm.Print_Area" localSheetId="11">'21Q4_P9'!$A$1:$J$63</definedName>
    <definedName name="_xlnm.Print_Area" localSheetId="2">'21Q4_表紙'!$A$1:$H$28</definedName>
    <definedName name="_xlnm.Print_Area" localSheetId="13">'21Q4_裏表紙'!$A$1:$H$28</definedName>
    <definedName name="_xlnm.Print_Area" localSheetId="17">'22Q1_P1'!$A$1:$G$67</definedName>
    <definedName name="_xlnm.Print_Area" localSheetId="26">'22Q1_P10'!$A$1:$D$28</definedName>
    <definedName name="_xlnm.Print_Area" localSheetId="18">'22Q1_P2'!$A$1:$G$60</definedName>
    <definedName name="_xlnm.Print_Area" localSheetId="19">'22Q1_P3'!$A$1:$G$43</definedName>
    <definedName name="_xlnm.Print_Area" localSheetId="20">'22Q1_P4'!$A$1:$F$51</definedName>
    <definedName name="_xlnm.Print_Area" localSheetId="21">'22Q1_P5'!$A$1:$I$65</definedName>
    <definedName name="_xlnm.Print_Area" localSheetId="22">'22Q1_P6'!$A$1:$I$59</definedName>
    <definedName name="_xlnm.Print_Area" localSheetId="23">'22Q1_P7'!$A$1:$F$51</definedName>
    <definedName name="_xlnm.Print_Area" localSheetId="24">'22Q1_P8'!$A$1:$J$62</definedName>
    <definedName name="_xlnm.Print_Area" localSheetId="25">'22Q1_P9'!$A$1:$J$63</definedName>
    <definedName name="_xlnm.Print_Area" localSheetId="16">'22Q1_表紙'!$A$1:$H$28</definedName>
    <definedName name="_xlnm.Print_Area" localSheetId="27">'22Q1_裏表紙'!$A$1:$H$28</definedName>
    <definedName name="_xlnm.Print_Area" localSheetId="31">'22Q2_P1'!$A$1:$G$67</definedName>
    <definedName name="_xlnm.Print_Area" localSheetId="40">'22Q2_P10'!$A$1:$D$28</definedName>
    <definedName name="_xlnm.Print_Area" localSheetId="32">'22Q2_P2'!$A$1:$G$60</definedName>
    <definedName name="_xlnm.Print_Area" localSheetId="33">'22Q2_P3'!$A$1:$G$43</definedName>
    <definedName name="_xlnm.Print_Area" localSheetId="34">'22Q2_P4'!$A$1:$F$51</definedName>
    <definedName name="_xlnm.Print_Area" localSheetId="35">'22Q2_P5'!$A$1:$I$65</definedName>
    <definedName name="_xlnm.Print_Area" localSheetId="36">'22Q2_P6'!$A$1:$I$59</definedName>
    <definedName name="_xlnm.Print_Area" localSheetId="37">'22Q2_P7'!$A$1:$F$51</definedName>
    <definedName name="_xlnm.Print_Area" localSheetId="38">'22Q2_P8'!$A$1:$J$62</definedName>
    <definedName name="_xlnm.Print_Area" localSheetId="39">'22Q2_P9'!$A$1:$J$63</definedName>
    <definedName name="_xlnm.Print_Area" localSheetId="30">'22Q2_表紙'!$A$1:$H$28</definedName>
    <definedName name="_xlnm.Print_Area" localSheetId="41">'22Q2_裏表紙'!$A$1:$H$28</definedName>
    <definedName name="_xlnm.Print_Area" localSheetId="45">'22Q3_P1'!$A$1:$G$67</definedName>
    <definedName name="_xlnm.Print_Area" localSheetId="54">'22Q3_P10'!$A$1:$D$28</definedName>
    <definedName name="_xlnm.Print_Area" localSheetId="46">'22Q3_P2'!$A$1:$G$60</definedName>
    <definedName name="_xlnm.Print_Area" localSheetId="47">'22Q3_P3'!$A$1:$G$43</definedName>
    <definedName name="_xlnm.Print_Area" localSheetId="48">'22Q3_P4'!$A$1:$F$51</definedName>
    <definedName name="_xlnm.Print_Area" localSheetId="49">'22Q3_P5'!$A$1:$I$65</definedName>
    <definedName name="_xlnm.Print_Area" localSheetId="50">'22Q3_P6'!$A$1:$I$59</definedName>
    <definedName name="_xlnm.Print_Area" localSheetId="51">'22Q3_P7'!$A$1:$F$51</definedName>
    <definedName name="_xlnm.Print_Area" localSheetId="52">'22Q3_P8'!$A$1:$J$62</definedName>
    <definedName name="_xlnm.Print_Area" localSheetId="53">'22Q3_P9'!$A$1:$J$63</definedName>
    <definedName name="_xlnm.Print_Area" localSheetId="44">'22Q3_表紙'!$A$1:$H$28</definedName>
    <definedName name="_xlnm.Print_Area" localSheetId="55">'22Q3_裏表紙'!$A$1:$H$28</definedName>
    <definedName name="_xlnm.Print_Area" localSheetId="67">'22Q4_P10'!$A$1:$D$29</definedName>
    <definedName name="_xlnm.Print_Area" localSheetId="59">'22Q4_P2'!$A$1:$G$60</definedName>
    <definedName name="_xlnm.Print_Area" localSheetId="60">'22Q4_P3'!$A$1:$G$43</definedName>
    <definedName name="_xlnm.Print_Area" localSheetId="61">'22Q4_P4'!$A$1:$F$52</definedName>
    <definedName name="_xlnm.Print_Area" localSheetId="62">'22Q4_P5'!$A$1:$I$67</definedName>
    <definedName name="_xlnm.Print_Area" localSheetId="63">'22Q4_P6'!$A$1:$I$59</definedName>
    <definedName name="_xlnm.Print_Area" localSheetId="64">'22Q4_P7'!$A$1:$F$51</definedName>
    <definedName name="_xlnm.Print_Area" localSheetId="65">'22Q4_P8'!$A$1:$J$62</definedName>
    <definedName name="_xlnm.Print_Area" localSheetId="66">'22Q4_P9'!$A$1:$J$63</definedName>
    <definedName name="_xlnm.Print_Area" localSheetId="58">'22Q4_表紙'!$A$1:$H$28</definedName>
    <definedName name="_xlnm.Print_Area" localSheetId="68">'22Q4_裏表紙'!$A$1:$H$29</definedName>
    <definedName name="_xlnm.Print_Area" localSheetId="72">'23Q1_P1'!$A$1:$G$68</definedName>
    <definedName name="_xlnm.Print_Area" localSheetId="81">'23Q1_P10'!$A$1:$D$28</definedName>
    <definedName name="_xlnm.Print_Area" localSheetId="73">'23Q1_P2'!$A$1:$G$60</definedName>
    <definedName name="_xlnm.Print_Area" localSheetId="74">'23Q1_P3'!$A$1:$G$43</definedName>
    <definedName name="_xlnm.Print_Area" localSheetId="75">'23Q1_P4'!$A$1:$F$53</definedName>
    <definedName name="_xlnm.Print_Area" localSheetId="76">'23Q1_P5'!$A$1:$I$67</definedName>
    <definedName name="_xlnm.Print_Area" localSheetId="77">'23Q1_P6'!$A$1:$I$59</definedName>
    <definedName name="_xlnm.Print_Area" localSheetId="78">'23Q1_P7'!$A$1:$F$51</definedName>
    <definedName name="_xlnm.Print_Area" localSheetId="79">'23Q1_P8'!$A$1:$J$62</definedName>
    <definedName name="_xlnm.Print_Area" localSheetId="80">'23Q1_P9'!$A$1:$J$63</definedName>
    <definedName name="_xlnm.Print_Area" localSheetId="71">'23Q1_表紙'!$A$1:$H$28</definedName>
    <definedName name="_xlnm.Print_Area" localSheetId="82">'23Q1_裏表紙'!$A$1:$H$28</definedName>
    <definedName name="_xlnm.Print_Area" localSheetId="94">'23Q2_P10'!$A$1:$D$29</definedName>
    <definedName name="_xlnm.Print_Area" localSheetId="87">'23Q2_P3'!$A$1:$G$43</definedName>
    <definedName name="_xlnm.Print_Area" localSheetId="88">'23Q2_P4'!$A$1:$F$53</definedName>
    <definedName name="_xlnm.Print_Area" localSheetId="89">'23Q2_P5'!$A$1:$I$69</definedName>
    <definedName name="_xlnm.Print_Area" localSheetId="90">'23Q2_P6'!$A$1:$I$59</definedName>
    <definedName name="_xlnm.Print_Area" localSheetId="91">'23Q2_P7'!$A$1:$F$51</definedName>
    <definedName name="_xlnm.Print_Area" localSheetId="92">'23Q2_P8'!$A$1:$J$62</definedName>
    <definedName name="_xlnm.Print_Area" localSheetId="93">'23Q2_P9'!$A$1:$J$63</definedName>
    <definedName name="_xlnm.Print_Area" localSheetId="86">'23Q2_表紙'!$A$1:$H$28</definedName>
    <definedName name="_xlnm.Print_Area" localSheetId="95">'23Q2_裏表紙'!$A$1:$H$28</definedName>
    <definedName name="_xlnm.Print_Area" localSheetId="97">Quarterly_JP!$A$1:$O$266</definedName>
    <definedName name="_xlnm.Print_Area" localSheetId="98">Yearly_EN!$A$1:$M$283</definedName>
    <definedName name="_xlnm.Print_Area" localSheetId="96">Yearly_JP!$A$1:$L$280</definedName>
    <definedName name="_xlnm.Print_Titles" localSheetId="99">Quarterly_EN!$1:$3</definedName>
    <definedName name="_xlnm.Print_Titles" localSheetId="97">Quarterly_JP!$1:$3</definedName>
    <definedName name="_xlnm.Print_Titles" localSheetId="98">Yearly_EN!$1:$3</definedName>
    <definedName name="_xlnm.Print_Titles" localSheetId="96">Yearly_JP!$1:$3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0" i="141" l="1"/>
  <c r="I69" i="141"/>
  <c r="I68" i="141"/>
  <c r="AT68" i="140" l="1"/>
  <c r="H68" i="140" s="1"/>
  <c r="H69" i="140"/>
  <c r="H67" i="140"/>
  <c r="E50" i="137"/>
  <c r="F50" i="137"/>
  <c r="AR83" i="141"/>
  <c r="AQ83" i="141"/>
  <c r="AP83" i="141"/>
  <c r="AO83" i="141"/>
  <c r="AR82" i="141"/>
  <c r="AQ82" i="141"/>
  <c r="AR62" i="141" s="1"/>
  <c r="F62" i="141" s="1"/>
  <c r="AP82" i="141"/>
  <c r="AO82" i="141"/>
  <c r="AO62" i="141" s="1"/>
  <c r="C62" i="141" s="1"/>
  <c r="AR81" i="141"/>
  <c r="AQ81" i="141"/>
  <c r="AP81" i="141"/>
  <c r="AO81" i="141"/>
  <c r="AR80" i="141"/>
  <c r="AQ80" i="141"/>
  <c r="AQ60" i="141" s="1"/>
  <c r="AP80" i="141"/>
  <c r="AO80" i="141"/>
  <c r="AR79" i="141"/>
  <c r="AQ79" i="141"/>
  <c r="AP79" i="141"/>
  <c r="AO79" i="141"/>
  <c r="AS83" i="141"/>
  <c r="AS82" i="141"/>
  <c r="AS81" i="141"/>
  <c r="AS80" i="141"/>
  <c r="AS79" i="141"/>
  <c r="AR63" i="141"/>
  <c r="AQ63" i="141"/>
  <c r="AP63" i="141"/>
  <c r="AO63" i="141"/>
  <c r="C63" i="141" s="1"/>
  <c r="AP62" i="141"/>
  <c r="AR61" i="141"/>
  <c r="AQ61" i="141"/>
  <c r="AP61" i="141"/>
  <c r="AO61" i="141"/>
  <c r="C61" i="141" s="1"/>
  <c r="AP60" i="141"/>
  <c r="AO60" i="141"/>
  <c r="AR59" i="141"/>
  <c r="AQ59" i="141"/>
  <c r="AP59" i="141"/>
  <c r="AO59" i="141"/>
  <c r="AO58" i="141" s="1"/>
  <c r="C58" i="141" s="1"/>
  <c r="AP58" i="141"/>
  <c r="AR62" i="140"/>
  <c r="AQ62" i="140"/>
  <c r="AP62" i="140"/>
  <c r="AO62" i="140"/>
  <c r="AR61" i="140"/>
  <c r="AQ61" i="140"/>
  <c r="AP61" i="140"/>
  <c r="AO61" i="140"/>
  <c r="AR60" i="140"/>
  <c r="AQ60" i="140"/>
  <c r="AP60" i="140"/>
  <c r="AO60" i="140"/>
  <c r="AR59" i="140"/>
  <c r="AQ59" i="140"/>
  <c r="AQ58" i="140" s="1"/>
  <c r="E58" i="140" s="1"/>
  <c r="AP59" i="140"/>
  <c r="AP58" i="140" s="1"/>
  <c r="AO59" i="140"/>
  <c r="AO58" i="140" s="1"/>
  <c r="AR58" i="140"/>
  <c r="AO77" i="140"/>
  <c r="AP77" i="140"/>
  <c r="AQ77" i="140"/>
  <c r="AR77" i="140"/>
  <c r="AO78" i="140"/>
  <c r="AP78" i="140"/>
  <c r="AQ78" i="140"/>
  <c r="AR78" i="140"/>
  <c r="AO79" i="140"/>
  <c r="AP79" i="140"/>
  <c r="AQ79" i="140"/>
  <c r="AR79" i="140"/>
  <c r="AO80" i="140"/>
  <c r="AP80" i="140"/>
  <c r="AQ80" i="140"/>
  <c r="AR80" i="140"/>
  <c r="AS80" i="140"/>
  <c r="AS79" i="140"/>
  <c r="AS78" i="140"/>
  <c r="AS77" i="140"/>
  <c r="J63" i="141"/>
  <c r="F63" i="141"/>
  <c r="E63" i="141"/>
  <c r="D63" i="141"/>
  <c r="J62" i="141"/>
  <c r="D62" i="141"/>
  <c r="J61" i="141"/>
  <c r="F61" i="141"/>
  <c r="E61" i="141"/>
  <c r="D61" i="141"/>
  <c r="J60" i="141"/>
  <c r="D60" i="141"/>
  <c r="C60" i="141"/>
  <c r="J59" i="141"/>
  <c r="F59" i="141"/>
  <c r="E59" i="141"/>
  <c r="D59" i="141"/>
  <c r="J58" i="141"/>
  <c r="D58" i="141"/>
  <c r="J62" i="140"/>
  <c r="F62" i="140"/>
  <c r="E62" i="140"/>
  <c r="J61" i="140"/>
  <c r="F61" i="140"/>
  <c r="E61" i="140"/>
  <c r="J60" i="140"/>
  <c r="F60" i="140"/>
  <c r="E60" i="140"/>
  <c r="J59" i="140"/>
  <c r="F59" i="140"/>
  <c r="E59" i="140"/>
  <c r="J58" i="140"/>
  <c r="F58" i="140"/>
  <c r="F33" i="139"/>
  <c r="E33" i="139"/>
  <c r="D33" i="139"/>
  <c r="C33" i="139"/>
  <c r="F51" i="139"/>
  <c r="E51" i="139"/>
  <c r="D51" i="139"/>
  <c r="C51" i="139"/>
  <c r="F49" i="139"/>
  <c r="E49" i="139"/>
  <c r="D49" i="139"/>
  <c r="C49" i="139"/>
  <c r="F48" i="139"/>
  <c r="E48" i="139"/>
  <c r="D48" i="139"/>
  <c r="C48" i="139"/>
  <c r="F47" i="139"/>
  <c r="E47" i="139"/>
  <c r="D47" i="139"/>
  <c r="C47" i="139"/>
  <c r="F46" i="139"/>
  <c r="E46" i="139"/>
  <c r="D46" i="139"/>
  <c r="C46" i="139"/>
  <c r="F45" i="139"/>
  <c r="E45" i="139"/>
  <c r="D45" i="139"/>
  <c r="C45" i="139"/>
  <c r="F37" i="139"/>
  <c r="E37" i="139"/>
  <c r="D37" i="139"/>
  <c r="C37" i="139"/>
  <c r="F36" i="139"/>
  <c r="E36" i="139"/>
  <c r="D36" i="139"/>
  <c r="C36" i="139"/>
  <c r="F34" i="139"/>
  <c r="E34" i="139"/>
  <c r="D34" i="139"/>
  <c r="C34" i="139"/>
  <c r="F31" i="139"/>
  <c r="E31" i="139"/>
  <c r="D31" i="139"/>
  <c r="C31" i="139"/>
  <c r="F30" i="139"/>
  <c r="E30" i="139"/>
  <c r="D30" i="139"/>
  <c r="C30" i="139"/>
  <c r="F28" i="139"/>
  <c r="E28" i="139"/>
  <c r="D28" i="139"/>
  <c r="C28" i="139"/>
  <c r="F20" i="139"/>
  <c r="E20" i="139"/>
  <c r="F19" i="139"/>
  <c r="E19" i="139"/>
  <c r="F18" i="139"/>
  <c r="E18" i="139"/>
  <c r="F17" i="139"/>
  <c r="E17" i="139"/>
  <c r="F16" i="139"/>
  <c r="E16" i="139"/>
  <c r="F15" i="139"/>
  <c r="E15" i="139"/>
  <c r="D20" i="139"/>
  <c r="D19" i="139"/>
  <c r="D18" i="139"/>
  <c r="D17" i="139"/>
  <c r="D16" i="139"/>
  <c r="D15" i="139"/>
  <c r="C20" i="139"/>
  <c r="C19" i="139"/>
  <c r="C18" i="139"/>
  <c r="C17" i="139"/>
  <c r="C16" i="139"/>
  <c r="C15" i="139"/>
  <c r="F8" i="139"/>
  <c r="E8" i="139"/>
  <c r="D8" i="139"/>
  <c r="C8" i="139"/>
  <c r="F53" i="138"/>
  <c r="E53" i="138"/>
  <c r="H53" i="138"/>
  <c r="G53" i="138"/>
  <c r="H59" i="138"/>
  <c r="G59" i="138"/>
  <c r="F59" i="138"/>
  <c r="E59" i="138"/>
  <c r="P43" i="138"/>
  <c r="O43" i="138"/>
  <c r="N43" i="138"/>
  <c r="M43" i="138"/>
  <c r="L43" i="138"/>
  <c r="K43" i="138"/>
  <c r="P40" i="138"/>
  <c r="O40" i="138"/>
  <c r="N40" i="138"/>
  <c r="M40" i="138"/>
  <c r="L40" i="138"/>
  <c r="K40" i="138"/>
  <c r="M35" i="138"/>
  <c r="L35" i="138"/>
  <c r="K35" i="138"/>
  <c r="P34" i="138"/>
  <c r="O34" i="138"/>
  <c r="N34" i="138"/>
  <c r="M34" i="138"/>
  <c r="L34" i="138"/>
  <c r="K34" i="138"/>
  <c r="M14" i="138"/>
  <c r="L14" i="138"/>
  <c r="K14" i="138"/>
  <c r="P24" i="138"/>
  <c r="O24" i="138"/>
  <c r="N24" i="138"/>
  <c r="M24" i="138"/>
  <c r="L24" i="138"/>
  <c r="K24" i="138"/>
  <c r="P20" i="138"/>
  <c r="O20" i="138"/>
  <c r="N20" i="138"/>
  <c r="M20" i="138"/>
  <c r="L20" i="138"/>
  <c r="K20" i="138"/>
  <c r="P13" i="138"/>
  <c r="O13" i="138"/>
  <c r="N13" i="138"/>
  <c r="M13" i="138"/>
  <c r="L13" i="138"/>
  <c r="K13" i="138"/>
  <c r="M32" i="138"/>
  <c r="L32" i="138"/>
  <c r="K32" i="138"/>
  <c r="P31" i="138"/>
  <c r="O31" i="138"/>
  <c r="N31" i="138"/>
  <c r="M31" i="138"/>
  <c r="L31" i="138"/>
  <c r="K31" i="138"/>
  <c r="M10" i="138"/>
  <c r="L10" i="138"/>
  <c r="K10" i="138"/>
  <c r="P9" i="138"/>
  <c r="O9" i="138"/>
  <c r="N9" i="138"/>
  <c r="M9" i="138"/>
  <c r="L9" i="138"/>
  <c r="K9" i="138"/>
  <c r="H68" i="137"/>
  <c r="H67" i="137"/>
  <c r="H66" i="137"/>
  <c r="H65" i="137"/>
  <c r="H64" i="137"/>
  <c r="H48" i="137"/>
  <c r="G48" i="137"/>
  <c r="H47" i="137"/>
  <c r="G47" i="137"/>
  <c r="H46" i="137"/>
  <c r="G46" i="137"/>
  <c r="H45" i="137"/>
  <c r="G45" i="137"/>
  <c r="H44" i="137"/>
  <c r="G44" i="137"/>
  <c r="H43" i="137"/>
  <c r="G43" i="137"/>
  <c r="H42" i="137"/>
  <c r="G42" i="137"/>
  <c r="I23" i="137"/>
  <c r="I22" i="137"/>
  <c r="H22" i="137"/>
  <c r="G22" i="137"/>
  <c r="I21" i="137"/>
  <c r="H21" i="137"/>
  <c r="G21" i="137"/>
  <c r="I13" i="137"/>
  <c r="I12" i="137"/>
  <c r="H12" i="137"/>
  <c r="G12" i="137"/>
  <c r="I11" i="137"/>
  <c r="H11" i="137"/>
  <c r="G11" i="137"/>
  <c r="H57" i="137"/>
  <c r="G57" i="137"/>
  <c r="F57" i="137"/>
  <c r="E57" i="137"/>
  <c r="H56" i="137"/>
  <c r="G56" i="137"/>
  <c r="F56" i="137"/>
  <c r="E56" i="137"/>
  <c r="F12" i="137"/>
  <c r="F11" i="137"/>
  <c r="F33" i="137"/>
  <c r="F32" i="137"/>
  <c r="F30" i="137"/>
  <c r="F47" i="137"/>
  <c r="F46" i="137"/>
  <c r="F45" i="137"/>
  <c r="F44" i="137"/>
  <c r="F43" i="137"/>
  <c r="F42" i="137"/>
  <c r="E12" i="137"/>
  <c r="E11" i="137"/>
  <c r="E33" i="137"/>
  <c r="E32" i="137"/>
  <c r="E30" i="137"/>
  <c r="E47" i="137"/>
  <c r="E46" i="137"/>
  <c r="E45" i="137"/>
  <c r="E44" i="137"/>
  <c r="E43" i="137"/>
  <c r="E42" i="137"/>
  <c r="F53" i="136"/>
  <c r="E53" i="136"/>
  <c r="F52" i="136"/>
  <c r="E52" i="136"/>
  <c r="F51" i="136"/>
  <c r="E51" i="136"/>
  <c r="F50" i="136"/>
  <c r="E50" i="136"/>
  <c r="F49" i="136"/>
  <c r="E49" i="136"/>
  <c r="F48" i="136"/>
  <c r="E48" i="136"/>
  <c r="F47" i="136"/>
  <c r="E47" i="136"/>
  <c r="F46" i="136"/>
  <c r="E46" i="136"/>
  <c r="F45" i="136"/>
  <c r="E45" i="136"/>
  <c r="F44" i="136"/>
  <c r="E44" i="136"/>
  <c r="F43" i="136"/>
  <c r="E43" i="136"/>
  <c r="F42" i="136"/>
  <c r="E42" i="136"/>
  <c r="F41" i="136"/>
  <c r="E41" i="136"/>
  <c r="F40" i="136"/>
  <c r="E40" i="136"/>
  <c r="F39" i="136"/>
  <c r="E39" i="136"/>
  <c r="F38" i="136"/>
  <c r="E38" i="136"/>
  <c r="F37" i="136"/>
  <c r="E37" i="136"/>
  <c r="F15" i="136"/>
  <c r="E15" i="136"/>
  <c r="E60" i="141" l="1"/>
  <c r="AR60" i="141"/>
  <c r="AQ62" i="141"/>
  <c r="E62" i="141" s="1"/>
  <c r="C59" i="141"/>
  <c r="AQ58" i="141" l="1"/>
  <c r="E58" i="141" s="1"/>
  <c r="AR58" i="141"/>
  <c r="F58" i="141" s="1"/>
  <c r="F60" i="141"/>
  <c r="M39" i="136" l="1"/>
  <c r="K39" i="136"/>
  <c r="D37" i="136"/>
  <c r="C37" i="136"/>
  <c r="D15" i="136"/>
  <c r="C15" i="136"/>
  <c r="F36" i="136"/>
  <c r="E36" i="136"/>
  <c r="F35" i="136"/>
  <c r="E35" i="136"/>
  <c r="F34" i="136"/>
  <c r="E34" i="136"/>
  <c r="F33" i="136"/>
  <c r="E33" i="136"/>
  <c r="F32" i="136"/>
  <c r="E32" i="136"/>
  <c r="F31" i="136"/>
  <c r="E31" i="136"/>
  <c r="F30" i="136"/>
  <c r="E30" i="136"/>
  <c r="F29" i="136"/>
  <c r="E29" i="136"/>
  <c r="F28" i="136"/>
  <c r="E28" i="136"/>
  <c r="F27" i="136"/>
  <c r="E27" i="136"/>
  <c r="F26" i="136"/>
  <c r="E26" i="136"/>
  <c r="F25" i="136"/>
  <c r="E25" i="136"/>
  <c r="F24" i="136"/>
  <c r="E24" i="136"/>
  <c r="F23" i="136"/>
  <c r="E23" i="136"/>
  <c r="F22" i="136"/>
  <c r="E22" i="136"/>
  <c r="F21" i="136"/>
  <c r="E21" i="136"/>
  <c r="F20" i="136"/>
  <c r="E20" i="136"/>
  <c r="F19" i="136"/>
  <c r="E19" i="136"/>
  <c r="F18" i="136"/>
  <c r="E18" i="136"/>
  <c r="F17" i="136"/>
  <c r="E17" i="136"/>
  <c r="F16" i="136"/>
  <c r="E16" i="136"/>
  <c r="F14" i="136"/>
  <c r="E14" i="136"/>
  <c r="F13" i="136"/>
  <c r="E13" i="136"/>
  <c r="F12" i="136"/>
  <c r="E12" i="136"/>
  <c r="F11" i="136"/>
  <c r="E11" i="136"/>
  <c r="F10" i="136"/>
  <c r="E10" i="136"/>
  <c r="F9" i="136"/>
  <c r="E9" i="136"/>
  <c r="F8" i="136"/>
  <c r="E8" i="136"/>
  <c r="D53" i="136"/>
  <c r="D52" i="136"/>
  <c r="D50" i="136"/>
  <c r="D48" i="136"/>
  <c r="D47" i="136"/>
  <c r="D46" i="136"/>
  <c r="D45" i="136"/>
  <c r="D44" i="136"/>
  <c r="D43" i="136"/>
  <c r="D42" i="136"/>
  <c r="D41" i="136"/>
  <c r="D40" i="136"/>
  <c r="D38" i="136"/>
  <c r="D36" i="136"/>
  <c r="D35" i="136"/>
  <c r="D34" i="136"/>
  <c r="D33" i="136"/>
  <c r="D32" i="136"/>
  <c r="D31" i="136"/>
  <c r="D30" i="136"/>
  <c r="D29" i="136"/>
  <c r="D28" i="136"/>
  <c r="D26" i="136"/>
  <c r="D25" i="136"/>
  <c r="D24" i="136"/>
  <c r="D23" i="136"/>
  <c r="D21" i="136"/>
  <c r="D20" i="136"/>
  <c r="D19" i="136"/>
  <c r="D18" i="136"/>
  <c r="D17" i="136"/>
  <c r="D16" i="136"/>
  <c r="D14" i="136"/>
  <c r="D13" i="136"/>
  <c r="D12" i="136"/>
  <c r="D11" i="136"/>
  <c r="D10" i="136"/>
  <c r="D9" i="136"/>
  <c r="D8" i="136"/>
  <c r="C53" i="136"/>
  <c r="C52" i="136"/>
  <c r="C50" i="136"/>
  <c r="C48" i="136"/>
  <c r="C47" i="136"/>
  <c r="C46" i="136"/>
  <c r="C45" i="136"/>
  <c r="C44" i="136"/>
  <c r="C43" i="136"/>
  <c r="C42" i="136"/>
  <c r="C41" i="136"/>
  <c r="C40" i="136"/>
  <c r="C38" i="136"/>
  <c r="C36" i="136"/>
  <c r="C35" i="136"/>
  <c r="C34" i="136"/>
  <c r="C33" i="136"/>
  <c r="C32" i="136"/>
  <c r="C31" i="136"/>
  <c r="C30" i="136"/>
  <c r="C29" i="136"/>
  <c r="C28" i="136"/>
  <c r="C26" i="136"/>
  <c r="C25" i="136"/>
  <c r="C24" i="136"/>
  <c r="C23" i="136"/>
  <c r="C21" i="136"/>
  <c r="C20" i="136"/>
  <c r="C19" i="136"/>
  <c r="C18" i="136"/>
  <c r="C17" i="136"/>
  <c r="C16" i="136"/>
  <c r="C14" i="136"/>
  <c r="C13" i="136"/>
  <c r="C12" i="136"/>
  <c r="C11" i="136"/>
  <c r="C10" i="136"/>
  <c r="C9" i="136"/>
  <c r="C8" i="136"/>
  <c r="F43" i="135"/>
  <c r="E43" i="135"/>
  <c r="F42" i="135"/>
  <c r="E42" i="135"/>
  <c r="F41" i="135"/>
  <c r="E41" i="135"/>
  <c r="F40" i="135"/>
  <c r="E40" i="135"/>
  <c r="F39" i="135"/>
  <c r="E39" i="135"/>
  <c r="F38" i="135"/>
  <c r="E38" i="135"/>
  <c r="F37" i="135"/>
  <c r="E37" i="135"/>
  <c r="F36" i="135"/>
  <c r="E36" i="135"/>
  <c r="F35" i="135"/>
  <c r="E35" i="135"/>
  <c r="F34" i="135"/>
  <c r="E34" i="135"/>
  <c r="F33" i="135"/>
  <c r="E33" i="135"/>
  <c r="F32" i="135"/>
  <c r="E32" i="135"/>
  <c r="F31" i="135"/>
  <c r="E31" i="135"/>
  <c r="F30" i="135"/>
  <c r="E30" i="135"/>
  <c r="F29" i="135"/>
  <c r="E29" i="135"/>
  <c r="F28" i="135"/>
  <c r="E28" i="135"/>
  <c r="F27" i="135"/>
  <c r="E27" i="135"/>
  <c r="F26" i="135"/>
  <c r="E26" i="135"/>
  <c r="F25" i="135"/>
  <c r="E25" i="135"/>
  <c r="F24" i="135"/>
  <c r="E24" i="135"/>
  <c r="F22" i="135"/>
  <c r="E22" i="135"/>
  <c r="F21" i="135"/>
  <c r="E21" i="135"/>
  <c r="F20" i="135"/>
  <c r="E20" i="135"/>
  <c r="F19" i="135"/>
  <c r="E19" i="135"/>
  <c r="F18" i="135"/>
  <c r="E18" i="135"/>
  <c r="F17" i="135"/>
  <c r="E17" i="135"/>
  <c r="F16" i="135"/>
  <c r="E16" i="135"/>
  <c r="F15" i="135"/>
  <c r="E15" i="135"/>
  <c r="F14" i="135"/>
  <c r="E14" i="135"/>
  <c r="F13" i="135"/>
  <c r="E13" i="135"/>
  <c r="F12" i="135"/>
  <c r="E12" i="135"/>
  <c r="F11" i="135"/>
  <c r="E11" i="135"/>
  <c r="F10" i="135"/>
  <c r="E10" i="135"/>
  <c r="F9" i="135"/>
  <c r="E9" i="135"/>
  <c r="F8" i="135"/>
  <c r="E8" i="135"/>
  <c r="D41" i="135"/>
  <c r="D40" i="135"/>
  <c r="D39" i="135"/>
  <c r="D38" i="135"/>
  <c r="D37" i="135"/>
  <c r="D36" i="135"/>
  <c r="D32" i="135"/>
  <c r="D31" i="135"/>
  <c r="D30" i="135"/>
  <c r="D29" i="135"/>
  <c r="D27" i="135"/>
  <c r="D26" i="135"/>
  <c r="D25" i="135"/>
  <c r="D24" i="135"/>
  <c r="D21" i="135"/>
  <c r="D20" i="135"/>
  <c r="D19" i="135"/>
  <c r="D18" i="135"/>
  <c r="D16" i="135"/>
  <c r="D15" i="135"/>
  <c r="D14" i="135"/>
  <c r="D11" i="135"/>
  <c r="D10" i="135"/>
  <c r="D9" i="135"/>
  <c r="D8" i="135"/>
  <c r="C43" i="135"/>
  <c r="C42" i="135"/>
  <c r="C41" i="135"/>
  <c r="C40" i="135"/>
  <c r="C39" i="135"/>
  <c r="C38" i="135"/>
  <c r="C37" i="135"/>
  <c r="C36" i="135"/>
  <c r="C35" i="135"/>
  <c r="C34" i="135"/>
  <c r="C33" i="135"/>
  <c r="C32" i="135"/>
  <c r="C31" i="135"/>
  <c r="C30" i="135"/>
  <c r="C29" i="135"/>
  <c r="C28" i="135"/>
  <c r="C27" i="135"/>
  <c r="C26" i="135"/>
  <c r="C25" i="135"/>
  <c r="C24" i="135"/>
  <c r="C22" i="135"/>
  <c r="C21" i="135"/>
  <c r="C20" i="135"/>
  <c r="C19" i="135"/>
  <c r="C18" i="135"/>
  <c r="C17" i="135"/>
  <c r="C16" i="135"/>
  <c r="C15" i="135"/>
  <c r="C14" i="135"/>
  <c r="C13" i="135"/>
  <c r="C12" i="135"/>
  <c r="C11" i="135"/>
  <c r="C10" i="135"/>
  <c r="C9" i="135"/>
  <c r="C8" i="135"/>
  <c r="O4" i="131"/>
  <c r="N4" i="131"/>
  <c r="M4" i="131"/>
  <c r="L4" i="131"/>
  <c r="K4" i="131"/>
  <c r="J4" i="131"/>
  <c r="I4" i="131"/>
  <c r="H4" i="131"/>
  <c r="G4" i="131"/>
  <c r="F4" i="131"/>
  <c r="E4" i="131"/>
  <c r="D4" i="131"/>
  <c r="C4" i="131"/>
  <c r="AN83" i="141"/>
  <c r="AM83" i="141"/>
  <c r="AL83" i="141"/>
  <c r="AK83" i="141"/>
  <c r="AL63" i="141" s="1"/>
  <c r="AJ83" i="141"/>
  <c r="AI83" i="141"/>
  <c r="AH83" i="141"/>
  <c r="AG83" i="141"/>
  <c r="AF83" i="141"/>
  <c r="AE83" i="141"/>
  <c r="AD83" i="141"/>
  <c r="AC83" i="141"/>
  <c r="AD63" i="141" s="1"/>
  <c r="AD73" i="141" s="1"/>
  <c r="AB83" i="141"/>
  <c r="AA83" i="141"/>
  <c r="Z83" i="141"/>
  <c r="Y83" i="141"/>
  <c r="X83" i="141"/>
  <c r="W83" i="141"/>
  <c r="V83" i="141"/>
  <c r="U83" i="141"/>
  <c r="V63" i="141" s="1"/>
  <c r="V73" i="141" s="1"/>
  <c r="AN82" i="141"/>
  <c r="AM82" i="141"/>
  <c r="AL82" i="141"/>
  <c r="AK82" i="141"/>
  <c r="AJ82" i="141"/>
  <c r="AI82" i="141"/>
  <c r="AH82" i="141"/>
  <c r="AG82" i="141"/>
  <c r="AF82" i="141"/>
  <c r="AE82" i="141"/>
  <c r="AD82" i="141"/>
  <c r="AC82" i="141"/>
  <c r="AB82" i="141"/>
  <c r="AA82" i="141"/>
  <c r="Z82" i="141"/>
  <c r="Y82" i="141"/>
  <c r="X82" i="141"/>
  <c r="W82" i="141"/>
  <c r="V82" i="141"/>
  <c r="U82" i="141"/>
  <c r="AN81" i="141"/>
  <c r="AM81" i="141"/>
  <c r="AL81" i="141"/>
  <c r="AK81" i="141"/>
  <c r="AJ81" i="141"/>
  <c r="AI81" i="141"/>
  <c r="AH81" i="141"/>
  <c r="AG81" i="141"/>
  <c r="AG61" i="141" s="1"/>
  <c r="AG71" i="141" s="1"/>
  <c r="AF81" i="141"/>
  <c r="AE81" i="141"/>
  <c r="AD81" i="141"/>
  <c r="AC81" i="141"/>
  <c r="AB81" i="141"/>
  <c r="AA81" i="141"/>
  <c r="Z81" i="141"/>
  <c r="Y81" i="141"/>
  <c r="X81" i="141"/>
  <c r="W81" i="141"/>
  <c r="V81" i="141"/>
  <c r="U81" i="141"/>
  <c r="AP78" i="141"/>
  <c r="AN80" i="141"/>
  <c r="AM80" i="141"/>
  <c r="AL80" i="141"/>
  <c r="AK80" i="141"/>
  <c r="AJ80" i="141"/>
  <c r="AI80" i="141"/>
  <c r="AH80" i="141"/>
  <c r="AG80" i="141"/>
  <c r="AF80" i="141"/>
  <c r="AE80" i="141"/>
  <c r="AD80" i="141"/>
  <c r="AC80" i="141"/>
  <c r="AB80" i="141"/>
  <c r="AA80" i="141"/>
  <c r="Z80" i="141"/>
  <c r="Y80" i="141"/>
  <c r="X80" i="141"/>
  <c r="W80" i="141"/>
  <c r="W60" i="141" s="1"/>
  <c r="W70" i="141" s="1"/>
  <c r="V80" i="141"/>
  <c r="U80" i="141"/>
  <c r="AN79" i="141"/>
  <c r="AM79" i="141"/>
  <c r="AL79" i="141"/>
  <c r="AK79" i="141"/>
  <c r="AL59" i="141" s="1"/>
  <c r="AJ79" i="141"/>
  <c r="AI79" i="141"/>
  <c r="AH79" i="141"/>
  <c r="AG79" i="141"/>
  <c r="AF79" i="141"/>
  <c r="AE79" i="141"/>
  <c r="AD79" i="141"/>
  <c r="AC79" i="141"/>
  <c r="AD59" i="141" s="1"/>
  <c r="AB79" i="141"/>
  <c r="AA79" i="141"/>
  <c r="Z79" i="141"/>
  <c r="Y79" i="141"/>
  <c r="X79" i="141"/>
  <c r="W79" i="141"/>
  <c r="V79" i="141"/>
  <c r="U79" i="141"/>
  <c r="V59" i="141" s="1"/>
  <c r="BX78" i="141"/>
  <c r="BW78" i="141"/>
  <c r="BV78" i="141"/>
  <c r="BU78" i="141"/>
  <c r="BT78" i="141"/>
  <c r="BS78" i="141"/>
  <c r="BR78" i="141"/>
  <c r="BQ78" i="141"/>
  <c r="BP78" i="141"/>
  <c r="BO78" i="141"/>
  <c r="BN78" i="141"/>
  <c r="BM78" i="141"/>
  <c r="BL78" i="141"/>
  <c r="BK78" i="141"/>
  <c r="BJ78" i="141"/>
  <c r="BI78" i="141"/>
  <c r="BH78" i="141"/>
  <c r="BG78" i="141"/>
  <c r="BF78" i="141"/>
  <c r="BE78" i="141"/>
  <c r="BD78" i="141"/>
  <c r="BC78" i="141"/>
  <c r="BB78" i="141"/>
  <c r="BA78" i="141"/>
  <c r="AZ78" i="141"/>
  <c r="AY78" i="141"/>
  <c r="AX78" i="141"/>
  <c r="AW78" i="141"/>
  <c r="AV78" i="141"/>
  <c r="AU78" i="141"/>
  <c r="AT78" i="141"/>
  <c r="AS78" i="141"/>
  <c r="AR78" i="141"/>
  <c r="AQ78" i="141"/>
  <c r="AN78" i="141"/>
  <c r="AL78" i="141"/>
  <c r="AJ78" i="141"/>
  <c r="AH78" i="141"/>
  <c r="AF78" i="141"/>
  <c r="AD78" i="141"/>
  <c r="AB78" i="141"/>
  <c r="Z78" i="141"/>
  <c r="X78" i="141"/>
  <c r="V78" i="141"/>
  <c r="U78" i="141"/>
  <c r="T78" i="141"/>
  <c r="S78" i="141"/>
  <c r="R78" i="141"/>
  <c r="Q78" i="141"/>
  <c r="P78" i="141"/>
  <c r="O78" i="141"/>
  <c r="N78" i="141"/>
  <c r="M78" i="141"/>
  <c r="W77" i="141"/>
  <c r="AA77" i="141" s="1"/>
  <c r="AE77" i="141" s="1"/>
  <c r="AI77" i="141" s="1"/>
  <c r="AM77" i="141" s="1"/>
  <c r="AQ77" i="141" s="1"/>
  <c r="AU77" i="141" s="1"/>
  <c r="AY77" i="141" s="1"/>
  <c r="BC77" i="141" s="1"/>
  <c r="BG77" i="141" s="1"/>
  <c r="BK77" i="141" s="1"/>
  <c r="BO77" i="141" s="1"/>
  <c r="BS77" i="141" s="1"/>
  <c r="BW77" i="141" s="1"/>
  <c r="V77" i="141"/>
  <c r="Z77" i="141" s="1"/>
  <c r="AD77" i="141" s="1"/>
  <c r="AH77" i="141" s="1"/>
  <c r="AL77" i="141" s="1"/>
  <c r="AP77" i="141" s="1"/>
  <c r="AT77" i="141" s="1"/>
  <c r="AX77" i="141" s="1"/>
  <c r="BB77" i="141" s="1"/>
  <c r="BF77" i="141" s="1"/>
  <c r="BJ77" i="141" s="1"/>
  <c r="BN77" i="141" s="1"/>
  <c r="BR77" i="141" s="1"/>
  <c r="BV77" i="141" s="1"/>
  <c r="U77" i="141"/>
  <c r="Y77" i="141" s="1"/>
  <c r="AC77" i="141" s="1"/>
  <c r="AG77" i="141" s="1"/>
  <c r="AK77" i="141" s="1"/>
  <c r="AO77" i="141" s="1"/>
  <c r="AS77" i="141" s="1"/>
  <c r="AW77" i="141" s="1"/>
  <c r="BA77" i="141" s="1"/>
  <c r="BE77" i="141" s="1"/>
  <c r="BI77" i="141" s="1"/>
  <c r="BM77" i="141" s="1"/>
  <c r="BQ77" i="141" s="1"/>
  <c r="BU77" i="141" s="1"/>
  <c r="T77" i="141"/>
  <c r="X77" i="141" s="1"/>
  <c r="AB77" i="141" s="1"/>
  <c r="AF77" i="141" s="1"/>
  <c r="AJ77" i="141" s="1"/>
  <c r="AN77" i="141" s="1"/>
  <c r="AR77" i="141" s="1"/>
  <c r="AV77" i="141" s="1"/>
  <c r="AZ77" i="141" s="1"/>
  <c r="BD77" i="141" s="1"/>
  <c r="BH77" i="141" s="1"/>
  <c r="BL77" i="141" s="1"/>
  <c r="BP77" i="141" s="1"/>
  <c r="BT77" i="141" s="1"/>
  <c r="BX77" i="141" s="1"/>
  <c r="S77" i="141"/>
  <c r="R77" i="141"/>
  <c r="Q77" i="141"/>
  <c r="BU76" i="141"/>
  <c r="BQ76" i="141"/>
  <c r="BM76" i="141"/>
  <c r="BI76" i="141"/>
  <c r="BE76" i="141"/>
  <c r="BA76" i="141"/>
  <c r="AW76" i="141"/>
  <c r="AS76" i="141"/>
  <c r="AO76" i="141"/>
  <c r="AK76" i="141"/>
  <c r="AG76" i="141"/>
  <c r="AC76" i="141"/>
  <c r="Y76" i="141"/>
  <c r="U76" i="141"/>
  <c r="Q76" i="141"/>
  <c r="M76" i="141"/>
  <c r="BU73" i="141"/>
  <c r="BM73" i="141"/>
  <c r="BE73" i="141"/>
  <c r="AW73" i="141"/>
  <c r="AR73" i="141"/>
  <c r="AQ73" i="141"/>
  <c r="AO73" i="141"/>
  <c r="AG73" i="141"/>
  <c r="Y73" i="141"/>
  <c r="Q73" i="141"/>
  <c r="BU72" i="141"/>
  <c r="BM72" i="141"/>
  <c r="BE72" i="141"/>
  <c r="AW72" i="141"/>
  <c r="AR72" i="141"/>
  <c r="AQ72" i="141"/>
  <c r="AO72" i="141"/>
  <c r="AG72" i="141"/>
  <c r="Y72" i="141"/>
  <c r="Q72" i="141"/>
  <c r="BU71" i="141"/>
  <c r="BM71" i="141"/>
  <c r="BE71" i="141"/>
  <c r="AW71" i="141"/>
  <c r="AR71" i="141"/>
  <c r="AQ71" i="141"/>
  <c r="AR70" i="141"/>
  <c r="F70" i="141" s="1"/>
  <c r="AQ70" i="141"/>
  <c r="E70" i="141" s="1"/>
  <c r="AG70" i="141"/>
  <c r="Y70" i="141"/>
  <c r="Q70" i="141"/>
  <c r="AR69" i="141"/>
  <c r="F69" i="141" s="1"/>
  <c r="AQ69" i="141"/>
  <c r="E69" i="141" s="1"/>
  <c r="AM69" i="141"/>
  <c r="AE69" i="141"/>
  <c r="W69" i="141"/>
  <c r="O69" i="141"/>
  <c r="AR68" i="141"/>
  <c r="F68" i="141" s="1"/>
  <c r="AQ68" i="141"/>
  <c r="E68" i="141" s="1"/>
  <c r="V67" i="141"/>
  <c r="Z67" i="141" s="1"/>
  <c r="AD67" i="141" s="1"/>
  <c r="AH67" i="141" s="1"/>
  <c r="AL67" i="141" s="1"/>
  <c r="AP67" i="141" s="1"/>
  <c r="AT67" i="141" s="1"/>
  <c r="AX67" i="141" s="1"/>
  <c r="BB67" i="141" s="1"/>
  <c r="BF67" i="141" s="1"/>
  <c r="BJ67" i="141" s="1"/>
  <c r="BN67" i="141" s="1"/>
  <c r="BR67" i="141" s="1"/>
  <c r="BV67" i="141" s="1"/>
  <c r="U67" i="141"/>
  <c r="Y67" i="141" s="1"/>
  <c r="AC67" i="141" s="1"/>
  <c r="AG67" i="141" s="1"/>
  <c r="AK67" i="141" s="1"/>
  <c r="AO67" i="141" s="1"/>
  <c r="AS67" i="141" s="1"/>
  <c r="AW67" i="141" s="1"/>
  <c r="BA67" i="141" s="1"/>
  <c r="BE67" i="141" s="1"/>
  <c r="BI67" i="141" s="1"/>
  <c r="BM67" i="141" s="1"/>
  <c r="BQ67" i="141" s="1"/>
  <c r="BU67" i="141" s="1"/>
  <c r="T67" i="141"/>
  <c r="X67" i="141" s="1"/>
  <c r="AB67" i="141" s="1"/>
  <c r="AF67" i="141" s="1"/>
  <c r="AJ67" i="141" s="1"/>
  <c r="AN67" i="141" s="1"/>
  <c r="AR67" i="141" s="1"/>
  <c r="AV67" i="141" s="1"/>
  <c r="AZ67" i="141" s="1"/>
  <c r="BD67" i="141" s="1"/>
  <c r="BH67" i="141" s="1"/>
  <c r="BL67" i="141" s="1"/>
  <c r="BP67" i="141" s="1"/>
  <c r="BT67" i="141" s="1"/>
  <c r="BX67" i="141" s="1"/>
  <c r="S67" i="141"/>
  <c r="W67" i="141" s="1"/>
  <c r="AA67" i="141" s="1"/>
  <c r="AE67" i="141" s="1"/>
  <c r="AI67" i="141" s="1"/>
  <c r="AM67" i="141" s="1"/>
  <c r="AQ67" i="141" s="1"/>
  <c r="AU67" i="141" s="1"/>
  <c r="AY67" i="141" s="1"/>
  <c r="BC67" i="141" s="1"/>
  <c r="BG67" i="141" s="1"/>
  <c r="BK67" i="141" s="1"/>
  <c r="BO67" i="141" s="1"/>
  <c r="BS67" i="141" s="1"/>
  <c r="BW67" i="141" s="1"/>
  <c r="R67" i="141"/>
  <c r="Q67" i="141"/>
  <c r="BU66" i="141"/>
  <c r="BQ66" i="141"/>
  <c r="BM66" i="141"/>
  <c r="BI66" i="141"/>
  <c r="BE66" i="141"/>
  <c r="BA66" i="141"/>
  <c r="AW66" i="141"/>
  <c r="AS66" i="141"/>
  <c r="AO66" i="141"/>
  <c r="AK66" i="141"/>
  <c r="AG66" i="141"/>
  <c r="AC66" i="141"/>
  <c r="Y66" i="141"/>
  <c r="U66" i="141"/>
  <c r="Q66" i="141"/>
  <c r="M66" i="141"/>
  <c r="BX63" i="141"/>
  <c r="BX73" i="141" s="1"/>
  <c r="BW63" i="141"/>
  <c r="BW73" i="141" s="1"/>
  <c r="BV63" i="141"/>
  <c r="BV73" i="141" s="1"/>
  <c r="BU63" i="141"/>
  <c r="BT63" i="141"/>
  <c r="BT73" i="141" s="1"/>
  <c r="BS63" i="141"/>
  <c r="BS73" i="141" s="1"/>
  <c r="BR63" i="141"/>
  <c r="BR73" i="141" s="1"/>
  <c r="BQ63" i="141"/>
  <c r="BQ73" i="141" s="1"/>
  <c r="BP63" i="141"/>
  <c r="BP73" i="141" s="1"/>
  <c r="BO63" i="141"/>
  <c r="BO73" i="141" s="1"/>
  <c r="BN63" i="141"/>
  <c r="BN73" i="141" s="1"/>
  <c r="BM63" i="141"/>
  <c r="BL63" i="141"/>
  <c r="BL73" i="141" s="1"/>
  <c r="BK63" i="141"/>
  <c r="BK73" i="141" s="1"/>
  <c r="BJ63" i="141"/>
  <c r="BJ73" i="141" s="1"/>
  <c r="BI63" i="141"/>
  <c r="BI73" i="141" s="1"/>
  <c r="BH63" i="141"/>
  <c r="BH73" i="141" s="1"/>
  <c r="BG63" i="141"/>
  <c r="BG73" i="141" s="1"/>
  <c r="BF63" i="141"/>
  <c r="BF73" i="141" s="1"/>
  <c r="BE63" i="141"/>
  <c r="BD63" i="141"/>
  <c r="BD73" i="141" s="1"/>
  <c r="BC63" i="141"/>
  <c r="BC73" i="141" s="1"/>
  <c r="BB63" i="141"/>
  <c r="BB73" i="141" s="1"/>
  <c r="BA63" i="141"/>
  <c r="BA73" i="141" s="1"/>
  <c r="AZ63" i="141"/>
  <c r="AZ73" i="141" s="1"/>
  <c r="AY63" i="141"/>
  <c r="AY73" i="141" s="1"/>
  <c r="AX63" i="141"/>
  <c r="AX73" i="141" s="1"/>
  <c r="AW63" i="141"/>
  <c r="AV73" i="141"/>
  <c r="AT63" i="141"/>
  <c r="AS63" i="141"/>
  <c r="AN63" i="141"/>
  <c r="AN73" i="141" s="1"/>
  <c r="AM63" i="141"/>
  <c r="AM73" i="141" s="1"/>
  <c r="AJ63" i="141"/>
  <c r="AJ73" i="141" s="1"/>
  <c r="AI63" i="141"/>
  <c r="AI73" i="141" s="1"/>
  <c r="AH63" i="141"/>
  <c r="AH73" i="141" s="1"/>
  <c r="AG63" i="141"/>
  <c r="AF63" i="141"/>
  <c r="AF73" i="141" s="1"/>
  <c r="AE63" i="141"/>
  <c r="AE73" i="141" s="1"/>
  <c r="AB63" i="141"/>
  <c r="AB73" i="141" s="1"/>
  <c r="AA63" i="141"/>
  <c r="AA73" i="141" s="1"/>
  <c r="Z63" i="141"/>
  <c r="Z73" i="141" s="1"/>
  <c r="Y63" i="141"/>
  <c r="X63" i="141"/>
  <c r="X73" i="141" s="1"/>
  <c r="W63" i="141"/>
  <c r="W73" i="141" s="1"/>
  <c r="T63" i="141"/>
  <c r="T73" i="141" s="1"/>
  <c r="S63" i="141"/>
  <c r="S73" i="141" s="1"/>
  <c r="R63" i="141"/>
  <c r="R73" i="141" s="1"/>
  <c r="Q63" i="141"/>
  <c r="P63" i="141"/>
  <c r="P73" i="141" s="1"/>
  <c r="O63" i="141"/>
  <c r="O73" i="141" s="1"/>
  <c r="N63" i="141"/>
  <c r="N73" i="141" s="1"/>
  <c r="M63" i="141"/>
  <c r="M73" i="141" s="1"/>
  <c r="BX62" i="141"/>
  <c r="BX72" i="141" s="1"/>
  <c r="BW62" i="141"/>
  <c r="BW72" i="141" s="1"/>
  <c r="BV62" i="141"/>
  <c r="BV72" i="141" s="1"/>
  <c r="BU62" i="141"/>
  <c r="BT62" i="141"/>
  <c r="BT72" i="141" s="1"/>
  <c r="BS62" i="141"/>
  <c r="BS72" i="141" s="1"/>
  <c r="BR62" i="141"/>
  <c r="BR72" i="141" s="1"/>
  <c r="BQ62" i="141"/>
  <c r="BQ72" i="141" s="1"/>
  <c r="BP62" i="141"/>
  <c r="BP72" i="141" s="1"/>
  <c r="BO62" i="141"/>
  <c r="BO72" i="141" s="1"/>
  <c r="BN62" i="141"/>
  <c r="BN72" i="141" s="1"/>
  <c r="BM62" i="141"/>
  <c r="BL62" i="141"/>
  <c r="BL72" i="141" s="1"/>
  <c r="BK62" i="141"/>
  <c r="BK72" i="141" s="1"/>
  <c r="BJ62" i="141"/>
  <c r="BJ72" i="141" s="1"/>
  <c r="BI62" i="141"/>
  <c r="BI72" i="141" s="1"/>
  <c r="BH62" i="141"/>
  <c r="BH72" i="141" s="1"/>
  <c r="BG62" i="141"/>
  <c r="BG72" i="141" s="1"/>
  <c r="BF62" i="141"/>
  <c r="BF72" i="141" s="1"/>
  <c r="BE62" i="141"/>
  <c r="BD62" i="141"/>
  <c r="BD72" i="141" s="1"/>
  <c r="BC62" i="141"/>
  <c r="BC72" i="141" s="1"/>
  <c r="BB62" i="141"/>
  <c r="BB72" i="141" s="1"/>
  <c r="BA62" i="141"/>
  <c r="BA72" i="141" s="1"/>
  <c r="AZ62" i="141"/>
  <c r="AZ72" i="141" s="1"/>
  <c r="AY62" i="141"/>
  <c r="AY72" i="141" s="1"/>
  <c r="AX62" i="141"/>
  <c r="AX72" i="141" s="1"/>
  <c r="AW62" i="141"/>
  <c r="AV72" i="141"/>
  <c r="I62" i="141"/>
  <c r="AT62" i="141"/>
  <c r="H62" i="141" s="1"/>
  <c r="AS62" i="141"/>
  <c r="G62" i="141" s="1"/>
  <c r="AN62" i="141"/>
  <c r="AN72" i="141" s="1"/>
  <c r="AM62" i="141"/>
  <c r="AM72" i="141" s="1"/>
  <c r="AL62" i="141"/>
  <c r="AL72" i="141" s="1"/>
  <c r="AK62" i="141"/>
  <c r="AK72" i="141" s="1"/>
  <c r="AH62" i="141"/>
  <c r="AH72" i="141" s="1"/>
  <c r="AG62" i="141"/>
  <c r="AF62" i="141"/>
  <c r="AF72" i="141" s="1"/>
  <c r="AE62" i="141"/>
  <c r="AE72" i="141" s="1"/>
  <c r="AD62" i="141"/>
  <c r="AD72" i="141" s="1"/>
  <c r="AC62" i="141"/>
  <c r="AC72" i="141" s="1"/>
  <c r="AA62" i="141"/>
  <c r="AA72" i="141" s="1"/>
  <c r="Z62" i="141"/>
  <c r="Z72" i="141" s="1"/>
  <c r="Y62" i="141"/>
  <c r="X62" i="141"/>
  <c r="X72" i="141" s="1"/>
  <c r="W62" i="141"/>
  <c r="W72" i="141" s="1"/>
  <c r="V62" i="141"/>
  <c r="V72" i="141" s="1"/>
  <c r="U62" i="141"/>
  <c r="U72" i="141" s="1"/>
  <c r="T62" i="141"/>
  <c r="T72" i="141" s="1"/>
  <c r="S62" i="141"/>
  <c r="S72" i="141" s="1"/>
  <c r="R62" i="141"/>
  <c r="R72" i="141" s="1"/>
  <c r="Q62" i="141"/>
  <c r="P62" i="141"/>
  <c r="P72" i="141" s="1"/>
  <c r="O62" i="141"/>
  <c r="O72" i="141" s="1"/>
  <c r="N62" i="141"/>
  <c r="N72" i="141" s="1"/>
  <c r="M62" i="141"/>
  <c r="M72" i="141" s="1"/>
  <c r="BX61" i="141"/>
  <c r="BX71" i="141" s="1"/>
  <c r="BW61" i="141"/>
  <c r="BW71" i="141" s="1"/>
  <c r="BV61" i="141"/>
  <c r="BV71" i="141" s="1"/>
  <c r="BU61" i="141"/>
  <c r="BT61" i="141"/>
  <c r="BT71" i="141" s="1"/>
  <c r="BS61" i="141"/>
  <c r="BS71" i="141" s="1"/>
  <c r="BR61" i="141"/>
  <c r="BR71" i="141" s="1"/>
  <c r="BQ61" i="141"/>
  <c r="BQ71" i="141" s="1"/>
  <c r="BP61" i="141"/>
  <c r="BP71" i="141" s="1"/>
  <c r="BO61" i="141"/>
  <c r="BO71" i="141" s="1"/>
  <c r="BN61" i="141"/>
  <c r="BN71" i="141" s="1"/>
  <c r="BM61" i="141"/>
  <c r="BL61" i="141"/>
  <c r="BL71" i="141" s="1"/>
  <c r="BK61" i="141"/>
  <c r="BK71" i="141" s="1"/>
  <c r="BJ61" i="141"/>
  <c r="BJ71" i="141" s="1"/>
  <c r="BI61" i="141"/>
  <c r="BI71" i="141" s="1"/>
  <c r="BH61" i="141"/>
  <c r="BH71" i="141" s="1"/>
  <c r="BG61" i="141"/>
  <c r="BG71" i="141" s="1"/>
  <c r="BF61" i="141"/>
  <c r="BF71" i="141" s="1"/>
  <c r="BE61" i="141"/>
  <c r="BD61" i="141"/>
  <c r="BD71" i="141" s="1"/>
  <c r="BC61" i="141"/>
  <c r="BC71" i="141" s="1"/>
  <c r="BB61" i="141"/>
  <c r="BB71" i="141" s="1"/>
  <c r="BA61" i="141"/>
  <c r="BA71" i="141" s="1"/>
  <c r="AZ61" i="141"/>
  <c r="AZ71" i="141" s="1"/>
  <c r="AY61" i="141"/>
  <c r="AY71" i="141" s="1"/>
  <c r="AX61" i="141"/>
  <c r="AX71" i="141" s="1"/>
  <c r="AW61" i="141"/>
  <c r="AV71" i="141"/>
  <c r="I61" i="141"/>
  <c r="AT61" i="141"/>
  <c r="AS61" i="141"/>
  <c r="G61" i="141" s="1"/>
  <c r="AN61" i="141"/>
  <c r="AN71" i="141" s="1"/>
  <c r="AM61" i="141"/>
  <c r="AM71" i="141" s="1"/>
  <c r="AL61" i="141"/>
  <c r="AL71" i="141" s="1"/>
  <c r="AK61" i="141"/>
  <c r="AK71" i="141" s="1"/>
  <c r="AJ61" i="141"/>
  <c r="AJ71" i="141" s="1"/>
  <c r="AI61" i="141"/>
  <c r="AI71" i="141" s="1"/>
  <c r="AF61" i="141"/>
  <c r="AF71" i="141" s="1"/>
  <c r="AE61" i="141"/>
  <c r="AE71" i="141" s="1"/>
  <c r="AD61" i="141"/>
  <c r="AD71" i="141" s="1"/>
  <c r="AC61" i="141"/>
  <c r="AC71" i="141" s="1"/>
  <c r="AB61" i="141"/>
  <c r="AB71" i="141" s="1"/>
  <c r="AA61" i="141"/>
  <c r="AA71" i="141" s="1"/>
  <c r="X61" i="141"/>
  <c r="X71" i="141" s="1"/>
  <c r="W61" i="141"/>
  <c r="W71" i="141" s="1"/>
  <c r="V61" i="141"/>
  <c r="V71" i="141" s="1"/>
  <c r="U61" i="141"/>
  <c r="U71" i="141" s="1"/>
  <c r="T61" i="141"/>
  <c r="T71" i="141" s="1"/>
  <c r="S61" i="141"/>
  <c r="S71" i="141" s="1"/>
  <c r="R61" i="141"/>
  <c r="R71" i="141" s="1"/>
  <c r="Q61" i="141"/>
  <c r="Q71" i="141" s="1"/>
  <c r="P61" i="141"/>
  <c r="P71" i="141" s="1"/>
  <c r="O61" i="141"/>
  <c r="O71" i="141" s="1"/>
  <c r="N61" i="141"/>
  <c r="N71" i="141" s="1"/>
  <c r="M61" i="141"/>
  <c r="M71" i="141" s="1"/>
  <c r="BX60" i="141"/>
  <c r="BX70" i="141" s="1"/>
  <c r="BW60" i="141"/>
  <c r="BW70" i="141" s="1"/>
  <c r="BV60" i="141"/>
  <c r="BV70" i="141" s="1"/>
  <c r="BU60" i="141"/>
  <c r="BU70" i="141" s="1"/>
  <c r="BT60" i="141"/>
  <c r="BT70" i="141" s="1"/>
  <c r="BS60" i="141"/>
  <c r="BS70" i="141" s="1"/>
  <c r="BR60" i="141"/>
  <c r="BR70" i="141" s="1"/>
  <c r="BQ60" i="141"/>
  <c r="BQ70" i="141" s="1"/>
  <c r="BP60" i="141"/>
  <c r="BP70" i="141" s="1"/>
  <c r="BO60" i="141"/>
  <c r="BO70" i="141" s="1"/>
  <c r="BN60" i="141"/>
  <c r="BN70" i="141" s="1"/>
  <c r="BM60" i="141"/>
  <c r="BM70" i="141" s="1"/>
  <c r="BL60" i="141"/>
  <c r="BL70" i="141" s="1"/>
  <c r="BK60" i="141"/>
  <c r="BK70" i="141" s="1"/>
  <c r="BJ60" i="141"/>
  <c r="BJ70" i="141" s="1"/>
  <c r="BI60" i="141"/>
  <c r="BI70" i="141" s="1"/>
  <c r="BH60" i="141"/>
  <c r="BH70" i="141" s="1"/>
  <c r="BG60" i="141"/>
  <c r="BG70" i="141" s="1"/>
  <c r="BF60" i="141"/>
  <c r="BF70" i="141" s="1"/>
  <c r="BE60" i="141"/>
  <c r="BE70" i="141" s="1"/>
  <c r="BD60" i="141"/>
  <c r="BD70" i="141" s="1"/>
  <c r="BC60" i="141"/>
  <c r="BC70" i="141" s="1"/>
  <c r="BB60" i="141"/>
  <c r="BB70" i="141" s="1"/>
  <c r="BA60" i="141"/>
  <c r="BA70" i="141" s="1"/>
  <c r="AZ60" i="141"/>
  <c r="AZ70" i="141" s="1"/>
  <c r="AY60" i="141"/>
  <c r="AY70" i="141" s="1"/>
  <c r="AX60" i="141"/>
  <c r="AX70" i="141" s="1"/>
  <c r="AW60" i="141"/>
  <c r="AW70" i="141" s="1"/>
  <c r="AV70" i="141"/>
  <c r="I60" i="141"/>
  <c r="AT60" i="141"/>
  <c r="AS60" i="141"/>
  <c r="AL60" i="141"/>
  <c r="AL70" i="141" s="1"/>
  <c r="AK60" i="141"/>
  <c r="AK70" i="141" s="1"/>
  <c r="AJ60" i="141"/>
  <c r="AJ70" i="141" s="1"/>
  <c r="AI60" i="141"/>
  <c r="AI70" i="141" s="1"/>
  <c r="AH60" i="141"/>
  <c r="AH70" i="141" s="1"/>
  <c r="AG60" i="141"/>
  <c r="AD60" i="141"/>
  <c r="AD70" i="141" s="1"/>
  <c r="AC60" i="141"/>
  <c r="AC70" i="141" s="1"/>
  <c r="AB60" i="141"/>
  <c r="AB70" i="141" s="1"/>
  <c r="AA60" i="141"/>
  <c r="AA70" i="141" s="1"/>
  <c r="Z60" i="141"/>
  <c r="Z70" i="141" s="1"/>
  <c r="Y60" i="141"/>
  <c r="V60" i="141"/>
  <c r="V70" i="141" s="1"/>
  <c r="U60" i="141"/>
  <c r="U70" i="141" s="1"/>
  <c r="T60" i="141"/>
  <c r="T70" i="141" s="1"/>
  <c r="S60" i="141"/>
  <c r="S70" i="141" s="1"/>
  <c r="R60" i="141"/>
  <c r="R70" i="141" s="1"/>
  <c r="Q60" i="141"/>
  <c r="P60" i="141"/>
  <c r="P70" i="141" s="1"/>
  <c r="O60" i="141"/>
  <c r="O70" i="141" s="1"/>
  <c r="N60" i="141"/>
  <c r="N70" i="141" s="1"/>
  <c r="M60" i="141"/>
  <c r="M70" i="141" s="1"/>
  <c r="BX59" i="141"/>
  <c r="BX69" i="141" s="1"/>
  <c r="BW59" i="141"/>
  <c r="BW69" i="141" s="1"/>
  <c r="BV59" i="141"/>
  <c r="BV69" i="141" s="1"/>
  <c r="BU59" i="141"/>
  <c r="BU58" i="141" s="1"/>
  <c r="BU68" i="141" s="1"/>
  <c r="BT59" i="141"/>
  <c r="BT58" i="141" s="1"/>
  <c r="BT68" i="141" s="1"/>
  <c r="BS59" i="141"/>
  <c r="BS58" i="141" s="1"/>
  <c r="BS68" i="141" s="1"/>
  <c r="BR59" i="141"/>
  <c r="BR69" i="141" s="1"/>
  <c r="BQ59" i="141"/>
  <c r="BQ69" i="141" s="1"/>
  <c r="BP59" i="141"/>
  <c r="BP69" i="141" s="1"/>
  <c r="BO59" i="141"/>
  <c r="BO69" i="141" s="1"/>
  <c r="BN59" i="141"/>
  <c r="BN69" i="141" s="1"/>
  <c r="BM59" i="141"/>
  <c r="BM58" i="141" s="1"/>
  <c r="BM68" i="141" s="1"/>
  <c r="BL59" i="141"/>
  <c r="BL58" i="141" s="1"/>
  <c r="BL68" i="141" s="1"/>
  <c r="BK59" i="141"/>
  <c r="BK58" i="141" s="1"/>
  <c r="BK68" i="141" s="1"/>
  <c r="BJ59" i="141"/>
  <c r="BJ69" i="141" s="1"/>
  <c r="BI59" i="141"/>
  <c r="BI69" i="141" s="1"/>
  <c r="BH59" i="141"/>
  <c r="BH69" i="141" s="1"/>
  <c r="BG59" i="141"/>
  <c r="BG69" i="141" s="1"/>
  <c r="BF59" i="141"/>
  <c r="BF69" i="141" s="1"/>
  <c r="BE59" i="141"/>
  <c r="BE58" i="141" s="1"/>
  <c r="BE68" i="141" s="1"/>
  <c r="BD59" i="141"/>
  <c r="BD58" i="141" s="1"/>
  <c r="BD68" i="141" s="1"/>
  <c r="BC59" i="141"/>
  <c r="BC58" i="141" s="1"/>
  <c r="BC68" i="141" s="1"/>
  <c r="BB59" i="141"/>
  <c r="BB69" i="141" s="1"/>
  <c r="BA59" i="141"/>
  <c r="BA69" i="141" s="1"/>
  <c r="AZ59" i="141"/>
  <c r="AZ69" i="141" s="1"/>
  <c r="AY59" i="141"/>
  <c r="AY69" i="141" s="1"/>
  <c r="AX59" i="141"/>
  <c r="AX69" i="141" s="1"/>
  <c r="AW59" i="141"/>
  <c r="AW58" i="141" s="1"/>
  <c r="AW68" i="141" s="1"/>
  <c r="AV68" i="141"/>
  <c r="AT59" i="141"/>
  <c r="H59" i="141" s="1"/>
  <c r="AS59" i="141"/>
  <c r="G59" i="141" s="1"/>
  <c r="AN59" i="141"/>
  <c r="AN69" i="141" s="1"/>
  <c r="AM59" i="141"/>
  <c r="AJ59" i="141"/>
  <c r="AJ69" i="141" s="1"/>
  <c r="AI59" i="141"/>
  <c r="AI69" i="141" s="1"/>
  <c r="AH59" i="141"/>
  <c r="AH69" i="141" s="1"/>
  <c r="AG59" i="141"/>
  <c r="AG69" i="141" s="1"/>
  <c r="AF59" i="141"/>
  <c r="AF69" i="141" s="1"/>
  <c r="AE59" i="141"/>
  <c r="AB59" i="141"/>
  <c r="AB69" i="141" s="1"/>
  <c r="AA59" i="141"/>
  <c r="AA69" i="141" s="1"/>
  <c r="Z59" i="141"/>
  <c r="Z69" i="141" s="1"/>
  <c r="Y59" i="141"/>
  <c r="Y69" i="141" s="1"/>
  <c r="X59" i="141"/>
  <c r="X69" i="141" s="1"/>
  <c r="W59" i="141"/>
  <c r="T59" i="141"/>
  <c r="T69" i="141" s="1"/>
  <c r="S59" i="141"/>
  <c r="S69" i="141" s="1"/>
  <c r="R59" i="141"/>
  <c r="R69" i="141" s="1"/>
  <c r="Q59" i="141"/>
  <c r="Q69" i="141" s="1"/>
  <c r="P59" i="141"/>
  <c r="P69" i="141" s="1"/>
  <c r="O59" i="141"/>
  <c r="O58" i="141" s="1"/>
  <c r="O68" i="141" s="1"/>
  <c r="N59" i="141"/>
  <c r="N58" i="141" s="1"/>
  <c r="N68" i="141" s="1"/>
  <c r="M59" i="141"/>
  <c r="BV58" i="141"/>
  <c r="BV68" i="141" s="1"/>
  <c r="BR58" i="141"/>
  <c r="BR68" i="141" s="1"/>
  <c r="BQ58" i="141"/>
  <c r="BQ68" i="141" s="1"/>
  <c r="BN58" i="141"/>
  <c r="BN68" i="141" s="1"/>
  <c r="BJ58" i="141"/>
  <c r="BJ68" i="141" s="1"/>
  <c r="BI58" i="141"/>
  <c r="BI68" i="141" s="1"/>
  <c r="BF58" i="141"/>
  <c r="BF68" i="141" s="1"/>
  <c r="BB58" i="141"/>
  <c r="BB68" i="141" s="1"/>
  <c r="BA58" i="141"/>
  <c r="BA68" i="141" s="1"/>
  <c r="AX58" i="141"/>
  <c r="AX68" i="141" s="1"/>
  <c r="T58" i="141"/>
  <c r="T68" i="141" s="1"/>
  <c r="P58" i="141"/>
  <c r="P68" i="141" s="1"/>
  <c r="AI57" i="141"/>
  <c r="AM57" i="141" s="1"/>
  <c r="AQ57" i="141" s="1"/>
  <c r="AU57" i="141" s="1"/>
  <c r="AY57" i="141" s="1"/>
  <c r="BC57" i="141" s="1"/>
  <c r="BG57" i="141" s="1"/>
  <c r="BK57" i="141" s="1"/>
  <c r="BO57" i="141" s="1"/>
  <c r="BS57" i="141" s="1"/>
  <c r="BW57" i="141" s="1"/>
  <c r="AA57" i="141"/>
  <c r="AE57" i="141" s="1"/>
  <c r="V57" i="141"/>
  <c r="Z57" i="141" s="1"/>
  <c r="AD57" i="141" s="1"/>
  <c r="AH57" i="141" s="1"/>
  <c r="AL57" i="141" s="1"/>
  <c r="AP57" i="141" s="1"/>
  <c r="AT57" i="141" s="1"/>
  <c r="AX57" i="141" s="1"/>
  <c r="BB57" i="141" s="1"/>
  <c r="BF57" i="141" s="1"/>
  <c r="BJ57" i="141" s="1"/>
  <c r="BN57" i="141" s="1"/>
  <c r="BR57" i="141" s="1"/>
  <c r="BV57" i="141" s="1"/>
  <c r="U57" i="141"/>
  <c r="Y57" i="141" s="1"/>
  <c r="AC57" i="141" s="1"/>
  <c r="AG57" i="141" s="1"/>
  <c r="AK57" i="141" s="1"/>
  <c r="AO57" i="141" s="1"/>
  <c r="AS57" i="141" s="1"/>
  <c r="AW57" i="141" s="1"/>
  <c r="BA57" i="141" s="1"/>
  <c r="BE57" i="141" s="1"/>
  <c r="BI57" i="141" s="1"/>
  <c r="BM57" i="141" s="1"/>
  <c r="BQ57" i="141" s="1"/>
  <c r="BU57" i="141" s="1"/>
  <c r="T57" i="141"/>
  <c r="X57" i="141" s="1"/>
  <c r="AB57" i="141" s="1"/>
  <c r="AF57" i="141" s="1"/>
  <c r="AJ57" i="141" s="1"/>
  <c r="AN57" i="141" s="1"/>
  <c r="AR57" i="141" s="1"/>
  <c r="AV57" i="141" s="1"/>
  <c r="AZ57" i="141" s="1"/>
  <c r="BD57" i="141" s="1"/>
  <c r="BH57" i="141" s="1"/>
  <c r="BL57" i="141" s="1"/>
  <c r="BP57" i="141" s="1"/>
  <c r="BT57" i="141" s="1"/>
  <c r="BX57" i="141" s="1"/>
  <c r="S57" i="141"/>
  <c r="W57" i="141" s="1"/>
  <c r="R57" i="141"/>
  <c r="Q57" i="141"/>
  <c r="G56" i="141"/>
  <c r="C56" i="141"/>
  <c r="D62" i="140"/>
  <c r="AN80" i="140"/>
  <c r="AM80" i="140"/>
  <c r="AL80" i="140"/>
  <c r="AK80" i="140"/>
  <c r="AJ80" i="140"/>
  <c r="AI80" i="140"/>
  <c r="AH80" i="140"/>
  <c r="AG80" i="140"/>
  <c r="AF80" i="140"/>
  <c r="AE80" i="140"/>
  <c r="AD80" i="140"/>
  <c r="AC80" i="140"/>
  <c r="AB80" i="140"/>
  <c r="AA80" i="140"/>
  <c r="Z80" i="140"/>
  <c r="Y80" i="140"/>
  <c r="X80" i="140"/>
  <c r="W80" i="140"/>
  <c r="V80" i="140"/>
  <c r="U80" i="140"/>
  <c r="D61" i="140"/>
  <c r="AN79" i="140"/>
  <c r="AM79" i="140"/>
  <c r="AL79" i="140"/>
  <c r="AK79" i="140"/>
  <c r="AJ79" i="140"/>
  <c r="AI79" i="140"/>
  <c r="AH79" i="140"/>
  <c r="AG79" i="140"/>
  <c r="AF79" i="140"/>
  <c r="AE79" i="140"/>
  <c r="AD79" i="140"/>
  <c r="AC79" i="140"/>
  <c r="AB79" i="140"/>
  <c r="AA79" i="140"/>
  <c r="Z79" i="140"/>
  <c r="Y79" i="140"/>
  <c r="X79" i="140"/>
  <c r="W79" i="140"/>
  <c r="V79" i="140"/>
  <c r="U79" i="140"/>
  <c r="AN78" i="140"/>
  <c r="AM78" i="140"/>
  <c r="AL78" i="140"/>
  <c r="AK78" i="140"/>
  <c r="AJ78" i="140"/>
  <c r="AI78" i="140"/>
  <c r="AH78" i="140"/>
  <c r="AG78" i="140"/>
  <c r="AF78" i="140"/>
  <c r="AE78" i="140"/>
  <c r="AD78" i="140"/>
  <c r="AC78" i="140"/>
  <c r="AB78" i="140"/>
  <c r="AA78" i="140"/>
  <c r="Z78" i="140"/>
  <c r="Y78" i="140"/>
  <c r="Y76" i="140" s="1"/>
  <c r="X78" i="140"/>
  <c r="W78" i="140"/>
  <c r="V78" i="140"/>
  <c r="U78" i="140"/>
  <c r="AN77" i="140"/>
  <c r="AM77" i="140"/>
  <c r="AM59" i="140" s="1"/>
  <c r="AL77" i="140"/>
  <c r="AK77" i="140"/>
  <c r="AJ77" i="140"/>
  <c r="AI77" i="140"/>
  <c r="AH77" i="140"/>
  <c r="AG77" i="140"/>
  <c r="AF77" i="140"/>
  <c r="AE77" i="140"/>
  <c r="AE59" i="140" s="1"/>
  <c r="AD77" i="140"/>
  <c r="AC77" i="140"/>
  <c r="AB77" i="140"/>
  <c r="AA77" i="140"/>
  <c r="Z77" i="140"/>
  <c r="Y77" i="140"/>
  <c r="X77" i="140"/>
  <c r="X76" i="140" s="1"/>
  <c r="W77" i="140"/>
  <c r="W59" i="140" s="1"/>
  <c r="V77" i="140"/>
  <c r="U77" i="140"/>
  <c r="BX76" i="140"/>
  <c r="BW76" i="140"/>
  <c r="BV76" i="140"/>
  <c r="BU76" i="140"/>
  <c r="BT76" i="140"/>
  <c r="BS76" i="140"/>
  <c r="BR76" i="140"/>
  <c r="BQ76" i="140"/>
  <c r="BP76" i="140"/>
  <c r="BO76" i="140"/>
  <c r="BN76" i="140"/>
  <c r="BM76" i="140"/>
  <c r="BL76" i="140"/>
  <c r="BK76" i="140"/>
  <c r="BJ76" i="140"/>
  <c r="BI76" i="140"/>
  <c r="BH76" i="140"/>
  <c r="BG76" i="140"/>
  <c r="BF76" i="140"/>
  <c r="BE76" i="140"/>
  <c r="BD76" i="140"/>
  <c r="BC76" i="140"/>
  <c r="BB76" i="140"/>
  <c r="BA76" i="140"/>
  <c r="AZ76" i="140"/>
  <c r="AY76" i="140"/>
  <c r="AX76" i="140"/>
  <c r="AW76" i="140"/>
  <c r="AV76" i="140"/>
  <c r="AU76" i="140"/>
  <c r="AT76" i="140"/>
  <c r="AS76" i="140"/>
  <c r="AR76" i="140"/>
  <c r="AQ76" i="140"/>
  <c r="AF76" i="140"/>
  <c r="AE76" i="140"/>
  <c r="T76" i="140"/>
  <c r="S76" i="140"/>
  <c r="R76" i="140"/>
  <c r="Q76" i="140"/>
  <c r="P76" i="140"/>
  <c r="O76" i="140"/>
  <c r="N76" i="140"/>
  <c r="M76" i="140"/>
  <c r="X75" i="140"/>
  <c r="AB75" i="140" s="1"/>
  <c r="AF75" i="140" s="1"/>
  <c r="AJ75" i="140" s="1"/>
  <c r="AN75" i="140" s="1"/>
  <c r="AR75" i="140" s="1"/>
  <c r="AV75" i="140" s="1"/>
  <c r="AZ75" i="140" s="1"/>
  <c r="BD75" i="140" s="1"/>
  <c r="BH75" i="140" s="1"/>
  <c r="BL75" i="140" s="1"/>
  <c r="BP75" i="140" s="1"/>
  <c r="BT75" i="140" s="1"/>
  <c r="BX75" i="140" s="1"/>
  <c r="W75" i="140"/>
  <c r="AA75" i="140" s="1"/>
  <c r="AE75" i="140" s="1"/>
  <c r="AI75" i="140" s="1"/>
  <c r="AM75" i="140" s="1"/>
  <c r="AQ75" i="140" s="1"/>
  <c r="AU75" i="140" s="1"/>
  <c r="AY75" i="140" s="1"/>
  <c r="BC75" i="140" s="1"/>
  <c r="BG75" i="140" s="1"/>
  <c r="BK75" i="140" s="1"/>
  <c r="BO75" i="140" s="1"/>
  <c r="BS75" i="140" s="1"/>
  <c r="BW75" i="140" s="1"/>
  <c r="T75" i="140"/>
  <c r="S75" i="140"/>
  <c r="R75" i="140"/>
  <c r="V75" i="140" s="1"/>
  <c r="Z75" i="140" s="1"/>
  <c r="AD75" i="140" s="1"/>
  <c r="AH75" i="140" s="1"/>
  <c r="AL75" i="140" s="1"/>
  <c r="AP75" i="140" s="1"/>
  <c r="AT75" i="140" s="1"/>
  <c r="AX75" i="140" s="1"/>
  <c r="BB75" i="140" s="1"/>
  <c r="BF75" i="140" s="1"/>
  <c r="BJ75" i="140" s="1"/>
  <c r="BN75" i="140" s="1"/>
  <c r="BR75" i="140" s="1"/>
  <c r="BV75" i="140" s="1"/>
  <c r="Q75" i="140"/>
  <c r="U75" i="140" s="1"/>
  <c r="Y75" i="140" s="1"/>
  <c r="AC75" i="140" s="1"/>
  <c r="AG75" i="140" s="1"/>
  <c r="AK75" i="140" s="1"/>
  <c r="AO75" i="140" s="1"/>
  <c r="AS75" i="140" s="1"/>
  <c r="AW75" i="140" s="1"/>
  <c r="BA75" i="140" s="1"/>
  <c r="BE75" i="140" s="1"/>
  <c r="BI75" i="140" s="1"/>
  <c r="BM75" i="140" s="1"/>
  <c r="BQ75" i="140" s="1"/>
  <c r="BU75" i="140" s="1"/>
  <c r="BU74" i="140"/>
  <c r="BQ74" i="140"/>
  <c r="BM74" i="140"/>
  <c r="BI74" i="140"/>
  <c r="BE74" i="140"/>
  <c r="BA74" i="140"/>
  <c r="AW74" i="140"/>
  <c r="AS74" i="140"/>
  <c r="AO74" i="140"/>
  <c r="AK74" i="140"/>
  <c r="AG74" i="140"/>
  <c r="AC74" i="140"/>
  <c r="Y74" i="140"/>
  <c r="U74" i="140"/>
  <c r="Q74" i="140"/>
  <c r="M74" i="140"/>
  <c r="BX71" i="140"/>
  <c r="BW71" i="140"/>
  <c r="BP71" i="140"/>
  <c r="BO71" i="140"/>
  <c r="BH71" i="140"/>
  <c r="BG71" i="140"/>
  <c r="AZ71" i="140"/>
  <c r="AR71" i="140"/>
  <c r="BL70" i="140"/>
  <c r="BK70" i="140"/>
  <c r="AV70" i="140"/>
  <c r="AU70" i="140"/>
  <c r="X70" i="140"/>
  <c r="W70" i="140"/>
  <c r="BX69" i="140"/>
  <c r="BW69" i="140"/>
  <c r="BP69" i="140"/>
  <c r="BO69" i="140"/>
  <c r="BH69" i="140"/>
  <c r="BG69" i="140"/>
  <c r="AZ69" i="140"/>
  <c r="AA69" i="140"/>
  <c r="S69" i="140"/>
  <c r="BR68" i="140"/>
  <c r="BJ68" i="140"/>
  <c r="BI68" i="140"/>
  <c r="BB68" i="140"/>
  <c r="BA68" i="140"/>
  <c r="U68" i="140"/>
  <c r="AG66" i="140"/>
  <c r="AK66" i="140" s="1"/>
  <c r="AO66" i="140" s="1"/>
  <c r="AS66" i="140" s="1"/>
  <c r="AW66" i="140" s="1"/>
  <c r="BA66" i="140" s="1"/>
  <c r="BE66" i="140" s="1"/>
  <c r="BI66" i="140" s="1"/>
  <c r="BM66" i="140" s="1"/>
  <c r="BQ66" i="140" s="1"/>
  <c r="BU66" i="140" s="1"/>
  <c r="Y66" i="140"/>
  <c r="AC66" i="140" s="1"/>
  <c r="T66" i="140"/>
  <c r="X66" i="140" s="1"/>
  <c r="AB66" i="140" s="1"/>
  <c r="AF66" i="140" s="1"/>
  <c r="AJ66" i="140" s="1"/>
  <c r="AN66" i="140" s="1"/>
  <c r="AR66" i="140" s="1"/>
  <c r="AV66" i="140" s="1"/>
  <c r="AZ66" i="140" s="1"/>
  <c r="BD66" i="140" s="1"/>
  <c r="BH66" i="140" s="1"/>
  <c r="BL66" i="140" s="1"/>
  <c r="BP66" i="140" s="1"/>
  <c r="BT66" i="140" s="1"/>
  <c r="BX66" i="140" s="1"/>
  <c r="S66" i="140"/>
  <c r="W66" i="140" s="1"/>
  <c r="AA66" i="140" s="1"/>
  <c r="AE66" i="140" s="1"/>
  <c r="AI66" i="140" s="1"/>
  <c r="AM66" i="140" s="1"/>
  <c r="AQ66" i="140" s="1"/>
  <c r="AU66" i="140" s="1"/>
  <c r="AY66" i="140" s="1"/>
  <c r="BC66" i="140" s="1"/>
  <c r="BG66" i="140" s="1"/>
  <c r="BK66" i="140" s="1"/>
  <c r="BO66" i="140" s="1"/>
  <c r="BS66" i="140" s="1"/>
  <c r="BW66" i="140" s="1"/>
  <c r="R66" i="140"/>
  <c r="V66" i="140" s="1"/>
  <c r="Z66" i="140" s="1"/>
  <c r="AD66" i="140" s="1"/>
  <c r="AH66" i="140" s="1"/>
  <c r="AL66" i="140" s="1"/>
  <c r="AP66" i="140" s="1"/>
  <c r="AT66" i="140" s="1"/>
  <c r="AX66" i="140" s="1"/>
  <c r="BB66" i="140" s="1"/>
  <c r="BF66" i="140" s="1"/>
  <c r="BJ66" i="140" s="1"/>
  <c r="BN66" i="140" s="1"/>
  <c r="BR66" i="140" s="1"/>
  <c r="BV66" i="140" s="1"/>
  <c r="Q66" i="140"/>
  <c r="U66" i="140" s="1"/>
  <c r="BU65" i="140"/>
  <c r="BQ65" i="140"/>
  <c r="BM65" i="140"/>
  <c r="BI65" i="140"/>
  <c r="BE65" i="140"/>
  <c r="BA65" i="140"/>
  <c r="AW65" i="140"/>
  <c r="AS65" i="140"/>
  <c r="AO65" i="140"/>
  <c r="AK65" i="140"/>
  <c r="AG65" i="140"/>
  <c r="AC65" i="140"/>
  <c r="Y65" i="140"/>
  <c r="U65" i="140"/>
  <c r="Q65" i="140"/>
  <c r="M65" i="140"/>
  <c r="BX62" i="140"/>
  <c r="BW62" i="140"/>
  <c r="BV62" i="140"/>
  <c r="BU62" i="140"/>
  <c r="BU71" i="140" s="1"/>
  <c r="BT62" i="140"/>
  <c r="BT71" i="140" s="1"/>
  <c r="BS62" i="140"/>
  <c r="BS71" i="140" s="1"/>
  <c r="BR62" i="140"/>
  <c r="BR71" i="140" s="1"/>
  <c r="BQ62" i="140"/>
  <c r="BQ71" i="140" s="1"/>
  <c r="BP62" i="140"/>
  <c r="BO62" i="140"/>
  <c r="BN62" i="140"/>
  <c r="BM62" i="140"/>
  <c r="BM71" i="140" s="1"/>
  <c r="BL62" i="140"/>
  <c r="BL71" i="140" s="1"/>
  <c r="BK62" i="140"/>
  <c r="BK71" i="140" s="1"/>
  <c r="BJ62" i="140"/>
  <c r="BJ71" i="140" s="1"/>
  <c r="BI62" i="140"/>
  <c r="BI71" i="140" s="1"/>
  <c r="BH62" i="140"/>
  <c r="BG62" i="140"/>
  <c r="BF62" i="140"/>
  <c r="BE62" i="140"/>
  <c r="BE71" i="140" s="1"/>
  <c r="BD62" i="140"/>
  <c r="BD71" i="140" s="1"/>
  <c r="BC62" i="140"/>
  <c r="BC71" i="140" s="1"/>
  <c r="BB62" i="140"/>
  <c r="BB71" i="140" s="1"/>
  <c r="BA62" i="140"/>
  <c r="BA71" i="140" s="1"/>
  <c r="AZ62" i="140"/>
  <c r="AY62" i="140"/>
  <c r="AX62" i="140"/>
  <c r="AW62" i="140"/>
  <c r="AV71" i="140"/>
  <c r="AT62" i="140"/>
  <c r="H62" i="140" s="1"/>
  <c r="AS62" i="140"/>
  <c r="C62" i="140"/>
  <c r="AN62" i="140"/>
  <c r="AJ62" i="140"/>
  <c r="AJ71" i="140" s="1"/>
  <c r="AI62" i="140"/>
  <c r="AH62" i="140"/>
  <c r="AG62" i="140"/>
  <c r="AF62" i="140"/>
  <c r="AB62" i="140"/>
  <c r="AB71" i="140" s="1"/>
  <c r="AA62" i="140"/>
  <c r="Z62" i="140"/>
  <c r="Y62" i="140"/>
  <c r="X62" i="140"/>
  <c r="X71" i="140" s="1"/>
  <c r="T62" i="140"/>
  <c r="T71" i="140" s="1"/>
  <c r="S62" i="140"/>
  <c r="S71" i="140" s="1"/>
  <c r="R62" i="140"/>
  <c r="R71" i="140" s="1"/>
  <c r="Q62" i="140"/>
  <c r="Q71" i="140" s="1"/>
  <c r="P62" i="140"/>
  <c r="O62" i="140"/>
  <c r="N62" i="140"/>
  <c r="M62" i="140"/>
  <c r="BX61" i="140"/>
  <c r="BX70" i="140" s="1"/>
  <c r="BW61" i="140"/>
  <c r="BW70" i="140" s="1"/>
  <c r="BV61" i="140"/>
  <c r="BV70" i="140" s="1"/>
  <c r="BU61" i="140"/>
  <c r="BU70" i="140" s="1"/>
  <c r="BT61" i="140"/>
  <c r="BS61" i="140"/>
  <c r="BR61" i="140"/>
  <c r="BR70" i="140" s="1"/>
  <c r="BQ61" i="140"/>
  <c r="BQ70" i="140" s="1"/>
  <c r="BP61" i="140"/>
  <c r="BP70" i="140" s="1"/>
  <c r="BO61" i="140"/>
  <c r="BO70" i="140" s="1"/>
  <c r="BN61" i="140"/>
  <c r="BN70" i="140" s="1"/>
  <c r="BM61" i="140"/>
  <c r="BM70" i="140" s="1"/>
  <c r="BL61" i="140"/>
  <c r="BK61" i="140"/>
  <c r="BJ61" i="140"/>
  <c r="BJ70" i="140" s="1"/>
  <c r="BI61" i="140"/>
  <c r="BI70" i="140" s="1"/>
  <c r="BH61" i="140"/>
  <c r="BH70" i="140" s="1"/>
  <c r="BG61" i="140"/>
  <c r="BG70" i="140" s="1"/>
  <c r="BF61" i="140"/>
  <c r="BF70" i="140" s="1"/>
  <c r="BE61" i="140"/>
  <c r="BE70" i="140" s="1"/>
  <c r="BD61" i="140"/>
  <c r="BC61" i="140"/>
  <c r="BB61" i="140"/>
  <c r="BB70" i="140" s="1"/>
  <c r="BA61" i="140"/>
  <c r="BA70" i="140" s="1"/>
  <c r="AZ61" i="140"/>
  <c r="AZ70" i="140" s="1"/>
  <c r="AY61" i="140"/>
  <c r="AY70" i="140" s="1"/>
  <c r="AX61" i="140"/>
  <c r="AX70" i="140" s="1"/>
  <c r="AW61" i="140"/>
  <c r="AW70" i="140" s="1"/>
  <c r="I61" i="140"/>
  <c r="AT61" i="140"/>
  <c r="H61" i="140" s="1"/>
  <c r="AS61" i="140"/>
  <c r="AN61" i="140"/>
  <c r="AR70" i="140" s="1"/>
  <c r="AM61" i="140"/>
  <c r="AQ70" i="140" s="1"/>
  <c r="AL61" i="140"/>
  <c r="AK61" i="140"/>
  <c r="AH61" i="140"/>
  <c r="AH70" i="140" s="1"/>
  <c r="AG61" i="140"/>
  <c r="AG70" i="140" s="1"/>
  <c r="AF61" i="140"/>
  <c r="AE61" i="140"/>
  <c r="AD61" i="140"/>
  <c r="AD70" i="140" s="1"/>
  <c r="AC61" i="140"/>
  <c r="AC70" i="140" s="1"/>
  <c r="Z61" i="140"/>
  <c r="Z70" i="140" s="1"/>
  <c r="Y61" i="140"/>
  <c r="Y70" i="140" s="1"/>
  <c r="X61" i="140"/>
  <c r="W61" i="140"/>
  <c r="V61" i="140"/>
  <c r="V70" i="140" s="1"/>
  <c r="U61" i="140"/>
  <c r="U70" i="140" s="1"/>
  <c r="T61" i="140"/>
  <c r="T70" i="140" s="1"/>
  <c r="S61" i="140"/>
  <c r="S70" i="140" s="1"/>
  <c r="R61" i="140"/>
  <c r="R70" i="140" s="1"/>
  <c r="Q61" i="140"/>
  <c r="Q70" i="140" s="1"/>
  <c r="P61" i="140"/>
  <c r="O61" i="140"/>
  <c r="N61" i="140"/>
  <c r="M61" i="140"/>
  <c r="BX60" i="140"/>
  <c r="BW60" i="140"/>
  <c r="BV60" i="140"/>
  <c r="BV69" i="140" s="1"/>
  <c r="BU60" i="140"/>
  <c r="BT60" i="140"/>
  <c r="BT69" i="140" s="1"/>
  <c r="BS60" i="140"/>
  <c r="BS69" i="140" s="1"/>
  <c r="BR60" i="140"/>
  <c r="BQ60" i="140"/>
  <c r="BQ69" i="140" s="1"/>
  <c r="BP60" i="140"/>
  <c r="BO60" i="140"/>
  <c r="BN60" i="140"/>
  <c r="BN69" i="140" s="1"/>
  <c r="BM60" i="140"/>
  <c r="BL60" i="140"/>
  <c r="BL69" i="140" s="1"/>
  <c r="BK60" i="140"/>
  <c r="BK69" i="140" s="1"/>
  <c r="BJ60" i="140"/>
  <c r="BI60" i="140"/>
  <c r="BI69" i="140" s="1"/>
  <c r="BH60" i="140"/>
  <c r="BG60" i="140"/>
  <c r="BF60" i="140"/>
  <c r="BF69" i="140" s="1"/>
  <c r="BE60" i="140"/>
  <c r="BD60" i="140"/>
  <c r="BD69" i="140" s="1"/>
  <c r="BC60" i="140"/>
  <c r="BC69" i="140" s="1"/>
  <c r="BB60" i="140"/>
  <c r="BA60" i="140"/>
  <c r="BA69" i="140" s="1"/>
  <c r="AZ60" i="140"/>
  <c r="AY60" i="140"/>
  <c r="AX60" i="140"/>
  <c r="AX69" i="140" s="1"/>
  <c r="AW60" i="140"/>
  <c r="AV69" i="140"/>
  <c r="AY69" i="140"/>
  <c r="AT60" i="140"/>
  <c r="H60" i="140" s="1"/>
  <c r="AS60" i="140"/>
  <c r="G60" i="140" s="1"/>
  <c r="AN60" i="140"/>
  <c r="AN69" i="140" s="1"/>
  <c r="AM60" i="140"/>
  <c r="AL60" i="140"/>
  <c r="AK60" i="140"/>
  <c r="AJ60" i="140"/>
  <c r="AJ69" i="140" s="1"/>
  <c r="AI60" i="140"/>
  <c r="AI69" i="140" s="1"/>
  <c r="AF60" i="140"/>
  <c r="AE60" i="140"/>
  <c r="AE69" i="140" s="1"/>
  <c r="AD60" i="140"/>
  <c r="AC60" i="140"/>
  <c r="AB60" i="140"/>
  <c r="AB69" i="140" s="1"/>
  <c r="AA60" i="140"/>
  <c r="X60" i="140"/>
  <c r="X69" i="140" s="1"/>
  <c r="W60" i="140"/>
  <c r="V60" i="140"/>
  <c r="V69" i="140" s="1"/>
  <c r="U60" i="140"/>
  <c r="U69" i="140" s="1"/>
  <c r="T60" i="140"/>
  <c r="T69" i="140" s="1"/>
  <c r="S60" i="140"/>
  <c r="R60" i="140"/>
  <c r="R69" i="140" s="1"/>
  <c r="Q60" i="140"/>
  <c r="Q69" i="140" s="1"/>
  <c r="P60" i="140"/>
  <c r="O60" i="140"/>
  <c r="N60" i="140"/>
  <c r="M60" i="140"/>
  <c r="BX59" i="140"/>
  <c r="BX68" i="140" s="1"/>
  <c r="BW59" i="140"/>
  <c r="BV59" i="140"/>
  <c r="BV68" i="140" s="1"/>
  <c r="BU59" i="140"/>
  <c r="BU68" i="140" s="1"/>
  <c r="BT59" i="140"/>
  <c r="BS59" i="140"/>
  <c r="BS68" i="140" s="1"/>
  <c r="BR59" i="140"/>
  <c r="BQ59" i="140"/>
  <c r="BP59" i="140"/>
  <c r="BP68" i="140" s="1"/>
  <c r="BO59" i="140"/>
  <c r="BO58" i="140" s="1"/>
  <c r="BO67" i="140" s="1"/>
  <c r="BN59" i="140"/>
  <c r="BN68" i="140" s="1"/>
  <c r="BM59" i="140"/>
  <c r="BM68" i="140" s="1"/>
  <c r="BL59" i="140"/>
  <c r="BK59" i="140"/>
  <c r="BK68" i="140" s="1"/>
  <c r="BJ59" i="140"/>
  <c r="BI59" i="140"/>
  <c r="BH59" i="140"/>
  <c r="BH68" i="140" s="1"/>
  <c r="BG59" i="140"/>
  <c r="BF59" i="140"/>
  <c r="BF68" i="140" s="1"/>
  <c r="BE59" i="140"/>
  <c r="BE68" i="140" s="1"/>
  <c r="BD59" i="140"/>
  <c r="BC59" i="140"/>
  <c r="BC68" i="140" s="1"/>
  <c r="BB59" i="140"/>
  <c r="BA59" i="140"/>
  <c r="AZ59" i="140"/>
  <c r="AZ68" i="140" s="1"/>
  <c r="AY59" i="140"/>
  <c r="AX59" i="140"/>
  <c r="AX68" i="140" s="1"/>
  <c r="AW59" i="140"/>
  <c r="AT59" i="140"/>
  <c r="H59" i="140" s="1"/>
  <c r="AS59" i="140"/>
  <c r="C59" i="140"/>
  <c r="AL59" i="140"/>
  <c r="AK59" i="140"/>
  <c r="AJ59" i="140"/>
  <c r="AI59" i="140"/>
  <c r="AH59" i="140"/>
  <c r="AH68" i="140" s="1"/>
  <c r="AG59" i="140"/>
  <c r="AG68" i="140" s="1"/>
  <c r="AD59" i="140"/>
  <c r="AD68" i="140" s="1"/>
  <c r="AC59" i="140"/>
  <c r="AB59" i="140"/>
  <c r="AA59" i="140"/>
  <c r="Z59" i="140"/>
  <c r="Y59" i="140"/>
  <c r="Y68" i="140" s="1"/>
  <c r="V59" i="140"/>
  <c r="V68" i="140" s="1"/>
  <c r="U59" i="140"/>
  <c r="T59" i="140"/>
  <c r="T68" i="140" s="1"/>
  <c r="S59" i="140"/>
  <c r="R59" i="140"/>
  <c r="R68" i="140" s="1"/>
  <c r="Q59" i="140"/>
  <c r="P59" i="140"/>
  <c r="O59" i="140"/>
  <c r="O58" i="140" s="1"/>
  <c r="N59" i="140"/>
  <c r="N58" i="140" s="1"/>
  <c r="M59" i="140"/>
  <c r="BV58" i="140"/>
  <c r="BU58" i="140"/>
  <c r="BR58" i="140"/>
  <c r="BR67" i="140" s="1"/>
  <c r="BN58" i="140"/>
  <c r="BN67" i="140" s="1"/>
  <c r="BM58" i="140"/>
  <c r="BK58" i="140"/>
  <c r="BJ58" i="140"/>
  <c r="BI58" i="140"/>
  <c r="BI67" i="140" s="1"/>
  <c r="BH58" i="140"/>
  <c r="BF58" i="140"/>
  <c r="BE58" i="140"/>
  <c r="BB58" i="140"/>
  <c r="BB67" i="140" s="1"/>
  <c r="AZ58" i="140"/>
  <c r="AX58" i="140"/>
  <c r="T58" i="140"/>
  <c r="Q58" i="140"/>
  <c r="P58" i="140"/>
  <c r="M58" i="140"/>
  <c r="X57" i="140"/>
  <c r="AB57" i="140" s="1"/>
  <c r="AF57" i="140" s="1"/>
  <c r="AJ57" i="140" s="1"/>
  <c r="AN57" i="140" s="1"/>
  <c r="AR57" i="140" s="1"/>
  <c r="AV57" i="140" s="1"/>
  <c r="AZ57" i="140" s="1"/>
  <c r="BD57" i="140" s="1"/>
  <c r="BH57" i="140" s="1"/>
  <c r="BL57" i="140" s="1"/>
  <c r="BP57" i="140" s="1"/>
  <c r="BT57" i="140" s="1"/>
  <c r="BX57" i="140" s="1"/>
  <c r="V57" i="140"/>
  <c r="Z57" i="140" s="1"/>
  <c r="AD57" i="140" s="1"/>
  <c r="AH57" i="140" s="1"/>
  <c r="AL57" i="140" s="1"/>
  <c r="AP57" i="140" s="1"/>
  <c r="AT57" i="140" s="1"/>
  <c r="AX57" i="140" s="1"/>
  <c r="BB57" i="140" s="1"/>
  <c r="BF57" i="140" s="1"/>
  <c r="BJ57" i="140" s="1"/>
  <c r="BN57" i="140" s="1"/>
  <c r="BR57" i="140" s="1"/>
  <c r="BV57" i="140" s="1"/>
  <c r="U57" i="140"/>
  <c r="Y57" i="140" s="1"/>
  <c r="AC57" i="140" s="1"/>
  <c r="AG57" i="140" s="1"/>
  <c r="AK57" i="140" s="1"/>
  <c r="AO57" i="140" s="1"/>
  <c r="AS57" i="140" s="1"/>
  <c r="AW57" i="140" s="1"/>
  <c r="BA57" i="140" s="1"/>
  <c r="BE57" i="140" s="1"/>
  <c r="BI57" i="140" s="1"/>
  <c r="BM57" i="140" s="1"/>
  <c r="BQ57" i="140" s="1"/>
  <c r="BU57" i="140" s="1"/>
  <c r="T57" i="140"/>
  <c r="S57" i="140"/>
  <c r="W57" i="140" s="1"/>
  <c r="AA57" i="140" s="1"/>
  <c r="AE57" i="140" s="1"/>
  <c r="AI57" i="140" s="1"/>
  <c r="AM57" i="140" s="1"/>
  <c r="AQ57" i="140" s="1"/>
  <c r="AU57" i="140" s="1"/>
  <c r="AY57" i="140" s="1"/>
  <c r="BC57" i="140" s="1"/>
  <c r="BG57" i="140" s="1"/>
  <c r="BK57" i="140" s="1"/>
  <c r="BO57" i="140" s="1"/>
  <c r="BS57" i="140" s="1"/>
  <c r="BW57" i="140" s="1"/>
  <c r="R57" i="140"/>
  <c r="Q57" i="140"/>
  <c r="G56" i="140"/>
  <c r="C56" i="140"/>
  <c r="F42" i="139"/>
  <c r="E42" i="139"/>
  <c r="D42" i="139"/>
  <c r="C42" i="139"/>
  <c r="F25" i="139"/>
  <c r="E25" i="139"/>
  <c r="D25" i="139"/>
  <c r="C25" i="139"/>
  <c r="W14" i="139"/>
  <c r="V14" i="139"/>
  <c r="U14" i="139"/>
  <c r="T14" i="139"/>
  <c r="S14" i="139"/>
  <c r="R14" i="139"/>
  <c r="Q14" i="139"/>
  <c r="P14" i="139"/>
  <c r="O14" i="139"/>
  <c r="N14" i="139"/>
  <c r="M14" i="139"/>
  <c r="L14" i="139"/>
  <c r="K14" i="139"/>
  <c r="J14" i="139"/>
  <c r="I14" i="139"/>
  <c r="H14" i="139"/>
  <c r="W13" i="139"/>
  <c r="V13" i="139"/>
  <c r="U13" i="139"/>
  <c r="T13" i="139"/>
  <c r="S13" i="139"/>
  <c r="R13" i="139"/>
  <c r="Q13" i="139"/>
  <c r="P13" i="139"/>
  <c r="O13" i="139"/>
  <c r="N13" i="139"/>
  <c r="M13" i="139"/>
  <c r="L13" i="139"/>
  <c r="K13" i="139"/>
  <c r="J13" i="139"/>
  <c r="I13" i="139"/>
  <c r="H13" i="139"/>
  <c r="F13" i="139"/>
  <c r="E13" i="139"/>
  <c r="D13" i="139"/>
  <c r="C13" i="139"/>
  <c r="W7" i="139"/>
  <c r="V7" i="139"/>
  <c r="U7" i="139"/>
  <c r="T7" i="139"/>
  <c r="S7" i="139"/>
  <c r="R7" i="139"/>
  <c r="Q7" i="139"/>
  <c r="P7" i="139"/>
  <c r="O7" i="139"/>
  <c r="N7" i="139"/>
  <c r="M7" i="139"/>
  <c r="L7" i="139"/>
  <c r="K7" i="139"/>
  <c r="J7" i="139"/>
  <c r="I7" i="139"/>
  <c r="H7" i="139"/>
  <c r="W6" i="139"/>
  <c r="V6" i="139"/>
  <c r="U6" i="139"/>
  <c r="T6" i="139"/>
  <c r="S6" i="139"/>
  <c r="R6" i="139"/>
  <c r="Q6" i="139"/>
  <c r="P6" i="139"/>
  <c r="O6" i="139"/>
  <c r="N6" i="139"/>
  <c r="M6" i="139"/>
  <c r="L6" i="139"/>
  <c r="K6" i="139"/>
  <c r="J6" i="139"/>
  <c r="I6" i="139"/>
  <c r="H6" i="139"/>
  <c r="F6" i="139"/>
  <c r="E6" i="139"/>
  <c r="D6" i="139"/>
  <c r="C6" i="139"/>
  <c r="H57" i="138"/>
  <c r="G57" i="138"/>
  <c r="F57" i="138"/>
  <c r="E57" i="138"/>
  <c r="Z52" i="138"/>
  <c r="Y52" i="138"/>
  <c r="X52" i="138"/>
  <c r="W52" i="138"/>
  <c r="V52" i="138"/>
  <c r="U52" i="138"/>
  <c r="T52" i="138"/>
  <c r="S52" i="138"/>
  <c r="R52" i="138"/>
  <c r="Q52" i="138"/>
  <c r="P52" i="138"/>
  <c r="O52" i="138"/>
  <c r="N52" i="138"/>
  <c r="M52" i="138"/>
  <c r="L52" i="138"/>
  <c r="K52" i="138"/>
  <c r="Z51" i="138"/>
  <c r="Y51" i="138"/>
  <c r="X51" i="138"/>
  <c r="W51" i="138"/>
  <c r="V51" i="138"/>
  <c r="U51" i="138"/>
  <c r="T51" i="138"/>
  <c r="S51" i="138"/>
  <c r="R51" i="138"/>
  <c r="Q51" i="138"/>
  <c r="P51" i="138"/>
  <c r="O51" i="138"/>
  <c r="N51" i="138"/>
  <c r="M51" i="138"/>
  <c r="L51" i="138"/>
  <c r="K51" i="138"/>
  <c r="H51" i="138"/>
  <c r="G51" i="138"/>
  <c r="F51" i="138"/>
  <c r="E51" i="138"/>
  <c r="I44" i="138"/>
  <c r="H44" i="138"/>
  <c r="G44" i="138"/>
  <c r="F44" i="138"/>
  <c r="E44" i="138"/>
  <c r="D44" i="138"/>
  <c r="I43" i="138"/>
  <c r="H43" i="138"/>
  <c r="G43" i="138"/>
  <c r="F43" i="138"/>
  <c r="E43" i="138"/>
  <c r="D43" i="138"/>
  <c r="I42" i="138"/>
  <c r="H42" i="138"/>
  <c r="G42" i="138"/>
  <c r="F42" i="138"/>
  <c r="E42" i="138"/>
  <c r="D42" i="138"/>
  <c r="I41" i="138"/>
  <c r="H41" i="138"/>
  <c r="G41" i="138"/>
  <c r="F41" i="138"/>
  <c r="E41" i="138"/>
  <c r="D41" i="138"/>
  <c r="I40" i="138"/>
  <c r="H40" i="138"/>
  <c r="G40" i="138"/>
  <c r="F40" i="138"/>
  <c r="E40" i="138"/>
  <c r="D40" i="138"/>
  <c r="I35" i="138"/>
  <c r="H35" i="138"/>
  <c r="G35" i="138"/>
  <c r="F35" i="138"/>
  <c r="E35" i="138"/>
  <c r="D35" i="138"/>
  <c r="I34" i="138"/>
  <c r="H34" i="138"/>
  <c r="G34" i="138"/>
  <c r="F34" i="138"/>
  <c r="E34" i="138"/>
  <c r="D34" i="138"/>
  <c r="P33" i="138"/>
  <c r="I33" i="138" s="1"/>
  <c r="O33" i="138"/>
  <c r="H33" i="138" s="1"/>
  <c r="N33" i="138"/>
  <c r="G33" i="138" s="1"/>
  <c r="M33" i="138"/>
  <c r="F33" i="138" s="1"/>
  <c r="L33" i="138"/>
  <c r="E33" i="138" s="1"/>
  <c r="K33" i="138"/>
  <c r="D33" i="138" s="1"/>
  <c r="I32" i="138"/>
  <c r="H32" i="138"/>
  <c r="G32" i="138"/>
  <c r="F32" i="138"/>
  <c r="E32" i="138"/>
  <c r="D32" i="138"/>
  <c r="I31" i="138"/>
  <c r="H31" i="138"/>
  <c r="G31" i="138"/>
  <c r="F31" i="138"/>
  <c r="E31" i="138"/>
  <c r="D31" i="138"/>
  <c r="I26" i="138"/>
  <c r="H26" i="138"/>
  <c r="G26" i="138"/>
  <c r="F26" i="138"/>
  <c r="E26" i="138"/>
  <c r="D26" i="138"/>
  <c r="I25" i="138"/>
  <c r="H25" i="138"/>
  <c r="G25" i="138"/>
  <c r="F25" i="138"/>
  <c r="E25" i="138"/>
  <c r="D25" i="138"/>
  <c r="I24" i="138"/>
  <c r="H24" i="138"/>
  <c r="G24" i="138"/>
  <c r="F24" i="138"/>
  <c r="E24" i="138"/>
  <c r="D24" i="138"/>
  <c r="I22" i="138"/>
  <c r="H22" i="138"/>
  <c r="G22" i="138"/>
  <c r="F22" i="138"/>
  <c r="E22" i="138"/>
  <c r="D22" i="138"/>
  <c r="I21" i="138"/>
  <c r="H21" i="138"/>
  <c r="G21" i="138"/>
  <c r="F21" i="138"/>
  <c r="E21" i="138"/>
  <c r="D21" i="138"/>
  <c r="I20" i="138"/>
  <c r="H20" i="138"/>
  <c r="G20" i="138"/>
  <c r="F20" i="138"/>
  <c r="E20" i="138"/>
  <c r="D20" i="138"/>
  <c r="P15" i="138"/>
  <c r="I15" i="138" s="1"/>
  <c r="O15" i="138"/>
  <c r="H15" i="138" s="1"/>
  <c r="N15" i="138"/>
  <c r="G15" i="138" s="1"/>
  <c r="M15" i="138"/>
  <c r="F15" i="138" s="1"/>
  <c r="L15" i="138"/>
  <c r="E15" i="138" s="1"/>
  <c r="K15" i="138"/>
  <c r="D15" i="138" s="1"/>
  <c r="I14" i="138"/>
  <c r="H14" i="138"/>
  <c r="G14" i="138"/>
  <c r="F14" i="138"/>
  <c r="E14" i="138"/>
  <c r="D14" i="138"/>
  <c r="I13" i="138"/>
  <c r="H13" i="138"/>
  <c r="G13" i="138"/>
  <c r="F13" i="138"/>
  <c r="E13" i="138"/>
  <c r="D13" i="138"/>
  <c r="P11" i="138"/>
  <c r="I11" i="138" s="1"/>
  <c r="O11" i="138"/>
  <c r="H11" i="138" s="1"/>
  <c r="N11" i="138"/>
  <c r="G11" i="138" s="1"/>
  <c r="M11" i="138"/>
  <c r="F11" i="138" s="1"/>
  <c r="L11" i="138"/>
  <c r="K11" i="138"/>
  <c r="D11" i="138" s="1"/>
  <c r="E11" i="138"/>
  <c r="I10" i="138"/>
  <c r="H10" i="138"/>
  <c r="G10" i="138"/>
  <c r="F10" i="138"/>
  <c r="E10" i="138"/>
  <c r="D10" i="138"/>
  <c r="I9" i="138"/>
  <c r="H9" i="138"/>
  <c r="G9" i="138"/>
  <c r="F9" i="138"/>
  <c r="E9" i="138"/>
  <c r="D9" i="138"/>
  <c r="H61" i="137"/>
  <c r="G61" i="137"/>
  <c r="F61" i="137"/>
  <c r="E61" i="137"/>
  <c r="H54" i="137"/>
  <c r="G54" i="137"/>
  <c r="F54" i="137"/>
  <c r="E54" i="137"/>
  <c r="Z48" i="137"/>
  <c r="Y48" i="137"/>
  <c r="X48" i="137"/>
  <c r="W48" i="137"/>
  <c r="V48" i="137"/>
  <c r="U48" i="137"/>
  <c r="T48" i="137"/>
  <c r="S48" i="137"/>
  <c r="F48" i="137" s="1"/>
  <c r="R48" i="137"/>
  <c r="E48" i="137" s="1"/>
  <c r="Q48" i="137"/>
  <c r="P48" i="137"/>
  <c r="O48" i="137"/>
  <c r="N48" i="137"/>
  <c r="M48" i="137"/>
  <c r="L48" i="137"/>
  <c r="K48" i="137"/>
  <c r="Z41" i="137"/>
  <c r="Y41" i="137"/>
  <c r="X41" i="137"/>
  <c r="W41" i="137"/>
  <c r="V41" i="137"/>
  <c r="U41" i="137"/>
  <c r="T41" i="137"/>
  <c r="S41" i="137"/>
  <c r="R41" i="137"/>
  <c r="Q41" i="137"/>
  <c r="P41" i="137"/>
  <c r="O41" i="137"/>
  <c r="N41" i="137"/>
  <c r="M41" i="137"/>
  <c r="L41" i="137"/>
  <c r="K41" i="137"/>
  <c r="Z40" i="137"/>
  <c r="Y40" i="137"/>
  <c r="X40" i="137"/>
  <c r="W40" i="137"/>
  <c r="V40" i="137"/>
  <c r="U40" i="137"/>
  <c r="T40" i="137"/>
  <c r="S40" i="137"/>
  <c r="R40" i="137"/>
  <c r="Q40" i="137"/>
  <c r="P40" i="137"/>
  <c r="O40" i="137"/>
  <c r="N40" i="137"/>
  <c r="M40" i="137"/>
  <c r="L40" i="137"/>
  <c r="K40" i="137"/>
  <c r="H40" i="137"/>
  <c r="G40" i="137"/>
  <c r="F40" i="137"/>
  <c r="E40" i="137"/>
  <c r="F28" i="137"/>
  <c r="E28" i="137"/>
  <c r="Z22" i="137"/>
  <c r="Y22" i="137"/>
  <c r="X22" i="137"/>
  <c r="W22" i="137"/>
  <c r="V22" i="137"/>
  <c r="U22" i="137"/>
  <c r="T22" i="137"/>
  <c r="S22" i="137"/>
  <c r="F22" i="137" s="1"/>
  <c r="R22" i="137"/>
  <c r="E22" i="137" s="1"/>
  <c r="Q22" i="137"/>
  <c r="P22" i="137"/>
  <c r="O22" i="137"/>
  <c r="N22" i="137"/>
  <c r="M22" i="137"/>
  <c r="L22" i="137"/>
  <c r="Z21" i="137"/>
  <c r="Y21" i="137"/>
  <c r="X21" i="137"/>
  <c r="W21" i="137"/>
  <c r="V21" i="137"/>
  <c r="U21" i="137"/>
  <c r="T21" i="137"/>
  <c r="S21" i="137"/>
  <c r="F21" i="137" s="1"/>
  <c r="R21" i="137"/>
  <c r="E21" i="137" s="1"/>
  <c r="Q21" i="137"/>
  <c r="P21" i="137"/>
  <c r="O21" i="137"/>
  <c r="N21" i="137"/>
  <c r="M21" i="137"/>
  <c r="L21" i="137"/>
  <c r="I18" i="137"/>
  <c r="H18" i="137"/>
  <c r="G18" i="137"/>
  <c r="F18" i="137"/>
  <c r="E18" i="137"/>
  <c r="Z14" i="137"/>
  <c r="Y14" i="137"/>
  <c r="X14" i="137"/>
  <c r="W14" i="137"/>
  <c r="V14" i="137"/>
  <c r="U14" i="137"/>
  <c r="T14" i="137"/>
  <c r="S14" i="137"/>
  <c r="R14" i="137"/>
  <c r="E14" i="137" s="1"/>
  <c r="Q14" i="137"/>
  <c r="P14" i="137"/>
  <c r="O14" i="137"/>
  <c r="O24" i="137" s="1"/>
  <c r="N14" i="137"/>
  <c r="M14" i="137"/>
  <c r="L14" i="137"/>
  <c r="K14" i="137"/>
  <c r="Z10" i="137"/>
  <c r="Z13" i="137" s="1"/>
  <c r="Y10" i="137"/>
  <c r="Y13" i="137" s="1"/>
  <c r="X10" i="137"/>
  <c r="X13" i="137" s="1"/>
  <c r="W10" i="137"/>
  <c r="W13" i="137" s="1"/>
  <c r="V10" i="137"/>
  <c r="V13" i="137" s="1"/>
  <c r="U10" i="137"/>
  <c r="U13" i="137" s="1"/>
  <c r="T10" i="137"/>
  <c r="T13" i="137" s="1"/>
  <c r="S10" i="137"/>
  <c r="R10" i="137"/>
  <c r="Q10" i="137"/>
  <c r="Q13" i="137" s="1"/>
  <c r="P10" i="137"/>
  <c r="P13" i="137" s="1"/>
  <c r="O10" i="137"/>
  <c r="N10" i="137"/>
  <c r="N13" i="137" s="1"/>
  <c r="M10" i="137"/>
  <c r="L10" i="137"/>
  <c r="L13" i="137" s="1"/>
  <c r="K10" i="137"/>
  <c r="K13" i="137" s="1"/>
  <c r="Z9" i="137"/>
  <c r="Z19" i="137" s="1"/>
  <c r="Y9" i="137"/>
  <c r="Y19" i="137" s="1"/>
  <c r="X9" i="137"/>
  <c r="X19" i="137" s="1"/>
  <c r="W9" i="137"/>
  <c r="W19" i="137" s="1"/>
  <c r="V9" i="137"/>
  <c r="V19" i="137" s="1"/>
  <c r="U9" i="137"/>
  <c r="U19" i="137" s="1"/>
  <c r="T9" i="137"/>
  <c r="T19" i="137" s="1"/>
  <c r="S9" i="137"/>
  <c r="S19" i="137" s="1"/>
  <c r="R9" i="137"/>
  <c r="R19" i="137" s="1"/>
  <c r="Q9" i="137"/>
  <c r="Q19" i="137" s="1"/>
  <c r="P9" i="137"/>
  <c r="P19" i="137" s="1"/>
  <c r="O9" i="137"/>
  <c r="O19" i="137" s="1"/>
  <c r="N9" i="137"/>
  <c r="N19" i="137" s="1"/>
  <c r="M9" i="137"/>
  <c r="M19" i="137" s="1"/>
  <c r="L9" i="137"/>
  <c r="L19" i="137" s="1"/>
  <c r="K9" i="137"/>
  <c r="K19" i="137" s="1"/>
  <c r="Z8" i="137"/>
  <c r="Z18" i="137" s="1"/>
  <c r="Z28" i="137" s="1"/>
  <c r="Y8" i="137"/>
  <c r="Y18" i="137" s="1"/>
  <c r="Y28" i="137" s="1"/>
  <c r="X8" i="137"/>
  <c r="X18" i="137" s="1"/>
  <c r="X28" i="137" s="1"/>
  <c r="W8" i="137"/>
  <c r="W18" i="137" s="1"/>
  <c r="W28" i="137" s="1"/>
  <c r="V8" i="137"/>
  <c r="V18" i="137" s="1"/>
  <c r="V28" i="137" s="1"/>
  <c r="U8" i="137"/>
  <c r="U18" i="137" s="1"/>
  <c r="U28" i="137" s="1"/>
  <c r="T8" i="137"/>
  <c r="T18" i="137" s="1"/>
  <c r="T28" i="137" s="1"/>
  <c r="S8" i="137"/>
  <c r="S18" i="137" s="1"/>
  <c r="S28" i="137" s="1"/>
  <c r="R8" i="137"/>
  <c r="R18" i="137" s="1"/>
  <c r="R28" i="137" s="1"/>
  <c r="Q8" i="137"/>
  <c r="Q18" i="137" s="1"/>
  <c r="Q28" i="137" s="1"/>
  <c r="P8" i="137"/>
  <c r="P18" i="137" s="1"/>
  <c r="P28" i="137" s="1"/>
  <c r="O8" i="137"/>
  <c r="O18" i="137" s="1"/>
  <c r="O28" i="137" s="1"/>
  <c r="N8" i="137"/>
  <c r="N18" i="137" s="1"/>
  <c r="N28" i="137" s="1"/>
  <c r="M8" i="137"/>
  <c r="M18" i="137" s="1"/>
  <c r="M28" i="137" s="1"/>
  <c r="L8" i="137"/>
  <c r="L18" i="137" s="1"/>
  <c r="L28" i="137" s="1"/>
  <c r="K8" i="137"/>
  <c r="K18" i="137" s="1"/>
  <c r="K28" i="137" s="1"/>
  <c r="I8" i="137"/>
  <c r="H8" i="137"/>
  <c r="G8" i="137"/>
  <c r="F8" i="137"/>
  <c r="E8" i="137"/>
  <c r="X51" i="136"/>
  <c r="W51" i="136"/>
  <c r="V51" i="136"/>
  <c r="U51" i="136"/>
  <c r="T51" i="136"/>
  <c r="S51" i="136"/>
  <c r="R51" i="136"/>
  <c r="Q51" i="136"/>
  <c r="D51" i="136" s="1"/>
  <c r="P51" i="136"/>
  <c r="C51" i="136" s="1"/>
  <c r="O51" i="136"/>
  <c r="N51" i="136"/>
  <c r="M51" i="136"/>
  <c r="L51" i="136"/>
  <c r="K51" i="136"/>
  <c r="J51" i="136"/>
  <c r="I51" i="136"/>
  <c r="X49" i="136"/>
  <c r="W49" i="136"/>
  <c r="V49" i="136"/>
  <c r="U49" i="136"/>
  <c r="T49" i="136"/>
  <c r="S49" i="136"/>
  <c r="R49" i="136"/>
  <c r="Q49" i="136"/>
  <c r="D49" i="136" s="1"/>
  <c r="P49" i="136"/>
  <c r="C49" i="136" s="1"/>
  <c r="O49" i="136"/>
  <c r="N49" i="136"/>
  <c r="M49" i="136"/>
  <c r="L49" i="136"/>
  <c r="K49" i="136"/>
  <c r="J49" i="136"/>
  <c r="I49" i="136"/>
  <c r="X39" i="136"/>
  <c r="W39" i="136"/>
  <c r="V39" i="136"/>
  <c r="U39" i="136"/>
  <c r="T39" i="136"/>
  <c r="S39" i="136"/>
  <c r="R39" i="136"/>
  <c r="Q39" i="136"/>
  <c r="D39" i="136" s="1"/>
  <c r="P39" i="136"/>
  <c r="C39" i="136" s="1"/>
  <c r="O39" i="136"/>
  <c r="N39" i="136"/>
  <c r="L39" i="136"/>
  <c r="J39" i="136"/>
  <c r="I39" i="136"/>
  <c r="X27" i="136"/>
  <c r="W27" i="136"/>
  <c r="V27" i="136"/>
  <c r="U27" i="136"/>
  <c r="T27" i="136"/>
  <c r="S27" i="136"/>
  <c r="R27" i="136"/>
  <c r="Q27" i="136"/>
  <c r="D27" i="136" s="1"/>
  <c r="P27" i="136"/>
  <c r="C27" i="136" s="1"/>
  <c r="O27" i="136"/>
  <c r="N27" i="136"/>
  <c r="M27" i="136"/>
  <c r="L27" i="136"/>
  <c r="K27" i="136"/>
  <c r="J27" i="136"/>
  <c r="I27" i="136"/>
  <c r="X22" i="136"/>
  <c r="W22" i="136"/>
  <c r="V22" i="136"/>
  <c r="U22" i="136"/>
  <c r="T22" i="136"/>
  <c r="S22" i="136"/>
  <c r="R22" i="136"/>
  <c r="Q22" i="136"/>
  <c r="D22" i="136" s="1"/>
  <c r="P22" i="136"/>
  <c r="C22" i="136" s="1"/>
  <c r="O22" i="136"/>
  <c r="N22" i="136"/>
  <c r="M22" i="136"/>
  <c r="L22" i="136"/>
  <c r="K22" i="136"/>
  <c r="J22" i="136"/>
  <c r="I22" i="136"/>
  <c r="X7" i="136"/>
  <c r="W7" i="136"/>
  <c r="V7" i="136"/>
  <c r="U7" i="136"/>
  <c r="T7" i="136"/>
  <c r="S7" i="136"/>
  <c r="R7" i="136"/>
  <c r="Q7" i="136"/>
  <c r="P7" i="136"/>
  <c r="O7" i="136"/>
  <c r="N7" i="136"/>
  <c r="M7" i="136"/>
  <c r="L7" i="136"/>
  <c r="K7" i="136"/>
  <c r="J7" i="136"/>
  <c r="I7" i="136"/>
  <c r="X6" i="136"/>
  <c r="W6" i="136"/>
  <c r="V6" i="136"/>
  <c r="U6" i="136"/>
  <c r="T6" i="136"/>
  <c r="S6" i="136"/>
  <c r="R6" i="136"/>
  <c r="Q6" i="136"/>
  <c r="P6" i="136"/>
  <c r="O6" i="136"/>
  <c r="N6" i="136"/>
  <c r="M6" i="136"/>
  <c r="L6" i="136"/>
  <c r="K6" i="136"/>
  <c r="J6" i="136"/>
  <c r="I6" i="136"/>
  <c r="F6" i="136"/>
  <c r="E6" i="136"/>
  <c r="D6" i="136"/>
  <c r="C6" i="136"/>
  <c r="U42" i="135"/>
  <c r="M42" i="135"/>
  <c r="X35" i="135"/>
  <c r="X42" i="135" s="1"/>
  <c r="W35" i="135"/>
  <c r="W42" i="135" s="1"/>
  <c r="V35" i="135"/>
  <c r="V42" i="135" s="1"/>
  <c r="U35" i="135"/>
  <c r="T35" i="135"/>
  <c r="T42" i="135" s="1"/>
  <c r="S35" i="135"/>
  <c r="S42" i="135" s="1"/>
  <c r="R35" i="135"/>
  <c r="R42" i="135" s="1"/>
  <c r="Q35" i="135"/>
  <c r="Q42" i="135" s="1"/>
  <c r="D42" i="135" s="1"/>
  <c r="P35" i="135"/>
  <c r="P42" i="135" s="1"/>
  <c r="O35" i="135"/>
  <c r="O42" i="135" s="1"/>
  <c r="N35" i="135"/>
  <c r="N42" i="135" s="1"/>
  <c r="M35" i="135"/>
  <c r="L35" i="135"/>
  <c r="L42" i="135" s="1"/>
  <c r="K35" i="135"/>
  <c r="K42" i="135" s="1"/>
  <c r="J35" i="135"/>
  <c r="J42" i="135" s="1"/>
  <c r="I35" i="135"/>
  <c r="I42" i="135" s="1"/>
  <c r="I43" i="135" s="1"/>
  <c r="I44" i="135" s="1"/>
  <c r="X34" i="135"/>
  <c r="W34" i="135"/>
  <c r="V34" i="135"/>
  <c r="V43" i="135" s="1"/>
  <c r="U34" i="135"/>
  <c r="U43" i="135" s="1"/>
  <c r="T34" i="135"/>
  <c r="T43" i="135" s="1"/>
  <c r="S34" i="135"/>
  <c r="S43" i="135" s="1"/>
  <c r="S44" i="135" s="1"/>
  <c r="R34" i="135"/>
  <c r="Q34" i="135"/>
  <c r="D34" i="135" s="1"/>
  <c r="P34" i="135"/>
  <c r="O34" i="135"/>
  <c r="N34" i="135"/>
  <c r="N43" i="135" s="1"/>
  <c r="M34" i="135"/>
  <c r="M43" i="135" s="1"/>
  <c r="L34" i="135"/>
  <c r="L43" i="135" s="1"/>
  <c r="K34" i="135"/>
  <c r="K43" i="135" s="1"/>
  <c r="J34" i="135"/>
  <c r="I34" i="135"/>
  <c r="X33" i="135"/>
  <c r="W33" i="135"/>
  <c r="V33" i="135"/>
  <c r="U33" i="135"/>
  <c r="T33" i="135"/>
  <c r="S33" i="135"/>
  <c r="R33" i="135"/>
  <c r="Q33" i="135"/>
  <c r="D33" i="135" s="1"/>
  <c r="P33" i="135"/>
  <c r="O33" i="135"/>
  <c r="N33" i="135"/>
  <c r="M33" i="135"/>
  <c r="L33" i="135"/>
  <c r="K33" i="135"/>
  <c r="J33" i="135"/>
  <c r="I33" i="135"/>
  <c r="X28" i="135"/>
  <c r="W28" i="135"/>
  <c r="V28" i="135"/>
  <c r="U28" i="135"/>
  <c r="T28" i="135"/>
  <c r="S28" i="135"/>
  <c r="R28" i="135"/>
  <c r="Q28" i="135"/>
  <c r="D28" i="135" s="1"/>
  <c r="P28" i="135"/>
  <c r="O28" i="135"/>
  <c r="N28" i="135"/>
  <c r="M28" i="135"/>
  <c r="L28" i="135"/>
  <c r="K28" i="135"/>
  <c r="J28" i="135"/>
  <c r="I28" i="135"/>
  <c r="I22" i="135"/>
  <c r="X20" i="135"/>
  <c r="W20" i="135"/>
  <c r="V20" i="135"/>
  <c r="U20" i="135"/>
  <c r="T20" i="135"/>
  <c r="S20" i="135"/>
  <c r="R20" i="135"/>
  <c r="Q20" i="135"/>
  <c r="P20" i="135"/>
  <c r="O20" i="135"/>
  <c r="N20" i="135"/>
  <c r="M20" i="135"/>
  <c r="L20" i="135"/>
  <c r="K20" i="135"/>
  <c r="J20" i="135"/>
  <c r="I20" i="135"/>
  <c r="X17" i="135"/>
  <c r="W17" i="135"/>
  <c r="V17" i="135"/>
  <c r="U17" i="135"/>
  <c r="T17" i="135"/>
  <c r="S17" i="135"/>
  <c r="R17" i="135"/>
  <c r="Q17" i="135"/>
  <c r="D17" i="135" s="1"/>
  <c r="P17" i="135"/>
  <c r="O17" i="135"/>
  <c r="N17" i="135"/>
  <c r="M17" i="135"/>
  <c r="L17" i="135"/>
  <c r="K17" i="135"/>
  <c r="J17" i="135"/>
  <c r="I17" i="135"/>
  <c r="X13" i="135"/>
  <c r="X22" i="135" s="1"/>
  <c r="W13" i="135"/>
  <c r="W22" i="135" s="1"/>
  <c r="V13" i="135"/>
  <c r="V22" i="135" s="1"/>
  <c r="U13" i="135"/>
  <c r="U22" i="135" s="1"/>
  <c r="T13" i="135"/>
  <c r="T22" i="135" s="1"/>
  <c r="S13" i="135"/>
  <c r="S22" i="135" s="1"/>
  <c r="R13" i="135"/>
  <c r="R22" i="135" s="1"/>
  <c r="Q13" i="135"/>
  <c r="D13" i="135" s="1"/>
  <c r="P13" i="135"/>
  <c r="P22" i="135" s="1"/>
  <c r="O13" i="135"/>
  <c r="O22" i="135" s="1"/>
  <c r="N13" i="135"/>
  <c r="N22" i="135" s="1"/>
  <c r="M13" i="135"/>
  <c r="M22" i="135" s="1"/>
  <c r="L13" i="135"/>
  <c r="L22" i="135" s="1"/>
  <c r="K13" i="135"/>
  <c r="K22" i="135" s="1"/>
  <c r="J13" i="135"/>
  <c r="J22" i="135" s="1"/>
  <c r="I13" i="135"/>
  <c r="X12" i="135"/>
  <c r="W12" i="135"/>
  <c r="V12" i="135"/>
  <c r="U12" i="135"/>
  <c r="T12" i="135"/>
  <c r="S12" i="135"/>
  <c r="R12" i="135"/>
  <c r="Q12" i="135"/>
  <c r="D12" i="135" s="1"/>
  <c r="P12" i="135"/>
  <c r="O12" i="135"/>
  <c r="N12" i="135"/>
  <c r="M12" i="135"/>
  <c r="L12" i="135"/>
  <c r="K12" i="135"/>
  <c r="J12" i="135"/>
  <c r="I12" i="135"/>
  <c r="F6" i="135"/>
  <c r="E6" i="135"/>
  <c r="D6" i="135"/>
  <c r="C6" i="135"/>
  <c r="E32" i="108"/>
  <c r="E33" i="108"/>
  <c r="F32" i="108"/>
  <c r="F33" i="108"/>
  <c r="F33" i="107"/>
  <c r="E33" i="107"/>
  <c r="D33" i="107"/>
  <c r="C33" i="107"/>
  <c r="F33" i="106"/>
  <c r="E33" i="106"/>
  <c r="D33" i="106"/>
  <c r="C33" i="106"/>
  <c r="D33" i="105"/>
  <c r="C33" i="105"/>
  <c r="F33" i="109"/>
  <c r="E33" i="109"/>
  <c r="D33" i="109"/>
  <c r="F38" i="107"/>
  <c r="C37" i="94"/>
  <c r="D37" i="94"/>
  <c r="E37" i="94"/>
  <c r="F37" i="94"/>
  <c r="I38" i="94"/>
  <c r="J38" i="94"/>
  <c r="K38" i="94"/>
  <c r="L38" i="94"/>
  <c r="M38" i="94"/>
  <c r="N38" i="94"/>
  <c r="O38" i="94"/>
  <c r="P38" i="94"/>
  <c r="C38" i="107"/>
  <c r="D38" i="107"/>
  <c r="AU73" i="141" l="1"/>
  <c r="I63" i="141"/>
  <c r="I58" i="141"/>
  <c r="I59" i="141"/>
  <c r="AU71" i="140"/>
  <c r="I62" i="140"/>
  <c r="AY71" i="140"/>
  <c r="AU72" i="141"/>
  <c r="AU70" i="141"/>
  <c r="AU71" i="141"/>
  <c r="AT58" i="140"/>
  <c r="H58" i="140" s="1"/>
  <c r="AU69" i="140"/>
  <c r="I60" i="140"/>
  <c r="AU68" i="140"/>
  <c r="I59" i="140"/>
  <c r="D35" i="135"/>
  <c r="Q43" i="135"/>
  <c r="D43" i="135" s="1"/>
  <c r="Q22" i="135"/>
  <c r="D22" i="135" s="1"/>
  <c r="AS73" i="141"/>
  <c r="G63" i="141"/>
  <c r="AS70" i="141"/>
  <c r="G70" i="141" s="1"/>
  <c r="G60" i="141"/>
  <c r="AT73" i="141"/>
  <c r="H63" i="141"/>
  <c r="AS58" i="141"/>
  <c r="G58" i="141" s="1"/>
  <c r="AT70" i="141"/>
  <c r="H70" i="141" s="1"/>
  <c r="H60" i="141"/>
  <c r="AT71" i="141"/>
  <c r="H61" i="141"/>
  <c r="AT58" i="141"/>
  <c r="H58" i="141" s="1"/>
  <c r="AP68" i="140"/>
  <c r="D68" i="140" s="1"/>
  <c r="D59" i="140"/>
  <c r="AO70" i="140"/>
  <c r="C61" i="140"/>
  <c r="AO69" i="141"/>
  <c r="C69" i="141" s="1"/>
  <c r="AS69" i="141"/>
  <c r="G69" i="141" s="1"/>
  <c r="AS71" i="140"/>
  <c r="G62" i="140"/>
  <c r="AT69" i="141"/>
  <c r="H69" i="141" s="1"/>
  <c r="AS72" i="141"/>
  <c r="AT72" i="141"/>
  <c r="AS70" i="140"/>
  <c r="G61" i="140"/>
  <c r="AW71" i="140"/>
  <c r="AS71" i="141"/>
  <c r="AT68" i="141"/>
  <c r="H68" i="141" s="1"/>
  <c r="AS68" i="140"/>
  <c r="G68" i="140" s="1"/>
  <c r="G59" i="140"/>
  <c r="AS58" i="140"/>
  <c r="G58" i="140" s="1"/>
  <c r="M24" i="137"/>
  <c r="U24" i="137"/>
  <c r="P20" i="137"/>
  <c r="Y23" i="137"/>
  <c r="W24" i="137"/>
  <c r="R13" i="137"/>
  <c r="E13" i="137" s="1"/>
  <c r="E10" i="137"/>
  <c r="S13" i="137"/>
  <c r="F13" i="137" s="1"/>
  <c r="F10" i="137"/>
  <c r="U23" i="137"/>
  <c r="M20" i="137"/>
  <c r="U20" i="137"/>
  <c r="S24" i="137"/>
  <c r="F24" i="137" s="1"/>
  <c r="F14" i="137"/>
  <c r="W20" i="137"/>
  <c r="V23" i="137"/>
  <c r="AP73" i="141"/>
  <c r="AP72" i="141"/>
  <c r="AP70" i="140"/>
  <c r="W23" i="137"/>
  <c r="O13" i="137"/>
  <c r="O23" i="137" s="1"/>
  <c r="L24" i="137"/>
  <c r="T24" i="137"/>
  <c r="X20" i="137"/>
  <c r="AT71" i="140"/>
  <c r="Y20" i="137"/>
  <c r="N24" i="137"/>
  <c r="V24" i="137"/>
  <c r="N20" i="137"/>
  <c r="V20" i="137"/>
  <c r="Q24" i="137"/>
  <c r="Y24" i="137"/>
  <c r="O20" i="137"/>
  <c r="AP69" i="141"/>
  <c r="D69" i="141" s="1"/>
  <c r="X23" i="137"/>
  <c r="M13" i="137"/>
  <c r="N23" i="137" s="1"/>
  <c r="Z24" i="137"/>
  <c r="Q20" i="137"/>
  <c r="AT70" i="140"/>
  <c r="V58" i="141"/>
  <c r="V68" i="141" s="1"/>
  <c r="V69" i="141"/>
  <c r="AL58" i="141"/>
  <c r="AL69" i="141"/>
  <c r="AE78" i="141"/>
  <c r="AF60" i="141"/>
  <c r="AA58" i="141"/>
  <c r="AA68" i="141" s="1"/>
  <c r="AE60" i="141"/>
  <c r="AE70" i="141" s="1"/>
  <c r="AU69" i="141"/>
  <c r="BK69" i="141"/>
  <c r="AJ62" i="141"/>
  <c r="AI78" i="141"/>
  <c r="AI62" i="141"/>
  <c r="BC69" i="141"/>
  <c r="AO78" i="141"/>
  <c r="BS69" i="141"/>
  <c r="AK59" i="141"/>
  <c r="AM58" i="141"/>
  <c r="AK78" i="141"/>
  <c r="AD58" i="141"/>
  <c r="AD68" i="141" s="1"/>
  <c r="AD69" i="141"/>
  <c r="W78" i="141"/>
  <c r="X60" i="141"/>
  <c r="AM78" i="141"/>
  <c r="AN60" i="141"/>
  <c r="Y78" i="141"/>
  <c r="Z61" i="141"/>
  <c r="Z71" i="141" s="1"/>
  <c r="AL73" i="141"/>
  <c r="AC59" i="141"/>
  <c r="S58" i="141"/>
  <c r="S68" i="141" s="1"/>
  <c r="M58" i="141"/>
  <c r="M68" i="141" s="1"/>
  <c r="M69" i="141"/>
  <c r="U59" i="141"/>
  <c r="AE58" i="141"/>
  <c r="AE68" i="141" s="1"/>
  <c r="Y61" i="141"/>
  <c r="Y71" i="141" s="1"/>
  <c r="AK63" i="141"/>
  <c r="AG78" i="141"/>
  <c r="AH61" i="141"/>
  <c r="AH71" i="141" s="1"/>
  <c r="W58" i="141"/>
  <c r="W68" i="141" s="1"/>
  <c r="AC63" i="141"/>
  <c r="AC73" i="141" s="1"/>
  <c r="AB62" i="141"/>
  <c r="AA78" i="141"/>
  <c r="AM60" i="141"/>
  <c r="U63" i="141"/>
  <c r="U73" i="141" s="1"/>
  <c r="AC78" i="141"/>
  <c r="Q58" i="141"/>
  <c r="Q68" i="141" s="1"/>
  <c r="AG58" i="141"/>
  <c r="AG68" i="141" s="1"/>
  <c r="AY58" i="141"/>
  <c r="AY68" i="141" s="1"/>
  <c r="BG58" i="141"/>
  <c r="BG68" i="141" s="1"/>
  <c r="BO58" i="141"/>
  <c r="BO68" i="141" s="1"/>
  <c r="BW58" i="141"/>
  <c r="BW68" i="141" s="1"/>
  <c r="R58" i="141"/>
  <c r="R68" i="141" s="1"/>
  <c r="AH58" i="141"/>
  <c r="AH68" i="141" s="1"/>
  <c r="AZ58" i="141"/>
  <c r="AZ68" i="141" s="1"/>
  <c r="BH58" i="141"/>
  <c r="BH68" i="141" s="1"/>
  <c r="BP58" i="141"/>
  <c r="BP68" i="141" s="1"/>
  <c r="BX58" i="141"/>
  <c r="BX68" i="141" s="1"/>
  <c r="N69" i="141"/>
  <c r="AV69" i="141"/>
  <c r="BD69" i="141"/>
  <c r="BL69" i="141"/>
  <c r="BT69" i="141"/>
  <c r="AW69" i="141"/>
  <c r="BE69" i="141"/>
  <c r="BM69" i="141"/>
  <c r="BU69" i="141"/>
  <c r="W68" i="140"/>
  <c r="AE68" i="140"/>
  <c r="AM68" i="140"/>
  <c r="AQ68" i="140"/>
  <c r="E68" i="140" s="1"/>
  <c r="BC70" i="140"/>
  <c r="W76" i="140"/>
  <c r="BA58" i="140"/>
  <c r="BJ67" i="140"/>
  <c r="BS58" i="140"/>
  <c r="BS67" i="140" s="1"/>
  <c r="Q68" i="140"/>
  <c r="Z68" i="140"/>
  <c r="AI68" i="140"/>
  <c r="W69" i="140"/>
  <c r="AF69" i="140"/>
  <c r="BB69" i="140"/>
  <c r="BJ69" i="140"/>
  <c r="BR69" i="140"/>
  <c r="AN71" i="140"/>
  <c r="AX71" i="140"/>
  <c r="BF71" i="140"/>
  <c r="BN71" i="140"/>
  <c r="BV71" i="140"/>
  <c r="BD70" i="140"/>
  <c r="U62" i="140"/>
  <c r="U76" i="140"/>
  <c r="Q67" i="140"/>
  <c r="BC58" i="140"/>
  <c r="BM67" i="140"/>
  <c r="BV67" i="140"/>
  <c r="S68" i="140"/>
  <c r="AV68" i="140"/>
  <c r="AV67" i="140"/>
  <c r="BD68" i="140"/>
  <c r="BD58" i="140"/>
  <c r="BD67" i="140" s="1"/>
  <c r="BL68" i="140"/>
  <c r="BL58" i="140"/>
  <c r="BL67" i="140" s="1"/>
  <c r="BT68" i="140"/>
  <c r="BT58" i="140"/>
  <c r="Y60" i="140"/>
  <c r="X59" i="140"/>
  <c r="AB68" i="140" s="1"/>
  <c r="AF59" i="140"/>
  <c r="AN59" i="140"/>
  <c r="Z76" i="140"/>
  <c r="Z60" i="140"/>
  <c r="AH76" i="140"/>
  <c r="AH60" i="140"/>
  <c r="AP76" i="140"/>
  <c r="D60" i="140"/>
  <c r="AB76" i="140"/>
  <c r="AB61" i="140"/>
  <c r="AJ76" i="140"/>
  <c r="AJ61" i="140"/>
  <c r="W62" i="140"/>
  <c r="W71" i="140" s="1"/>
  <c r="V62" i="140"/>
  <c r="V71" i="140" s="1"/>
  <c r="V76" i="140"/>
  <c r="AE62" i="140"/>
  <c r="AE58" i="140" s="1"/>
  <c r="AD62" i="140"/>
  <c r="AD71" i="140" s="1"/>
  <c r="AD76" i="140"/>
  <c r="AM62" i="140"/>
  <c r="AM58" i="140" s="1"/>
  <c r="AL62" i="140"/>
  <c r="AL76" i="140"/>
  <c r="AA68" i="140"/>
  <c r="AC68" i="140"/>
  <c r="AI76" i="140"/>
  <c r="AI61" i="140"/>
  <c r="R58" i="140"/>
  <c r="R67" i="140" s="1"/>
  <c r="BE67" i="140"/>
  <c r="BW58" i="140"/>
  <c r="BW67" i="140" s="1"/>
  <c r="AW68" i="140"/>
  <c r="AW69" i="140"/>
  <c r="BE69" i="140"/>
  <c r="BM69" i="140"/>
  <c r="BU69" i="140"/>
  <c r="AK70" i="140"/>
  <c r="AF71" i="140"/>
  <c r="AK68" i="140"/>
  <c r="BQ68" i="140"/>
  <c r="BS70" i="140"/>
  <c r="AM76" i="140"/>
  <c r="AG76" i="140"/>
  <c r="AG60" i="140"/>
  <c r="AG69" i="140" s="1"/>
  <c r="AO76" i="140"/>
  <c r="AA76" i="140"/>
  <c r="AA61" i="140"/>
  <c r="AA58" i="140" s="1"/>
  <c r="AK62" i="140"/>
  <c r="AK76" i="140"/>
  <c r="S58" i="140"/>
  <c r="S67" i="140" s="1"/>
  <c r="AK58" i="140"/>
  <c r="AW58" i="140"/>
  <c r="AW67" i="140" s="1"/>
  <c r="BF67" i="140"/>
  <c r="BX58" i="140"/>
  <c r="BX67" i="140" s="1"/>
  <c r="AD58" i="140"/>
  <c r="AL70" i="140"/>
  <c r="AL68" i="140"/>
  <c r="BT70" i="140"/>
  <c r="AN76" i="140"/>
  <c r="AC62" i="140"/>
  <c r="AC76" i="140"/>
  <c r="T67" i="140"/>
  <c r="AX67" i="140"/>
  <c r="BG58" i="140"/>
  <c r="BG67" i="140" s="1"/>
  <c r="BP58" i="140"/>
  <c r="BP67" i="140" s="1"/>
  <c r="AO68" i="140"/>
  <c r="C68" i="140" s="1"/>
  <c r="AY68" i="140"/>
  <c r="BG68" i="140"/>
  <c r="BO68" i="140"/>
  <c r="BW68" i="140"/>
  <c r="AC69" i="140"/>
  <c r="AM69" i="140"/>
  <c r="AQ69" i="140"/>
  <c r="E69" i="140" s="1"/>
  <c r="AY58" i="140"/>
  <c r="BH67" i="140"/>
  <c r="BQ58" i="140"/>
  <c r="BQ67" i="140" s="1"/>
  <c r="AR69" i="140"/>
  <c r="F69" i="140" s="1"/>
  <c r="L23" i="137"/>
  <c r="Z23" i="137"/>
  <c r="Q23" i="137"/>
  <c r="P24" i="137"/>
  <c r="X24" i="137"/>
  <c r="R20" i="137"/>
  <c r="E20" i="137" s="1"/>
  <c r="Z20" i="137"/>
  <c r="R24" i="137"/>
  <c r="E24" i="137" s="1"/>
  <c r="S20" i="137"/>
  <c r="F20" i="137" s="1"/>
  <c r="L20" i="137"/>
  <c r="T20" i="137"/>
  <c r="L44" i="135"/>
  <c r="T44" i="135"/>
  <c r="K44" i="135"/>
  <c r="M44" i="135"/>
  <c r="U44" i="135"/>
  <c r="N44" i="135"/>
  <c r="V44" i="135"/>
  <c r="O43" i="135"/>
  <c r="W43" i="135"/>
  <c r="W44" i="135" s="1"/>
  <c r="X43" i="135"/>
  <c r="X44" i="135" s="1"/>
  <c r="P43" i="135"/>
  <c r="J43" i="135"/>
  <c r="J44" i="135" s="1"/>
  <c r="R43" i="135"/>
  <c r="R44" i="135" s="1"/>
  <c r="L39" i="107"/>
  <c r="M39" i="107"/>
  <c r="N39" i="107"/>
  <c r="O39" i="107"/>
  <c r="P39" i="107"/>
  <c r="Q39" i="107"/>
  <c r="R39" i="107"/>
  <c r="S39" i="107"/>
  <c r="T39" i="107"/>
  <c r="U39" i="107"/>
  <c r="V39" i="107"/>
  <c r="W39" i="107"/>
  <c r="X39" i="107"/>
  <c r="AU67" i="140" l="1"/>
  <c r="I58" i="140"/>
  <c r="AU68" i="141"/>
  <c r="AY67" i="140"/>
  <c r="Q44" i="135"/>
  <c r="P23" i="137"/>
  <c r="R23" i="137"/>
  <c r="E23" i="137" s="1"/>
  <c r="C60" i="140"/>
  <c r="AO70" i="141"/>
  <c r="C70" i="141" s="1"/>
  <c r="AS68" i="141"/>
  <c r="G68" i="141" s="1"/>
  <c r="T23" i="137"/>
  <c r="S23" i="137"/>
  <c r="F23" i="137" s="1"/>
  <c r="M23" i="137"/>
  <c r="AP70" i="141"/>
  <c r="D70" i="141" s="1"/>
  <c r="AK73" i="141"/>
  <c r="AM70" i="141"/>
  <c r="AF58" i="141"/>
  <c r="AF68" i="141" s="1"/>
  <c r="AF70" i="141"/>
  <c r="AN70" i="141"/>
  <c r="AN58" i="141"/>
  <c r="AK58" i="141"/>
  <c r="AK69" i="141"/>
  <c r="AJ72" i="141"/>
  <c r="AJ58" i="141"/>
  <c r="AJ68" i="141" s="1"/>
  <c r="AB72" i="141"/>
  <c r="AB58" i="141"/>
  <c r="AB68" i="141" s="1"/>
  <c r="U58" i="141"/>
  <c r="U68" i="141" s="1"/>
  <c r="U69" i="141"/>
  <c r="AM68" i="141"/>
  <c r="Z58" i="141"/>
  <c r="Z68" i="141" s="1"/>
  <c r="Y58" i="141"/>
  <c r="Y68" i="141" s="1"/>
  <c r="AL68" i="141"/>
  <c r="AO68" i="141"/>
  <c r="C68" i="141" s="1"/>
  <c r="X70" i="141"/>
  <c r="X58" i="141"/>
  <c r="X68" i="141" s="1"/>
  <c r="AO71" i="141"/>
  <c r="AI72" i="141"/>
  <c r="AI58" i="141"/>
  <c r="AI68" i="141" s="1"/>
  <c r="AC58" i="141"/>
  <c r="AC68" i="141" s="1"/>
  <c r="AC69" i="141"/>
  <c r="AP71" i="141"/>
  <c r="AQ67" i="140"/>
  <c r="E67" i="140" s="1"/>
  <c r="AE67" i="140"/>
  <c r="BU67" i="140"/>
  <c r="AH69" i="140"/>
  <c r="AH58" i="140"/>
  <c r="AH67" i="140" s="1"/>
  <c r="Y69" i="140"/>
  <c r="Y58" i="140"/>
  <c r="Y67" i="140" s="1"/>
  <c r="AG58" i="140"/>
  <c r="AL69" i="140"/>
  <c r="AK71" i="140"/>
  <c r="BT67" i="140"/>
  <c r="U71" i="140"/>
  <c r="U58" i="140"/>
  <c r="U67" i="140" s="1"/>
  <c r="Z71" i="140"/>
  <c r="AL71" i="140"/>
  <c r="Z69" i="140"/>
  <c r="Z58" i="140"/>
  <c r="AO71" i="140"/>
  <c r="AK69" i="140"/>
  <c r="AI70" i="140"/>
  <c r="AM70" i="140"/>
  <c r="AM71" i="140"/>
  <c r="AQ71" i="140"/>
  <c r="Y71" i="140"/>
  <c r="AC71" i="140"/>
  <c r="AC58" i="140"/>
  <c r="AC67" i="140" s="1"/>
  <c r="AA70" i="140"/>
  <c r="AE70" i="140"/>
  <c r="AJ70" i="140"/>
  <c r="AN70" i="140"/>
  <c r="AJ58" i="140"/>
  <c r="AH71" i="140"/>
  <c r="V58" i="140"/>
  <c r="V67" i="140" s="1"/>
  <c r="AO69" i="140"/>
  <c r="C69" i="140" s="1"/>
  <c r="C58" i="140"/>
  <c r="AB70" i="140"/>
  <c r="AB58" i="140"/>
  <c r="AF70" i="140"/>
  <c r="AN68" i="140"/>
  <c r="AR68" i="140"/>
  <c r="F68" i="140" s="1"/>
  <c r="AN58" i="140"/>
  <c r="AS69" i="140"/>
  <c r="G69" i="140" s="1"/>
  <c r="AL58" i="140"/>
  <c r="AF68" i="140"/>
  <c r="AF58" i="140"/>
  <c r="AF67" i="140" s="1"/>
  <c r="BC67" i="140"/>
  <c r="AZ67" i="140"/>
  <c r="AK67" i="140"/>
  <c r="AJ68" i="140"/>
  <c r="AE71" i="140"/>
  <c r="AI71" i="140"/>
  <c r="AP69" i="140"/>
  <c r="D69" i="140" s="1"/>
  <c r="X68" i="140"/>
  <c r="X58" i="140"/>
  <c r="X67" i="140" s="1"/>
  <c r="AT69" i="140"/>
  <c r="BA67" i="140"/>
  <c r="AA71" i="140"/>
  <c r="W58" i="140"/>
  <c r="W67" i="140" s="1"/>
  <c r="AD69" i="140"/>
  <c r="AG71" i="140"/>
  <c r="AP71" i="140"/>
  <c r="AI58" i="140"/>
  <c r="AI67" i="140" s="1"/>
  <c r="D58" i="140"/>
  <c r="BK67" i="140"/>
  <c r="O44" i="135"/>
  <c r="P44" i="135"/>
  <c r="J4" i="102"/>
  <c r="Q51" i="104"/>
  <c r="AP68" i="141" l="1"/>
  <c r="D68" i="141" s="1"/>
  <c r="AK68" i="141"/>
  <c r="AN68" i="141"/>
  <c r="Z67" i="140"/>
  <c r="AJ67" i="140"/>
  <c r="AL67" i="140"/>
  <c r="AM67" i="140"/>
  <c r="AB67" i="140"/>
  <c r="AO67" i="140"/>
  <c r="C67" i="140" s="1"/>
  <c r="AS67" i="140"/>
  <c r="G67" i="140" s="1"/>
  <c r="AD67" i="140"/>
  <c r="AG67" i="140"/>
  <c r="AP67" i="140"/>
  <c r="D67" i="140" s="1"/>
  <c r="AT67" i="140"/>
  <c r="AR67" i="140"/>
  <c r="F67" i="140" s="1"/>
  <c r="AN67" i="140"/>
  <c r="AA67" i="140"/>
  <c r="C15" i="107"/>
  <c r="D15" i="107"/>
  <c r="F53" i="109"/>
  <c r="E53" i="109"/>
  <c r="I40" i="104"/>
  <c r="J40" i="104"/>
  <c r="K40" i="104"/>
  <c r="L40" i="104"/>
  <c r="M40" i="104"/>
  <c r="N40" i="104"/>
  <c r="O40" i="104"/>
  <c r="P40" i="104"/>
  <c r="Q40" i="104"/>
  <c r="C39" i="104"/>
  <c r="D39" i="104"/>
  <c r="F70" i="112" l="1"/>
  <c r="E70" i="112"/>
  <c r="D70" i="112"/>
  <c r="C70" i="112"/>
  <c r="F69" i="112"/>
  <c r="E69" i="112"/>
  <c r="D69" i="112"/>
  <c r="C69" i="112"/>
  <c r="F68" i="112"/>
  <c r="E68" i="112"/>
  <c r="D68" i="112"/>
  <c r="C68" i="112"/>
  <c r="AU70" i="111"/>
  <c r="AT70" i="111"/>
  <c r="AV67" i="111"/>
  <c r="AU69" i="111"/>
  <c r="AS83" i="112"/>
  <c r="AS82" i="112"/>
  <c r="AS81" i="112"/>
  <c r="AS80" i="112"/>
  <c r="AS79" i="112"/>
  <c r="AR83" i="112"/>
  <c r="AQ83" i="112"/>
  <c r="AP83" i="112"/>
  <c r="AO83" i="112"/>
  <c r="AR82" i="112"/>
  <c r="AQ82" i="112"/>
  <c r="AQ62" i="112" s="1"/>
  <c r="AP82" i="112"/>
  <c r="AO82" i="112"/>
  <c r="AO62" i="112" s="1"/>
  <c r="AR81" i="112"/>
  <c r="AQ81" i="112"/>
  <c r="AP81" i="112"/>
  <c r="AO81" i="112"/>
  <c r="AR80" i="112"/>
  <c r="AR78" i="112" s="1"/>
  <c r="AQ80" i="112"/>
  <c r="AQ78" i="112" s="1"/>
  <c r="AP80" i="112"/>
  <c r="AO80" i="112"/>
  <c r="AO60" i="112" s="1"/>
  <c r="C60" i="112" s="1"/>
  <c r="AR79" i="112"/>
  <c r="AQ79" i="112"/>
  <c r="AP79" i="112"/>
  <c r="AO79" i="112"/>
  <c r="AO59" i="112" s="1"/>
  <c r="C59" i="112" s="1"/>
  <c r="AR63" i="112"/>
  <c r="AQ63" i="112"/>
  <c r="AP63" i="112"/>
  <c r="D63" i="112" s="1"/>
  <c r="AO63" i="112"/>
  <c r="AO73" i="112" s="1"/>
  <c r="AR62" i="112"/>
  <c r="AR72" i="112" s="1"/>
  <c r="AP62" i="112"/>
  <c r="D62" i="112" s="1"/>
  <c r="AR61" i="112"/>
  <c r="AQ61" i="112"/>
  <c r="AP61" i="112"/>
  <c r="D61" i="112" s="1"/>
  <c r="AO61" i="112"/>
  <c r="AR60" i="112"/>
  <c r="F60" i="112" s="1"/>
  <c r="AP60" i="112"/>
  <c r="D60" i="112" s="1"/>
  <c r="AR59" i="112"/>
  <c r="AQ59" i="112"/>
  <c r="AP59" i="112"/>
  <c r="J63" i="112"/>
  <c r="F63" i="112"/>
  <c r="E63" i="112"/>
  <c r="J62" i="112"/>
  <c r="J61" i="112"/>
  <c r="F61" i="112"/>
  <c r="E61" i="112"/>
  <c r="C61" i="112"/>
  <c r="J60" i="112"/>
  <c r="J59" i="112"/>
  <c r="F59" i="112"/>
  <c r="E59" i="112"/>
  <c r="D59" i="112"/>
  <c r="J58" i="112"/>
  <c r="AR67" i="111"/>
  <c r="AO67" i="111"/>
  <c r="C67" i="111" s="1"/>
  <c r="AT68" i="111"/>
  <c r="AU68" i="111"/>
  <c r="AV68" i="111"/>
  <c r="AT69" i="111"/>
  <c r="AV69" i="111"/>
  <c r="AV70" i="111"/>
  <c r="AT71" i="111"/>
  <c r="AU71" i="111"/>
  <c r="AV71" i="111"/>
  <c r="AR71" i="111"/>
  <c r="AQ71" i="111"/>
  <c r="AP71" i="111"/>
  <c r="AR70" i="111"/>
  <c r="AQ70" i="111"/>
  <c r="AP70" i="111"/>
  <c r="AR69" i="111"/>
  <c r="F69" i="111" s="1"/>
  <c r="AQ69" i="111"/>
  <c r="E69" i="111" s="1"/>
  <c r="AP69" i="111"/>
  <c r="AR68" i="111"/>
  <c r="AQ68" i="111"/>
  <c r="E68" i="111" s="1"/>
  <c r="AP68" i="111"/>
  <c r="AQ67" i="111"/>
  <c r="AP67" i="111"/>
  <c r="D67" i="111" s="1"/>
  <c r="D69" i="111"/>
  <c r="C69" i="111"/>
  <c r="F68" i="111"/>
  <c r="D68" i="111"/>
  <c r="C68" i="111"/>
  <c r="F67" i="111"/>
  <c r="E67" i="111"/>
  <c r="J62" i="111"/>
  <c r="I62" i="111"/>
  <c r="H62" i="111"/>
  <c r="J61" i="111"/>
  <c r="J60" i="111"/>
  <c r="H60" i="111"/>
  <c r="J59" i="111"/>
  <c r="I59" i="111"/>
  <c r="H59" i="111"/>
  <c r="J58" i="111"/>
  <c r="F62" i="111"/>
  <c r="E62" i="111"/>
  <c r="D62" i="111"/>
  <c r="C62" i="111"/>
  <c r="F61" i="111"/>
  <c r="E61" i="111"/>
  <c r="D61" i="111"/>
  <c r="C61" i="111"/>
  <c r="F60" i="111"/>
  <c r="E60" i="111"/>
  <c r="D60" i="111"/>
  <c r="C60" i="111"/>
  <c r="F59" i="111"/>
  <c r="E59" i="111"/>
  <c r="D59" i="111"/>
  <c r="C59" i="111"/>
  <c r="F58" i="111"/>
  <c r="E58" i="111"/>
  <c r="D58" i="111"/>
  <c r="C58" i="111"/>
  <c r="AR62" i="111"/>
  <c r="AQ62" i="111"/>
  <c r="AP62" i="111"/>
  <c r="AO62" i="111"/>
  <c r="AR61" i="111"/>
  <c r="AQ61" i="111"/>
  <c r="AP61" i="111"/>
  <c r="AO61" i="111"/>
  <c r="AR60" i="111"/>
  <c r="AQ60" i="111"/>
  <c r="AP60" i="111"/>
  <c r="AO60" i="111"/>
  <c r="AR59" i="111"/>
  <c r="AR58" i="111" s="1"/>
  <c r="AQ59" i="111"/>
  <c r="AQ58" i="111" s="1"/>
  <c r="AP59" i="111"/>
  <c r="AO59" i="111"/>
  <c r="AO58" i="111" s="1"/>
  <c r="AP58" i="111"/>
  <c r="AL60" i="111"/>
  <c r="AR80" i="111"/>
  <c r="AQ80" i="111"/>
  <c r="AP80" i="111"/>
  <c r="AO80" i="111"/>
  <c r="AR79" i="111"/>
  <c r="AQ79" i="111"/>
  <c r="AP79" i="111"/>
  <c r="AO79" i="111"/>
  <c r="AO76" i="111" s="1"/>
  <c r="AR78" i="111"/>
  <c r="AQ78" i="111"/>
  <c r="AP78" i="111"/>
  <c r="AO78" i="111"/>
  <c r="AR77" i="111"/>
  <c r="AQ77" i="111"/>
  <c r="AP77" i="111"/>
  <c r="AO77" i="111"/>
  <c r="AS80" i="111"/>
  <c r="AS62" i="111" s="1"/>
  <c r="G62" i="111" s="1"/>
  <c r="AS79" i="111"/>
  <c r="AS61" i="111" s="1"/>
  <c r="G61" i="111" s="1"/>
  <c r="AS78" i="111"/>
  <c r="AS77" i="111"/>
  <c r="AS59" i="111" s="1"/>
  <c r="G59" i="111" s="1"/>
  <c r="D20" i="110"/>
  <c r="D19" i="110"/>
  <c r="D18" i="110"/>
  <c r="D17" i="110"/>
  <c r="D16" i="110"/>
  <c r="D15" i="110"/>
  <c r="D8" i="110"/>
  <c r="C20" i="110"/>
  <c r="C19" i="110"/>
  <c r="C18" i="110"/>
  <c r="C17" i="110"/>
  <c r="C16" i="110"/>
  <c r="C15" i="110"/>
  <c r="C8" i="110"/>
  <c r="F51" i="110"/>
  <c r="E51" i="110"/>
  <c r="D51" i="110"/>
  <c r="C51" i="110"/>
  <c r="F49" i="110"/>
  <c r="E49" i="110"/>
  <c r="D49" i="110"/>
  <c r="C49" i="110"/>
  <c r="F48" i="110"/>
  <c r="E48" i="110"/>
  <c r="D48" i="110"/>
  <c r="C48" i="110"/>
  <c r="F47" i="110"/>
  <c r="E47" i="110"/>
  <c r="D47" i="110"/>
  <c r="C47" i="110"/>
  <c r="F46" i="110"/>
  <c r="E46" i="110"/>
  <c r="D46" i="110"/>
  <c r="C46" i="110"/>
  <c r="F45" i="110"/>
  <c r="E45" i="110"/>
  <c r="D45" i="110"/>
  <c r="C45" i="110"/>
  <c r="F37" i="110"/>
  <c r="E37" i="110"/>
  <c r="D37" i="110"/>
  <c r="C37" i="110"/>
  <c r="F36" i="110"/>
  <c r="E36" i="110"/>
  <c r="D36" i="110"/>
  <c r="C36" i="110"/>
  <c r="F34" i="110"/>
  <c r="E34" i="110"/>
  <c r="D34" i="110"/>
  <c r="C34" i="110"/>
  <c r="F31" i="110"/>
  <c r="E31" i="110"/>
  <c r="D31" i="110"/>
  <c r="C31" i="110"/>
  <c r="F30" i="110"/>
  <c r="E30" i="110"/>
  <c r="D30" i="110"/>
  <c r="C30" i="110"/>
  <c r="F28" i="110"/>
  <c r="E28" i="110"/>
  <c r="D28" i="110"/>
  <c r="C28" i="110"/>
  <c r="F20" i="110"/>
  <c r="E20" i="110"/>
  <c r="F19" i="110"/>
  <c r="E19" i="110"/>
  <c r="F18" i="110"/>
  <c r="E18" i="110"/>
  <c r="F17" i="110"/>
  <c r="E17" i="110"/>
  <c r="F16" i="110"/>
  <c r="E16" i="110"/>
  <c r="F15" i="110"/>
  <c r="E15" i="110"/>
  <c r="F8" i="110"/>
  <c r="E8" i="110"/>
  <c r="H59" i="109"/>
  <c r="G59" i="109"/>
  <c r="F59" i="109"/>
  <c r="E59" i="109"/>
  <c r="P43" i="109"/>
  <c r="O43" i="109"/>
  <c r="N43" i="109"/>
  <c r="M43" i="109"/>
  <c r="L43" i="109"/>
  <c r="K43" i="109"/>
  <c r="P40" i="109"/>
  <c r="I42" i="109" s="1"/>
  <c r="O40" i="109"/>
  <c r="H42" i="109" s="1"/>
  <c r="N40" i="109"/>
  <c r="M40" i="109"/>
  <c r="L40" i="109"/>
  <c r="K40" i="109"/>
  <c r="P34" i="109"/>
  <c r="O34" i="109"/>
  <c r="N34" i="109"/>
  <c r="M34" i="109"/>
  <c r="F34" i="109" s="1"/>
  <c r="L34" i="109"/>
  <c r="K34" i="109"/>
  <c r="P31" i="109"/>
  <c r="O31" i="109"/>
  <c r="N31" i="109"/>
  <c r="M31" i="109"/>
  <c r="M33" i="109" s="1"/>
  <c r="L31" i="109"/>
  <c r="K31" i="109"/>
  <c r="K33" i="109" s="1"/>
  <c r="P24" i="109"/>
  <c r="O24" i="109"/>
  <c r="N24" i="109"/>
  <c r="M24" i="109"/>
  <c r="L24" i="109"/>
  <c r="K24" i="109"/>
  <c r="D26" i="109" s="1"/>
  <c r="P20" i="109"/>
  <c r="O20" i="109"/>
  <c r="H20" i="109" s="1"/>
  <c r="N20" i="109"/>
  <c r="M20" i="109"/>
  <c r="L20" i="109"/>
  <c r="K20" i="109"/>
  <c r="P13" i="109"/>
  <c r="O13" i="109"/>
  <c r="H15" i="109" s="1"/>
  <c r="N13" i="109"/>
  <c r="M13" i="109"/>
  <c r="M15" i="109" s="1"/>
  <c r="F15" i="109" s="1"/>
  <c r="L13" i="109"/>
  <c r="K13" i="109"/>
  <c r="P9" i="109"/>
  <c r="O9" i="109"/>
  <c r="N9" i="109"/>
  <c r="M9" i="109"/>
  <c r="L9" i="109"/>
  <c r="L11" i="109" s="1"/>
  <c r="E11" i="109" s="1"/>
  <c r="K9" i="109"/>
  <c r="G42" i="109"/>
  <c r="E42" i="109"/>
  <c r="I33" i="109"/>
  <c r="H33" i="109"/>
  <c r="L33" i="109"/>
  <c r="I26" i="109"/>
  <c r="F26" i="109"/>
  <c r="I22" i="109"/>
  <c r="G22" i="109"/>
  <c r="E22" i="109"/>
  <c r="D22" i="109"/>
  <c r="G15" i="109"/>
  <c r="L15" i="109"/>
  <c r="E15" i="109" s="1"/>
  <c r="K15" i="109"/>
  <c r="I11" i="109"/>
  <c r="H11" i="109"/>
  <c r="M11" i="109"/>
  <c r="F11" i="109" s="1"/>
  <c r="K11" i="109"/>
  <c r="H66" i="108"/>
  <c r="H65" i="108"/>
  <c r="H64" i="108"/>
  <c r="H63" i="108"/>
  <c r="H62" i="108"/>
  <c r="H55" i="108"/>
  <c r="G55" i="108"/>
  <c r="F55" i="108"/>
  <c r="E55" i="108"/>
  <c r="H54" i="108"/>
  <c r="G54" i="108"/>
  <c r="F54" i="108"/>
  <c r="E54" i="108"/>
  <c r="H48" i="108"/>
  <c r="G48" i="108"/>
  <c r="H47" i="108"/>
  <c r="G47" i="108"/>
  <c r="H46" i="108"/>
  <c r="G46" i="108"/>
  <c r="H45" i="108"/>
  <c r="G45" i="108"/>
  <c r="H44" i="108"/>
  <c r="G44" i="108"/>
  <c r="H43" i="108"/>
  <c r="G43" i="108"/>
  <c r="H42" i="108"/>
  <c r="G42" i="108"/>
  <c r="F47" i="108"/>
  <c r="F46" i="108"/>
  <c r="F45" i="108"/>
  <c r="F44" i="108"/>
  <c r="F43" i="108"/>
  <c r="F42" i="108"/>
  <c r="E47" i="108"/>
  <c r="E46" i="108"/>
  <c r="E45" i="108"/>
  <c r="E44" i="108"/>
  <c r="E43" i="108"/>
  <c r="E42" i="108"/>
  <c r="I23" i="108"/>
  <c r="I22" i="108"/>
  <c r="H22" i="108"/>
  <c r="G22" i="108"/>
  <c r="I21" i="108"/>
  <c r="H21" i="108"/>
  <c r="G21" i="108"/>
  <c r="I13" i="108"/>
  <c r="I12" i="108"/>
  <c r="H12" i="108"/>
  <c r="G12" i="108"/>
  <c r="I11" i="108"/>
  <c r="H11" i="108"/>
  <c r="G11" i="108"/>
  <c r="F30" i="108"/>
  <c r="F12" i="108"/>
  <c r="F11" i="108"/>
  <c r="E30" i="108"/>
  <c r="E12" i="108"/>
  <c r="E11" i="108"/>
  <c r="E18" i="108"/>
  <c r="D11" i="107"/>
  <c r="D53" i="107"/>
  <c r="D52" i="107"/>
  <c r="D50" i="107"/>
  <c r="D48" i="107"/>
  <c r="D47" i="107"/>
  <c r="D46" i="107"/>
  <c r="D45" i="107"/>
  <c r="D44" i="107"/>
  <c r="D43" i="107"/>
  <c r="D42" i="107"/>
  <c r="D41" i="107"/>
  <c r="D40" i="107"/>
  <c r="D37" i="107"/>
  <c r="D36" i="107"/>
  <c r="D35" i="107"/>
  <c r="D34" i="107"/>
  <c r="D32" i="107"/>
  <c r="D31" i="107"/>
  <c r="D30" i="107"/>
  <c r="D29" i="107"/>
  <c r="D28" i="107"/>
  <c r="D26" i="107"/>
  <c r="D25" i="107"/>
  <c r="D24" i="107"/>
  <c r="D23" i="107"/>
  <c r="D21" i="107"/>
  <c r="D20" i="107"/>
  <c r="D19" i="107"/>
  <c r="D18" i="107"/>
  <c r="D17" i="107"/>
  <c r="D16" i="107"/>
  <c r="D14" i="107"/>
  <c r="D13" i="107"/>
  <c r="D12" i="107"/>
  <c r="D10" i="107"/>
  <c r="D9" i="107"/>
  <c r="D8" i="107"/>
  <c r="C53" i="107"/>
  <c r="C52" i="107"/>
  <c r="C50" i="107"/>
  <c r="C48" i="107"/>
  <c r="C47" i="107"/>
  <c r="C46" i="107"/>
  <c r="C45" i="107"/>
  <c r="C44" i="107"/>
  <c r="C43" i="107"/>
  <c r="C42" i="107"/>
  <c r="C41" i="107"/>
  <c r="C40" i="107"/>
  <c r="C37" i="107"/>
  <c r="C36" i="107"/>
  <c r="C35" i="107"/>
  <c r="C34" i="107"/>
  <c r="C32" i="107"/>
  <c r="C31" i="107"/>
  <c r="C30" i="107"/>
  <c r="C29" i="107"/>
  <c r="C28" i="107"/>
  <c r="C26" i="107"/>
  <c r="C25" i="107"/>
  <c r="C24" i="107"/>
  <c r="C23" i="107"/>
  <c r="C21" i="107"/>
  <c r="C20" i="107"/>
  <c r="C19" i="107"/>
  <c r="C18" i="107"/>
  <c r="C17" i="107"/>
  <c r="C16" i="107"/>
  <c r="C14" i="107"/>
  <c r="C13" i="107"/>
  <c r="C12" i="107"/>
  <c r="C11" i="107"/>
  <c r="C10" i="107"/>
  <c r="C9" i="107"/>
  <c r="C8" i="107"/>
  <c r="D10" i="106"/>
  <c r="D9" i="106"/>
  <c r="D8" i="106"/>
  <c r="D41" i="106"/>
  <c r="D40" i="106"/>
  <c r="D39" i="106"/>
  <c r="D38" i="106"/>
  <c r="D37" i="106"/>
  <c r="D36" i="106"/>
  <c r="D32" i="106"/>
  <c r="D31" i="106"/>
  <c r="D30" i="106"/>
  <c r="D29" i="106"/>
  <c r="D27" i="106"/>
  <c r="D26" i="106"/>
  <c r="D25" i="106"/>
  <c r="D24" i="106"/>
  <c r="D21" i="106"/>
  <c r="D19" i="106"/>
  <c r="D18" i="106"/>
  <c r="D16" i="106"/>
  <c r="D15" i="106"/>
  <c r="D14" i="106"/>
  <c r="D11" i="106"/>
  <c r="C43" i="106"/>
  <c r="C42" i="106"/>
  <c r="C41" i="106"/>
  <c r="C40" i="106"/>
  <c r="C39" i="106"/>
  <c r="C38" i="106"/>
  <c r="C37" i="106"/>
  <c r="C36" i="106"/>
  <c r="C35" i="106"/>
  <c r="C34" i="106"/>
  <c r="C32" i="106"/>
  <c r="C31" i="106"/>
  <c r="C30" i="106"/>
  <c r="C29" i="106"/>
  <c r="C28" i="106"/>
  <c r="C27" i="106"/>
  <c r="C26" i="106"/>
  <c r="C25" i="106"/>
  <c r="C24" i="106"/>
  <c r="C22" i="106"/>
  <c r="C21" i="106"/>
  <c r="C20" i="106"/>
  <c r="C19" i="106"/>
  <c r="C18" i="106"/>
  <c r="C17" i="106"/>
  <c r="C16" i="106"/>
  <c r="C15" i="106"/>
  <c r="C14" i="106"/>
  <c r="C13" i="106"/>
  <c r="C12" i="106"/>
  <c r="C11" i="106"/>
  <c r="C10" i="106"/>
  <c r="C9" i="106"/>
  <c r="C8" i="106"/>
  <c r="F43" i="106"/>
  <c r="E43" i="106"/>
  <c r="F42" i="106"/>
  <c r="E42" i="106"/>
  <c r="F41" i="106"/>
  <c r="E41" i="106"/>
  <c r="F40" i="106"/>
  <c r="E40" i="106"/>
  <c r="F39" i="106"/>
  <c r="E39" i="106"/>
  <c r="F38" i="106"/>
  <c r="E38" i="106"/>
  <c r="F37" i="106"/>
  <c r="E37" i="106"/>
  <c r="F36" i="106"/>
  <c r="E36" i="106"/>
  <c r="F35" i="106"/>
  <c r="E35" i="106"/>
  <c r="F34" i="106"/>
  <c r="E34" i="106"/>
  <c r="F32" i="106"/>
  <c r="E32" i="106"/>
  <c r="F31" i="106"/>
  <c r="E31" i="106"/>
  <c r="F30" i="106"/>
  <c r="E30" i="106"/>
  <c r="F29" i="106"/>
  <c r="E29" i="106"/>
  <c r="F28" i="106"/>
  <c r="E28" i="106"/>
  <c r="F27" i="106"/>
  <c r="E27" i="106"/>
  <c r="F26" i="106"/>
  <c r="E26" i="106"/>
  <c r="F25" i="106"/>
  <c r="E25" i="106"/>
  <c r="F24" i="106"/>
  <c r="E24" i="106"/>
  <c r="F22" i="106"/>
  <c r="E22" i="106"/>
  <c r="F21" i="106"/>
  <c r="E21" i="106"/>
  <c r="F20" i="106"/>
  <c r="E20" i="106"/>
  <c r="F19" i="106"/>
  <c r="E19" i="106"/>
  <c r="F18" i="106"/>
  <c r="E18" i="106"/>
  <c r="F17" i="106"/>
  <c r="E17" i="106"/>
  <c r="F16" i="106"/>
  <c r="E16" i="106"/>
  <c r="F15" i="106"/>
  <c r="E15" i="106"/>
  <c r="F14" i="106"/>
  <c r="E14" i="106"/>
  <c r="F13" i="106"/>
  <c r="E13" i="106"/>
  <c r="F12" i="106"/>
  <c r="E12" i="106"/>
  <c r="F11" i="106"/>
  <c r="E11" i="106"/>
  <c r="F10" i="106"/>
  <c r="E10" i="106"/>
  <c r="F9" i="106"/>
  <c r="E9" i="106"/>
  <c r="F8" i="106"/>
  <c r="E8" i="106"/>
  <c r="G54" i="105"/>
  <c r="G47" i="105"/>
  <c r="G46" i="105"/>
  <c r="G45" i="105"/>
  <c r="G27" i="105"/>
  <c r="G26" i="105"/>
  <c r="G25" i="105"/>
  <c r="G24" i="105"/>
  <c r="G22" i="105"/>
  <c r="G21" i="105"/>
  <c r="G15" i="105"/>
  <c r="G14" i="105"/>
  <c r="G13" i="105"/>
  <c r="D25" i="105"/>
  <c r="C51" i="105"/>
  <c r="C19" i="105"/>
  <c r="G83" i="104"/>
  <c r="F83" i="104"/>
  <c r="E83" i="104"/>
  <c r="G82" i="104"/>
  <c r="F82" i="104"/>
  <c r="E82" i="104"/>
  <c r="G81" i="104"/>
  <c r="F81" i="104"/>
  <c r="E81" i="104"/>
  <c r="G80" i="104"/>
  <c r="F80" i="104"/>
  <c r="E80" i="104"/>
  <c r="G79" i="104"/>
  <c r="F79" i="104"/>
  <c r="E79" i="104"/>
  <c r="G78" i="104"/>
  <c r="F78" i="104"/>
  <c r="E78" i="104"/>
  <c r="G77" i="104"/>
  <c r="F77" i="104"/>
  <c r="E77" i="104"/>
  <c r="G76" i="104"/>
  <c r="F76" i="104"/>
  <c r="E76" i="104"/>
  <c r="G68" i="104"/>
  <c r="F68" i="104"/>
  <c r="E68" i="104"/>
  <c r="G67" i="104"/>
  <c r="F67" i="104"/>
  <c r="E67" i="104"/>
  <c r="G66" i="104"/>
  <c r="F66" i="104"/>
  <c r="E66" i="104"/>
  <c r="G59" i="104"/>
  <c r="F59" i="104"/>
  <c r="E59" i="104"/>
  <c r="G58" i="104"/>
  <c r="F58" i="104"/>
  <c r="E58" i="104"/>
  <c r="G57" i="104"/>
  <c r="F57" i="104"/>
  <c r="E57" i="104"/>
  <c r="G56" i="104"/>
  <c r="F56" i="104"/>
  <c r="E56" i="104"/>
  <c r="G55" i="104"/>
  <c r="F55" i="104"/>
  <c r="E55" i="104"/>
  <c r="G54" i="104"/>
  <c r="F54" i="104"/>
  <c r="E54" i="104"/>
  <c r="G53" i="104"/>
  <c r="F53" i="104"/>
  <c r="E53" i="104"/>
  <c r="G52" i="104"/>
  <c r="F52" i="104"/>
  <c r="E52" i="104"/>
  <c r="G51" i="104"/>
  <c r="F51" i="104"/>
  <c r="E51" i="104"/>
  <c r="G49" i="104"/>
  <c r="F49" i="104"/>
  <c r="E49" i="104"/>
  <c r="G48" i="104"/>
  <c r="F48" i="104"/>
  <c r="E48" i="104"/>
  <c r="G47" i="104"/>
  <c r="F47" i="104"/>
  <c r="E47" i="104"/>
  <c r="G46" i="104"/>
  <c r="F46" i="104"/>
  <c r="E46" i="104"/>
  <c r="G45" i="104"/>
  <c r="F45" i="104"/>
  <c r="E45" i="104"/>
  <c r="G44" i="104"/>
  <c r="F44" i="104"/>
  <c r="E44" i="104"/>
  <c r="G43" i="104"/>
  <c r="F43" i="104"/>
  <c r="E43" i="104"/>
  <c r="G42" i="104"/>
  <c r="F42" i="104"/>
  <c r="E42" i="104"/>
  <c r="G41" i="104"/>
  <c r="F41" i="104"/>
  <c r="E41" i="104"/>
  <c r="G40" i="104"/>
  <c r="F40" i="104"/>
  <c r="E40" i="104"/>
  <c r="G38" i="104"/>
  <c r="F38" i="104"/>
  <c r="E38" i="104"/>
  <c r="G37" i="104"/>
  <c r="F37" i="104"/>
  <c r="E37" i="104"/>
  <c r="G36" i="104"/>
  <c r="F36" i="104"/>
  <c r="E36" i="104"/>
  <c r="G35" i="104"/>
  <c r="F35" i="104"/>
  <c r="E35" i="104"/>
  <c r="G34" i="104"/>
  <c r="F34" i="104"/>
  <c r="E34" i="104"/>
  <c r="G31" i="104"/>
  <c r="F31" i="104"/>
  <c r="E31" i="104"/>
  <c r="G30" i="104"/>
  <c r="F30" i="104"/>
  <c r="E30" i="104"/>
  <c r="G29" i="104"/>
  <c r="F29" i="104"/>
  <c r="E29" i="104"/>
  <c r="G28" i="104"/>
  <c r="F28" i="104"/>
  <c r="E28" i="104"/>
  <c r="G27" i="104"/>
  <c r="F27" i="104"/>
  <c r="E27" i="104"/>
  <c r="G26" i="104"/>
  <c r="F26" i="104"/>
  <c r="E26" i="104"/>
  <c r="G25" i="104"/>
  <c r="F25" i="104"/>
  <c r="E25" i="104"/>
  <c r="G24" i="104"/>
  <c r="F24" i="104"/>
  <c r="E24" i="104"/>
  <c r="G23" i="104"/>
  <c r="F23" i="104"/>
  <c r="E23" i="104"/>
  <c r="G22" i="104"/>
  <c r="F22" i="104"/>
  <c r="E22" i="104"/>
  <c r="G21" i="104"/>
  <c r="F21" i="104"/>
  <c r="E21" i="104"/>
  <c r="G20" i="104"/>
  <c r="F20" i="104"/>
  <c r="E20" i="104"/>
  <c r="G19" i="104"/>
  <c r="F19" i="104"/>
  <c r="E19" i="104"/>
  <c r="G18" i="104"/>
  <c r="F18" i="104"/>
  <c r="E18" i="104"/>
  <c r="G17" i="104"/>
  <c r="F17" i="104"/>
  <c r="E17" i="104"/>
  <c r="G16" i="104"/>
  <c r="F16" i="104"/>
  <c r="E16" i="104"/>
  <c r="G15" i="104"/>
  <c r="F15" i="104"/>
  <c r="E15" i="104"/>
  <c r="G14" i="104"/>
  <c r="F14" i="104"/>
  <c r="E14" i="104"/>
  <c r="G13" i="104"/>
  <c r="F13" i="104"/>
  <c r="E13" i="104"/>
  <c r="G12" i="104"/>
  <c r="F12" i="104"/>
  <c r="E12" i="104"/>
  <c r="G11" i="104"/>
  <c r="F11" i="104"/>
  <c r="E11" i="104"/>
  <c r="G10" i="104"/>
  <c r="F10" i="104"/>
  <c r="E10" i="104"/>
  <c r="G9" i="104"/>
  <c r="F9" i="104"/>
  <c r="E9" i="104"/>
  <c r="G8" i="104"/>
  <c r="F8" i="104"/>
  <c r="E8" i="104"/>
  <c r="D83" i="104"/>
  <c r="D82" i="104"/>
  <c r="D81" i="104"/>
  <c r="D79" i="104"/>
  <c r="D78" i="104"/>
  <c r="D77" i="104"/>
  <c r="D68" i="104"/>
  <c r="D67" i="104"/>
  <c r="D66" i="104"/>
  <c r="D59" i="104"/>
  <c r="D58" i="104"/>
  <c r="D57" i="104"/>
  <c r="D56" i="104"/>
  <c r="D55" i="104"/>
  <c r="D48" i="104"/>
  <c r="D45" i="104"/>
  <c r="D44" i="104"/>
  <c r="D43" i="104"/>
  <c r="D42" i="104"/>
  <c r="D41" i="104"/>
  <c r="D38" i="104"/>
  <c r="D37" i="104"/>
  <c r="D36" i="104"/>
  <c r="D35" i="104"/>
  <c r="D32" i="104"/>
  <c r="D31" i="104"/>
  <c r="D30" i="104"/>
  <c r="D29" i="104"/>
  <c r="D28" i="104"/>
  <c r="D26" i="104"/>
  <c r="D25" i="104"/>
  <c r="D24" i="104"/>
  <c r="D23" i="104"/>
  <c r="D22" i="104"/>
  <c r="D21" i="104"/>
  <c r="D20" i="104"/>
  <c r="D19" i="104"/>
  <c r="D18" i="104"/>
  <c r="D17" i="104"/>
  <c r="D13" i="104"/>
  <c r="D12" i="104"/>
  <c r="D11" i="104"/>
  <c r="D10" i="104"/>
  <c r="D9" i="104"/>
  <c r="C83" i="104"/>
  <c r="C82" i="104"/>
  <c r="C81" i="104"/>
  <c r="C79" i="104"/>
  <c r="C78" i="104"/>
  <c r="C77" i="104"/>
  <c r="C59" i="104"/>
  <c r="C58" i="104"/>
  <c r="C57" i="104"/>
  <c r="C56" i="104"/>
  <c r="C55" i="104"/>
  <c r="C48" i="104"/>
  <c r="C45" i="104"/>
  <c r="C44" i="104"/>
  <c r="C43" i="104"/>
  <c r="C42" i="104"/>
  <c r="C41" i="104"/>
  <c r="C38" i="104"/>
  <c r="C37" i="104"/>
  <c r="C36" i="104"/>
  <c r="C35" i="104"/>
  <c r="C32" i="104"/>
  <c r="C31" i="104"/>
  <c r="C30" i="104"/>
  <c r="C29" i="104"/>
  <c r="C28" i="104"/>
  <c r="C26" i="104"/>
  <c r="C25" i="104"/>
  <c r="C24" i="104"/>
  <c r="C23" i="104"/>
  <c r="C22" i="104"/>
  <c r="C21" i="104"/>
  <c r="C20" i="104"/>
  <c r="C19" i="104"/>
  <c r="C18" i="104"/>
  <c r="C17" i="104"/>
  <c r="C13" i="104"/>
  <c r="C12" i="104"/>
  <c r="C11" i="104"/>
  <c r="C10" i="104"/>
  <c r="C9" i="104"/>
  <c r="C68" i="104"/>
  <c r="C67" i="104"/>
  <c r="C66" i="104"/>
  <c r="AN83" i="112"/>
  <c r="AM83" i="112"/>
  <c r="AL83" i="112"/>
  <c r="AK83" i="112"/>
  <c r="AJ83" i="112"/>
  <c r="AI83" i="112"/>
  <c r="AH83" i="112"/>
  <c r="AG83" i="112"/>
  <c r="AF83" i="112"/>
  <c r="AE83" i="112"/>
  <c r="AD83" i="112"/>
  <c r="AC83" i="112"/>
  <c r="AB83" i="112"/>
  <c r="AB78" i="112" s="1"/>
  <c r="AA83" i="112"/>
  <c r="Z83" i="112"/>
  <c r="Y83" i="112"/>
  <c r="X83" i="112"/>
  <c r="W83" i="112"/>
  <c r="V83" i="112"/>
  <c r="U83" i="112"/>
  <c r="AN82" i="112"/>
  <c r="AM82" i="112"/>
  <c r="AL82" i="112"/>
  <c r="AK82" i="112"/>
  <c r="AJ82" i="112"/>
  <c r="AI82" i="112"/>
  <c r="AH82" i="112"/>
  <c r="AG82" i="112"/>
  <c r="AF82" i="112"/>
  <c r="AE82" i="112"/>
  <c r="AD82" i="112"/>
  <c r="AC82" i="112"/>
  <c r="AB82" i="112"/>
  <c r="AA82" i="112"/>
  <c r="Z82" i="112"/>
  <c r="Y82" i="112"/>
  <c r="X82" i="112"/>
  <c r="W82" i="112"/>
  <c r="V82" i="112"/>
  <c r="U82" i="112"/>
  <c r="AN81" i="112"/>
  <c r="AM81" i="112"/>
  <c r="AL81" i="112"/>
  <c r="AK81" i="112"/>
  <c r="AK78" i="112" s="1"/>
  <c r="AJ81" i="112"/>
  <c r="AI81" i="112"/>
  <c r="AH81" i="112"/>
  <c r="AG81" i="112"/>
  <c r="AF81" i="112"/>
  <c r="AE81" i="112"/>
  <c r="AD81" i="112"/>
  <c r="AC81" i="112"/>
  <c r="AB81" i="112"/>
  <c r="AA81" i="112"/>
  <c r="Z81" i="112"/>
  <c r="Y81" i="112"/>
  <c r="X81" i="112"/>
  <c r="W81" i="112"/>
  <c r="V81" i="112"/>
  <c r="U81" i="112"/>
  <c r="AN80" i="112"/>
  <c r="AM80" i="112"/>
  <c r="AL80" i="112"/>
  <c r="AK80" i="112"/>
  <c r="AJ80" i="112"/>
  <c r="AI80" i="112"/>
  <c r="AH80" i="112"/>
  <c r="AG80" i="112"/>
  <c r="AF80" i="112"/>
  <c r="AE80" i="112"/>
  <c r="AD80" i="112"/>
  <c r="AC80" i="112"/>
  <c r="AB80" i="112"/>
  <c r="AA80" i="112"/>
  <c r="Z80" i="112"/>
  <c r="Y80" i="112"/>
  <c r="X80" i="112"/>
  <c r="W80" i="112"/>
  <c r="V80" i="112"/>
  <c r="U80" i="112"/>
  <c r="AN79" i="112"/>
  <c r="AN78" i="112" s="1"/>
  <c r="AM79" i="112"/>
  <c r="AL79" i="112"/>
  <c r="AK79" i="112"/>
  <c r="AJ79" i="112"/>
  <c r="AI79" i="112"/>
  <c r="AH79" i="112"/>
  <c r="AG79" i="112"/>
  <c r="AF79" i="112"/>
  <c r="AF78" i="112" s="1"/>
  <c r="AE79" i="112"/>
  <c r="AD79" i="112"/>
  <c r="AC79" i="112"/>
  <c r="AB79" i="112"/>
  <c r="AA79" i="112"/>
  <c r="Z79" i="112"/>
  <c r="Y79" i="112"/>
  <c r="X79" i="112"/>
  <c r="X78" i="112" s="1"/>
  <c r="W79" i="112"/>
  <c r="V79" i="112"/>
  <c r="U79" i="112"/>
  <c r="BX78" i="112"/>
  <c r="BW78" i="112"/>
  <c r="BV78" i="112"/>
  <c r="BU78" i="112"/>
  <c r="BT78" i="112"/>
  <c r="BS78" i="112"/>
  <c r="BR78" i="112"/>
  <c r="BQ78" i="112"/>
  <c r="BP78" i="112"/>
  <c r="BO78" i="112"/>
  <c r="BN78" i="112"/>
  <c r="BM78" i="112"/>
  <c r="BL78" i="112"/>
  <c r="BK78" i="112"/>
  <c r="BJ78" i="112"/>
  <c r="BI78" i="112"/>
  <c r="BH78" i="112"/>
  <c r="BG78" i="112"/>
  <c r="BF78" i="112"/>
  <c r="BE78" i="112"/>
  <c r="BD78" i="112"/>
  <c r="BC78" i="112"/>
  <c r="BB78" i="112"/>
  <c r="BA78" i="112"/>
  <c r="AZ78" i="112"/>
  <c r="AY78" i="112"/>
  <c r="AX78" i="112"/>
  <c r="AW78" i="112"/>
  <c r="AV78" i="112"/>
  <c r="AU78" i="112"/>
  <c r="AT78" i="112"/>
  <c r="AP78" i="112"/>
  <c r="AM78" i="112"/>
  <c r="AH78" i="112"/>
  <c r="AE78" i="112"/>
  <c r="AC78" i="112"/>
  <c r="Z78" i="112"/>
  <c r="W78" i="112"/>
  <c r="U78" i="112"/>
  <c r="T78" i="112"/>
  <c r="S78" i="112"/>
  <c r="R78" i="112"/>
  <c r="Q78" i="112"/>
  <c r="P78" i="112"/>
  <c r="O78" i="112"/>
  <c r="N78" i="112"/>
  <c r="M78" i="112"/>
  <c r="X77" i="112"/>
  <c r="AB77" i="112" s="1"/>
  <c r="AF77" i="112" s="1"/>
  <c r="AJ77" i="112" s="1"/>
  <c r="AN77" i="112" s="1"/>
  <c r="AR77" i="112" s="1"/>
  <c r="AV77" i="112" s="1"/>
  <c r="AZ77" i="112" s="1"/>
  <c r="BD77" i="112" s="1"/>
  <c r="BH77" i="112" s="1"/>
  <c r="BL77" i="112" s="1"/>
  <c r="BP77" i="112" s="1"/>
  <c r="BT77" i="112" s="1"/>
  <c r="BX77" i="112" s="1"/>
  <c r="V77" i="112"/>
  <c r="Z77" i="112" s="1"/>
  <c r="AD77" i="112" s="1"/>
  <c r="AH77" i="112" s="1"/>
  <c r="AL77" i="112" s="1"/>
  <c r="AP77" i="112" s="1"/>
  <c r="AT77" i="112" s="1"/>
  <c r="AX77" i="112" s="1"/>
  <c r="BB77" i="112" s="1"/>
  <c r="BF77" i="112" s="1"/>
  <c r="BJ77" i="112" s="1"/>
  <c r="BN77" i="112" s="1"/>
  <c r="BR77" i="112" s="1"/>
  <c r="BV77" i="112" s="1"/>
  <c r="T77" i="112"/>
  <c r="S77" i="112"/>
  <c r="W77" i="112" s="1"/>
  <c r="AA77" i="112" s="1"/>
  <c r="AE77" i="112" s="1"/>
  <c r="AI77" i="112" s="1"/>
  <c r="AM77" i="112" s="1"/>
  <c r="AQ77" i="112" s="1"/>
  <c r="AU77" i="112" s="1"/>
  <c r="AY77" i="112" s="1"/>
  <c r="BC77" i="112" s="1"/>
  <c r="BG77" i="112" s="1"/>
  <c r="BK77" i="112" s="1"/>
  <c r="BO77" i="112" s="1"/>
  <c r="BS77" i="112" s="1"/>
  <c r="BW77" i="112" s="1"/>
  <c r="R77" i="112"/>
  <c r="Q77" i="112"/>
  <c r="U77" i="112" s="1"/>
  <c r="Y77" i="112" s="1"/>
  <c r="AC77" i="112" s="1"/>
  <c r="AG77" i="112" s="1"/>
  <c r="AK77" i="112" s="1"/>
  <c r="AO77" i="112" s="1"/>
  <c r="AS77" i="112" s="1"/>
  <c r="AW77" i="112" s="1"/>
  <c r="BA77" i="112" s="1"/>
  <c r="BE77" i="112" s="1"/>
  <c r="BI77" i="112" s="1"/>
  <c r="BM77" i="112" s="1"/>
  <c r="BQ77" i="112" s="1"/>
  <c r="BU77" i="112" s="1"/>
  <c r="BU76" i="112"/>
  <c r="BQ76" i="112"/>
  <c r="BM76" i="112"/>
  <c r="BI76" i="112"/>
  <c r="BE76" i="112"/>
  <c r="BA76" i="112"/>
  <c r="AW76" i="112"/>
  <c r="AS76" i="112"/>
  <c r="AO76" i="112"/>
  <c r="AK76" i="112"/>
  <c r="AG76" i="112"/>
  <c r="AC76" i="112"/>
  <c r="Y76" i="112"/>
  <c r="U76" i="112"/>
  <c r="Q76" i="112"/>
  <c r="M76" i="112"/>
  <c r="BX73" i="112"/>
  <c r="BP73" i="112"/>
  <c r="BH73" i="112"/>
  <c r="AZ73" i="112"/>
  <c r="AR73" i="112"/>
  <c r="AQ73" i="112"/>
  <c r="AP73" i="112"/>
  <c r="AJ72" i="112"/>
  <c r="AB72" i="112"/>
  <c r="T72" i="112"/>
  <c r="BX71" i="112"/>
  <c r="BP71" i="112"/>
  <c r="BH71" i="112"/>
  <c r="AZ71" i="112"/>
  <c r="AR71" i="112"/>
  <c r="AQ71" i="112"/>
  <c r="AP71" i="112"/>
  <c r="AJ71" i="112"/>
  <c r="AB71" i="112"/>
  <c r="T71" i="112"/>
  <c r="BX70" i="112"/>
  <c r="BP70" i="112"/>
  <c r="BH70" i="112"/>
  <c r="AZ70" i="112"/>
  <c r="AR70" i="112"/>
  <c r="AP70" i="112"/>
  <c r="T70" i="112"/>
  <c r="BU69" i="112"/>
  <c r="BM69" i="112"/>
  <c r="BE69" i="112"/>
  <c r="AW69" i="112"/>
  <c r="AR69" i="112"/>
  <c r="AQ69" i="112"/>
  <c r="AP69" i="112"/>
  <c r="AG69" i="112"/>
  <c r="Y69" i="112"/>
  <c r="Q69" i="112"/>
  <c r="V67" i="112"/>
  <c r="Z67" i="112" s="1"/>
  <c r="AD67" i="112" s="1"/>
  <c r="AH67" i="112" s="1"/>
  <c r="AL67" i="112" s="1"/>
  <c r="AP67" i="112" s="1"/>
  <c r="AT67" i="112" s="1"/>
  <c r="AX67" i="112" s="1"/>
  <c r="BB67" i="112" s="1"/>
  <c r="BF67" i="112" s="1"/>
  <c r="BJ67" i="112" s="1"/>
  <c r="BN67" i="112" s="1"/>
  <c r="BR67" i="112" s="1"/>
  <c r="BV67" i="112" s="1"/>
  <c r="T67" i="112"/>
  <c r="X67" i="112" s="1"/>
  <c r="AB67" i="112" s="1"/>
  <c r="AF67" i="112" s="1"/>
  <c r="AJ67" i="112" s="1"/>
  <c r="AN67" i="112" s="1"/>
  <c r="AR67" i="112" s="1"/>
  <c r="AV67" i="112" s="1"/>
  <c r="AZ67" i="112" s="1"/>
  <c r="BD67" i="112" s="1"/>
  <c r="BH67" i="112" s="1"/>
  <c r="BL67" i="112" s="1"/>
  <c r="BP67" i="112" s="1"/>
  <c r="BT67" i="112" s="1"/>
  <c r="BX67" i="112" s="1"/>
  <c r="S67" i="112"/>
  <c r="W67" i="112" s="1"/>
  <c r="AA67" i="112" s="1"/>
  <c r="AE67" i="112" s="1"/>
  <c r="AI67" i="112" s="1"/>
  <c r="AM67" i="112" s="1"/>
  <c r="AQ67" i="112" s="1"/>
  <c r="AU67" i="112" s="1"/>
  <c r="AY67" i="112" s="1"/>
  <c r="BC67" i="112" s="1"/>
  <c r="BG67" i="112" s="1"/>
  <c r="BK67" i="112" s="1"/>
  <c r="BO67" i="112" s="1"/>
  <c r="BS67" i="112" s="1"/>
  <c r="BW67" i="112" s="1"/>
  <c r="R67" i="112"/>
  <c r="Q67" i="112"/>
  <c r="U67" i="112" s="1"/>
  <c r="Y67" i="112" s="1"/>
  <c r="AC67" i="112" s="1"/>
  <c r="AG67" i="112" s="1"/>
  <c r="AK67" i="112" s="1"/>
  <c r="AO67" i="112" s="1"/>
  <c r="AS67" i="112" s="1"/>
  <c r="AW67" i="112" s="1"/>
  <c r="BA67" i="112" s="1"/>
  <c r="BE67" i="112" s="1"/>
  <c r="BI67" i="112" s="1"/>
  <c r="BM67" i="112" s="1"/>
  <c r="BQ67" i="112" s="1"/>
  <c r="BU67" i="112" s="1"/>
  <c r="BU66" i="112"/>
  <c r="BQ66" i="112"/>
  <c r="BM66" i="112"/>
  <c r="BI66" i="112"/>
  <c r="BE66" i="112"/>
  <c r="BA66" i="112"/>
  <c r="AW66" i="112"/>
  <c r="AS66" i="112"/>
  <c r="AO66" i="112"/>
  <c r="AK66" i="112"/>
  <c r="AG66" i="112"/>
  <c r="AC66" i="112"/>
  <c r="Y66" i="112"/>
  <c r="U66" i="112"/>
  <c r="Q66" i="112"/>
  <c r="M66" i="112"/>
  <c r="BX63" i="112"/>
  <c r="BW63" i="112"/>
  <c r="BW73" i="112" s="1"/>
  <c r="BV63" i="112"/>
  <c r="BV73" i="112" s="1"/>
  <c r="BU63" i="112"/>
  <c r="BU73" i="112" s="1"/>
  <c r="BT63" i="112"/>
  <c r="BT73" i="112" s="1"/>
  <c r="BS63" i="112"/>
  <c r="BS73" i="112" s="1"/>
  <c r="BR63" i="112"/>
  <c r="BR73" i="112" s="1"/>
  <c r="BQ63" i="112"/>
  <c r="BQ73" i="112" s="1"/>
  <c r="BP63" i="112"/>
  <c r="BO63" i="112"/>
  <c r="BO73" i="112" s="1"/>
  <c r="BN63" i="112"/>
  <c r="BN73" i="112" s="1"/>
  <c r="BM63" i="112"/>
  <c r="BM73" i="112" s="1"/>
  <c r="BL63" i="112"/>
  <c r="BL73" i="112" s="1"/>
  <c r="BK63" i="112"/>
  <c r="BK73" i="112" s="1"/>
  <c r="BJ63" i="112"/>
  <c r="BJ73" i="112" s="1"/>
  <c r="BI63" i="112"/>
  <c r="BI73" i="112" s="1"/>
  <c r="BH63" i="112"/>
  <c r="BG63" i="112"/>
  <c r="BG73" i="112" s="1"/>
  <c r="BF63" i="112"/>
  <c r="BF73" i="112" s="1"/>
  <c r="BE63" i="112"/>
  <c r="BE73" i="112" s="1"/>
  <c r="BD63" i="112"/>
  <c r="BD73" i="112" s="1"/>
  <c r="BC63" i="112"/>
  <c r="BC73" i="112" s="1"/>
  <c r="BB63" i="112"/>
  <c r="BB73" i="112" s="1"/>
  <c r="BA63" i="112"/>
  <c r="BA73" i="112" s="1"/>
  <c r="AZ63" i="112"/>
  <c r="AY63" i="112"/>
  <c r="AY73" i="112" s="1"/>
  <c r="AX63" i="112"/>
  <c r="AX73" i="112" s="1"/>
  <c r="AW63" i="112"/>
  <c r="AW73" i="112" s="1"/>
  <c r="AV73" i="112"/>
  <c r="AU73" i="112"/>
  <c r="AT73" i="112"/>
  <c r="AS63" i="112"/>
  <c r="AS73" i="112" s="1"/>
  <c r="AN63" i="112"/>
  <c r="AN73" i="112" s="1"/>
  <c r="AM63" i="112"/>
  <c r="AM73" i="112" s="1"/>
  <c r="AL63" i="112"/>
  <c r="AL73" i="112" s="1"/>
  <c r="AK63" i="112"/>
  <c r="AK73" i="112" s="1"/>
  <c r="AJ63" i="112"/>
  <c r="AJ73" i="112" s="1"/>
  <c r="AI63" i="112"/>
  <c r="AI73" i="112" s="1"/>
  <c r="AH63" i="112"/>
  <c r="AH73" i="112" s="1"/>
  <c r="AG63" i="112"/>
  <c r="AG73" i="112" s="1"/>
  <c r="AF63" i="112"/>
  <c r="AF73" i="112" s="1"/>
  <c r="AE63" i="112"/>
  <c r="AE73" i="112" s="1"/>
  <c r="AD63" i="112"/>
  <c r="AD73" i="112" s="1"/>
  <c r="AC63" i="112"/>
  <c r="AC73" i="112" s="1"/>
  <c r="AB63" i="112"/>
  <c r="AB73" i="112" s="1"/>
  <c r="AA63" i="112"/>
  <c r="AA73" i="112" s="1"/>
  <c r="Z63" i="112"/>
  <c r="Z73" i="112" s="1"/>
  <c r="Y63" i="112"/>
  <c r="Y73" i="112" s="1"/>
  <c r="X63" i="112"/>
  <c r="X73" i="112" s="1"/>
  <c r="W63" i="112"/>
  <c r="W73" i="112" s="1"/>
  <c r="V63" i="112"/>
  <c r="V73" i="112" s="1"/>
  <c r="U63" i="112"/>
  <c r="U73" i="112" s="1"/>
  <c r="T63" i="112"/>
  <c r="T73" i="112" s="1"/>
  <c r="S63" i="112"/>
  <c r="S73" i="112" s="1"/>
  <c r="R63" i="112"/>
  <c r="R73" i="112" s="1"/>
  <c r="Q63" i="112"/>
  <c r="Q73" i="112" s="1"/>
  <c r="P63" i="112"/>
  <c r="P73" i="112" s="1"/>
  <c r="O63" i="112"/>
  <c r="O73" i="112" s="1"/>
  <c r="N63" i="112"/>
  <c r="N73" i="112" s="1"/>
  <c r="M63" i="112"/>
  <c r="M73" i="112" s="1"/>
  <c r="BX62" i="112"/>
  <c r="BX72" i="112" s="1"/>
  <c r="BW62" i="112"/>
  <c r="BW72" i="112" s="1"/>
  <c r="BV62" i="112"/>
  <c r="BV72" i="112" s="1"/>
  <c r="BU62" i="112"/>
  <c r="BU72" i="112" s="1"/>
  <c r="BT62" i="112"/>
  <c r="BT72" i="112" s="1"/>
  <c r="BS62" i="112"/>
  <c r="BS72" i="112" s="1"/>
  <c r="BR62" i="112"/>
  <c r="BR72" i="112" s="1"/>
  <c r="BQ62" i="112"/>
  <c r="BQ72" i="112" s="1"/>
  <c r="BP62" i="112"/>
  <c r="BP72" i="112" s="1"/>
  <c r="BO62" i="112"/>
  <c r="BO72" i="112" s="1"/>
  <c r="BN62" i="112"/>
  <c r="BN72" i="112" s="1"/>
  <c r="BM62" i="112"/>
  <c r="BM72" i="112" s="1"/>
  <c r="BL62" i="112"/>
  <c r="BL72" i="112" s="1"/>
  <c r="BK62" i="112"/>
  <c r="BK72" i="112" s="1"/>
  <c r="BJ62" i="112"/>
  <c r="BJ72" i="112" s="1"/>
  <c r="BI62" i="112"/>
  <c r="BI72" i="112" s="1"/>
  <c r="BH62" i="112"/>
  <c r="BH72" i="112" s="1"/>
  <c r="BG62" i="112"/>
  <c r="BG72" i="112" s="1"/>
  <c r="BF62" i="112"/>
  <c r="BF72" i="112" s="1"/>
  <c r="BE62" i="112"/>
  <c r="BE72" i="112" s="1"/>
  <c r="BD62" i="112"/>
  <c r="BD72" i="112" s="1"/>
  <c r="BC62" i="112"/>
  <c r="BC72" i="112" s="1"/>
  <c r="BB62" i="112"/>
  <c r="BB72" i="112" s="1"/>
  <c r="BA62" i="112"/>
  <c r="BA72" i="112" s="1"/>
  <c r="AZ62" i="112"/>
  <c r="AZ72" i="112" s="1"/>
  <c r="AY62" i="112"/>
  <c r="AY72" i="112" s="1"/>
  <c r="AX62" i="112"/>
  <c r="AX72" i="112" s="1"/>
  <c r="AW62" i="112"/>
  <c r="AW72" i="112" s="1"/>
  <c r="AV72" i="112"/>
  <c r="AU72" i="112"/>
  <c r="H62" i="112"/>
  <c r="AS62" i="112"/>
  <c r="G62" i="112" s="1"/>
  <c r="AN62" i="112"/>
  <c r="AN72" i="112" s="1"/>
  <c r="AM62" i="112"/>
  <c r="AM72" i="112" s="1"/>
  <c r="AL62" i="112"/>
  <c r="AL72" i="112" s="1"/>
  <c r="AK62" i="112"/>
  <c r="AK72" i="112" s="1"/>
  <c r="AJ62" i="112"/>
  <c r="AI62" i="112"/>
  <c r="AI72" i="112" s="1"/>
  <c r="AG62" i="112"/>
  <c r="AG72" i="112" s="1"/>
  <c r="AF62" i="112"/>
  <c r="AF72" i="112" s="1"/>
  <c r="AE62" i="112"/>
  <c r="AE72" i="112" s="1"/>
  <c r="AD62" i="112"/>
  <c r="AD72" i="112" s="1"/>
  <c r="AC62" i="112"/>
  <c r="AC72" i="112" s="1"/>
  <c r="AB62" i="112"/>
  <c r="AA62" i="112"/>
  <c r="AA72" i="112" s="1"/>
  <c r="Y62" i="112"/>
  <c r="Y72" i="112" s="1"/>
  <c r="X62" i="112"/>
  <c r="X72" i="112" s="1"/>
  <c r="W62" i="112"/>
  <c r="W72" i="112" s="1"/>
  <c r="V62" i="112"/>
  <c r="V72" i="112" s="1"/>
  <c r="U62" i="112"/>
  <c r="U72" i="112" s="1"/>
  <c r="T62" i="112"/>
  <c r="S62" i="112"/>
  <c r="S72" i="112" s="1"/>
  <c r="R62" i="112"/>
  <c r="R72" i="112" s="1"/>
  <c r="Q62" i="112"/>
  <c r="Q72" i="112" s="1"/>
  <c r="P62" i="112"/>
  <c r="P72" i="112" s="1"/>
  <c r="O62" i="112"/>
  <c r="O72" i="112" s="1"/>
  <c r="N62" i="112"/>
  <c r="N72" i="112" s="1"/>
  <c r="M62" i="112"/>
  <c r="M72" i="112" s="1"/>
  <c r="BX61" i="112"/>
  <c r="BW61" i="112"/>
  <c r="BW71" i="112" s="1"/>
  <c r="BV61" i="112"/>
  <c r="BV58" i="112" s="1"/>
  <c r="BV68" i="112" s="1"/>
  <c r="BU61" i="112"/>
  <c r="BT61" i="112"/>
  <c r="BT71" i="112" s="1"/>
  <c r="BS61" i="112"/>
  <c r="BS71" i="112" s="1"/>
  <c r="BR61" i="112"/>
  <c r="BR71" i="112" s="1"/>
  <c r="BQ61" i="112"/>
  <c r="BQ71" i="112" s="1"/>
  <c r="BP61" i="112"/>
  <c r="BO61" i="112"/>
  <c r="BO71" i="112" s="1"/>
  <c r="BN61" i="112"/>
  <c r="BN58" i="112" s="1"/>
  <c r="BN68" i="112" s="1"/>
  <c r="BM61" i="112"/>
  <c r="BL61" i="112"/>
  <c r="BL71" i="112" s="1"/>
  <c r="BK61" i="112"/>
  <c r="BK71" i="112" s="1"/>
  <c r="BJ61" i="112"/>
  <c r="BJ71" i="112" s="1"/>
  <c r="BI61" i="112"/>
  <c r="BI71" i="112" s="1"/>
  <c r="BH61" i="112"/>
  <c r="BG61" i="112"/>
  <c r="BG71" i="112" s="1"/>
  <c r="BF61" i="112"/>
  <c r="BF58" i="112" s="1"/>
  <c r="BF68" i="112" s="1"/>
  <c r="BE61" i="112"/>
  <c r="BD61" i="112"/>
  <c r="BD71" i="112" s="1"/>
  <c r="BC61" i="112"/>
  <c r="BC71" i="112" s="1"/>
  <c r="BB61" i="112"/>
  <c r="BB71" i="112" s="1"/>
  <c r="BA61" i="112"/>
  <c r="BA71" i="112" s="1"/>
  <c r="AZ61" i="112"/>
  <c r="AY61" i="112"/>
  <c r="AY71" i="112" s="1"/>
  <c r="AX61" i="112"/>
  <c r="AX58" i="112" s="1"/>
  <c r="AX68" i="112" s="1"/>
  <c r="AW61" i="112"/>
  <c r="AV71" i="112"/>
  <c r="AU71" i="112"/>
  <c r="H61" i="112"/>
  <c r="AS61" i="112"/>
  <c r="G61" i="112" s="1"/>
  <c r="AN61" i="112"/>
  <c r="AN71" i="112" s="1"/>
  <c r="AL61" i="112"/>
  <c r="AK61" i="112"/>
  <c r="AK71" i="112" s="1"/>
  <c r="AJ61" i="112"/>
  <c r="AI61" i="112"/>
  <c r="AI71" i="112" s="1"/>
  <c r="AH61" i="112"/>
  <c r="AH71" i="112" s="1"/>
  <c r="AG61" i="112"/>
  <c r="AG71" i="112" s="1"/>
  <c r="AF61" i="112"/>
  <c r="AF71" i="112" s="1"/>
  <c r="AD61" i="112"/>
  <c r="AC61" i="112"/>
  <c r="AC71" i="112" s="1"/>
  <c r="AB61" i="112"/>
  <c r="AA61" i="112"/>
  <c r="AA71" i="112" s="1"/>
  <c r="Z61" i="112"/>
  <c r="Z71" i="112" s="1"/>
  <c r="Y61" i="112"/>
  <c r="Y71" i="112" s="1"/>
  <c r="X61" i="112"/>
  <c r="X71" i="112" s="1"/>
  <c r="V61" i="112"/>
  <c r="U61" i="112"/>
  <c r="U71" i="112" s="1"/>
  <c r="T61" i="112"/>
  <c r="S61" i="112"/>
  <c r="S71" i="112" s="1"/>
  <c r="R61" i="112"/>
  <c r="R71" i="112" s="1"/>
  <c r="Q61" i="112"/>
  <c r="Q71" i="112" s="1"/>
  <c r="P61" i="112"/>
  <c r="P71" i="112" s="1"/>
  <c r="O61" i="112"/>
  <c r="O71" i="112" s="1"/>
  <c r="N61" i="112"/>
  <c r="M61" i="112"/>
  <c r="M71" i="112" s="1"/>
  <c r="BX60" i="112"/>
  <c r="BW60" i="112"/>
  <c r="BW70" i="112" s="1"/>
  <c r="BV60" i="112"/>
  <c r="BV70" i="112" s="1"/>
  <c r="BU60" i="112"/>
  <c r="BU70" i="112" s="1"/>
  <c r="BT60" i="112"/>
  <c r="BT70" i="112" s="1"/>
  <c r="BS60" i="112"/>
  <c r="BS70" i="112" s="1"/>
  <c r="BR60" i="112"/>
  <c r="BQ60" i="112"/>
  <c r="BQ70" i="112" s="1"/>
  <c r="BP60" i="112"/>
  <c r="BO60" i="112"/>
  <c r="BO70" i="112" s="1"/>
  <c r="BN60" i="112"/>
  <c r="BN70" i="112" s="1"/>
  <c r="BM60" i="112"/>
  <c r="BM70" i="112" s="1"/>
  <c r="BL60" i="112"/>
  <c r="BL70" i="112" s="1"/>
  <c r="BK60" i="112"/>
  <c r="BK70" i="112" s="1"/>
  <c r="BJ60" i="112"/>
  <c r="BI60" i="112"/>
  <c r="BI70" i="112" s="1"/>
  <c r="BH60" i="112"/>
  <c r="BG60" i="112"/>
  <c r="BG70" i="112" s="1"/>
  <c r="BF60" i="112"/>
  <c r="BF70" i="112" s="1"/>
  <c r="BE60" i="112"/>
  <c r="BE70" i="112" s="1"/>
  <c r="BD60" i="112"/>
  <c r="BD70" i="112" s="1"/>
  <c r="BC60" i="112"/>
  <c r="BC70" i="112" s="1"/>
  <c r="BB60" i="112"/>
  <c r="BA60" i="112"/>
  <c r="BA70" i="112" s="1"/>
  <c r="AZ60" i="112"/>
  <c r="AY60" i="112"/>
  <c r="AY70" i="112" s="1"/>
  <c r="AX60" i="112"/>
  <c r="AX70" i="112" s="1"/>
  <c r="AW60" i="112"/>
  <c r="AW70" i="112" s="1"/>
  <c r="AV70" i="112"/>
  <c r="H60" i="112"/>
  <c r="AS60" i="112"/>
  <c r="G60" i="112" s="1"/>
  <c r="AN60" i="112"/>
  <c r="AN70" i="112" s="1"/>
  <c r="AM60" i="112"/>
  <c r="AM70" i="112" s="1"/>
  <c r="AL60" i="112"/>
  <c r="AL70" i="112" s="1"/>
  <c r="AK60" i="112"/>
  <c r="AK70" i="112" s="1"/>
  <c r="AI60" i="112"/>
  <c r="AH60" i="112"/>
  <c r="AH70" i="112" s="1"/>
  <c r="AG60" i="112"/>
  <c r="AG70" i="112" s="1"/>
  <c r="AF60" i="112"/>
  <c r="AF70" i="112" s="1"/>
  <c r="AE60" i="112"/>
  <c r="AE70" i="112" s="1"/>
  <c r="AD60" i="112"/>
  <c r="AD70" i="112" s="1"/>
  <c r="AC60" i="112"/>
  <c r="AC70" i="112" s="1"/>
  <c r="AA60" i="112"/>
  <c r="Z60" i="112"/>
  <c r="Z70" i="112" s="1"/>
  <c r="Y60" i="112"/>
  <c r="Y70" i="112" s="1"/>
  <c r="X60" i="112"/>
  <c r="X70" i="112" s="1"/>
  <c r="W60" i="112"/>
  <c r="W70" i="112" s="1"/>
  <c r="V60" i="112"/>
  <c r="V70" i="112" s="1"/>
  <c r="U60" i="112"/>
  <c r="U70" i="112" s="1"/>
  <c r="T60" i="112"/>
  <c r="S60" i="112"/>
  <c r="R60" i="112"/>
  <c r="R70" i="112" s="1"/>
  <c r="Q60" i="112"/>
  <c r="Q70" i="112" s="1"/>
  <c r="P60" i="112"/>
  <c r="P70" i="112" s="1"/>
  <c r="O60" i="112"/>
  <c r="O70" i="112" s="1"/>
  <c r="N60" i="112"/>
  <c r="N70" i="112" s="1"/>
  <c r="M60" i="112"/>
  <c r="M70" i="112" s="1"/>
  <c r="BX59" i="112"/>
  <c r="BX58" i="112" s="1"/>
  <c r="BX68" i="112" s="1"/>
  <c r="BW59" i="112"/>
  <c r="BV59" i="112"/>
  <c r="BV69" i="112" s="1"/>
  <c r="BU59" i="112"/>
  <c r="BT59" i="112"/>
  <c r="BT69" i="112" s="1"/>
  <c r="BS59" i="112"/>
  <c r="BS58" i="112" s="1"/>
  <c r="BS68" i="112" s="1"/>
  <c r="BR59" i="112"/>
  <c r="BR69" i="112" s="1"/>
  <c r="BQ59" i="112"/>
  <c r="BQ69" i="112" s="1"/>
  <c r="BP59" i="112"/>
  <c r="BP58" i="112" s="1"/>
  <c r="BP68" i="112" s="1"/>
  <c r="BO59" i="112"/>
  <c r="BN59" i="112"/>
  <c r="BN69" i="112" s="1"/>
  <c r="BM59" i="112"/>
  <c r="BL59" i="112"/>
  <c r="BL69" i="112" s="1"/>
  <c r="BK59" i="112"/>
  <c r="BK58" i="112" s="1"/>
  <c r="BK68" i="112" s="1"/>
  <c r="BJ59" i="112"/>
  <c r="BJ69" i="112" s="1"/>
  <c r="BI59" i="112"/>
  <c r="BI69" i="112" s="1"/>
  <c r="BH59" i="112"/>
  <c r="BH58" i="112" s="1"/>
  <c r="BH68" i="112" s="1"/>
  <c r="BG59" i="112"/>
  <c r="BF59" i="112"/>
  <c r="BF69" i="112" s="1"/>
  <c r="BE59" i="112"/>
  <c r="BD59" i="112"/>
  <c r="BD69" i="112" s="1"/>
  <c r="BC59" i="112"/>
  <c r="BC58" i="112" s="1"/>
  <c r="BC68" i="112" s="1"/>
  <c r="BB59" i="112"/>
  <c r="BB69" i="112" s="1"/>
  <c r="BA59" i="112"/>
  <c r="BA69" i="112" s="1"/>
  <c r="AZ59" i="112"/>
  <c r="AZ58" i="112" s="1"/>
  <c r="AZ68" i="112" s="1"/>
  <c r="AY59" i="112"/>
  <c r="AX59" i="112"/>
  <c r="AX69" i="112" s="1"/>
  <c r="AW59" i="112"/>
  <c r="AV69" i="112"/>
  <c r="I59" i="112"/>
  <c r="H59" i="112"/>
  <c r="AN59" i="112"/>
  <c r="AM59" i="112"/>
  <c r="AM69" i="112" s="1"/>
  <c r="AL59" i="112"/>
  <c r="AL69" i="112" s="1"/>
  <c r="AK59" i="112"/>
  <c r="AK69" i="112" s="1"/>
  <c r="AJ59" i="112"/>
  <c r="AJ69" i="112" s="1"/>
  <c r="AI59" i="112"/>
  <c r="AI69" i="112" s="1"/>
  <c r="AH59" i="112"/>
  <c r="AH69" i="112" s="1"/>
  <c r="AG59" i="112"/>
  <c r="AG58" i="112" s="1"/>
  <c r="AG68" i="112" s="1"/>
  <c r="AF59" i="112"/>
  <c r="AE59" i="112"/>
  <c r="AE69" i="112" s="1"/>
  <c r="AD59" i="112"/>
  <c r="AD69" i="112" s="1"/>
  <c r="AC59" i="112"/>
  <c r="AC69" i="112" s="1"/>
  <c r="AB59" i="112"/>
  <c r="AB69" i="112" s="1"/>
  <c r="AA59" i="112"/>
  <c r="AA69" i="112" s="1"/>
  <c r="Z59" i="112"/>
  <c r="Z69" i="112" s="1"/>
  <c r="Y59" i="112"/>
  <c r="X59" i="112"/>
  <c r="W59" i="112"/>
  <c r="W69" i="112" s="1"/>
  <c r="V59" i="112"/>
  <c r="V69" i="112" s="1"/>
  <c r="U59" i="112"/>
  <c r="U69" i="112" s="1"/>
  <c r="T59" i="112"/>
  <c r="T69" i="112" s="1"/>
  <c r="S59" i="112"/>
  <c r="S69" i="112" s="1"/>
  <c r="R59" i="112"/>
  <c r="R69" i="112" s="1"/>
  <c r="Q59" i="112"/>
  <c r="P59" i="112"/>
  <c r="O59" i="112"/>
  <c r="O69" i="112" s="1"/>
  <c r="N59" i="112"/>
  <c r="N69" i="112" s="1"/>
  <c r="M59" i="112"/>
  <c r="M69" i="112" s="1"/>
  <c r="BT58" i="112"/>
  <c r="BT68" i="112" s="1"/>
  <c r="BQ58" i="112"/>
  <c r="BQ68" i="112" s="1"/>
  <c r="BL58" i="112"/>
  <c r="BL68" i="112" s="1"/>
  <c r="BI58" i="112"/>
  <c r="BI68" i="112" s="1"/>
  <c r="BD58" i="112"/>
  <c r="BD68" i="112" s="1"/>
  <c r="BA58" i="112"/>
  <c r="BA68" i="112" s="1"/>
  <c r="AV68" i="112"/>
  <c r="AK58" i="112"/>
  <c r="AK68" i="112" s="1"/>
  <c r="AC58" i="112"/>
  <c r="AC68" i="112" s="1"/>
  <c r="U58" i="112"/>
  <c r="U68" i="112" s="1"/>
  <c r="R58" i="112"/>
  <c r="R68" i="112" s="1"/>
  <c r="M58" i="112"/>
  <c r="M68" i="112" s="1"/>
  <c r="X57" i="112"/>
  <c r="AB57" i="112" s="1"/>
  <c r="AF57" i="112" s="1"/>
  <c r="AJ57" i="112" s="1"/>
  <c r="AN57" i="112" s="1"/>
  <c r="AR57" i="112" s="1"/>
  <c r="AV57" i="112" s="1"/>
  <c r="AZ57" i="112" s="1"/>
  <c r="BD57" i="112" s="1"/>
  <c r="BH57" i="112" s="1"/>
  <c r="BL57" i="112" s="1"/>
  <c r="BP57" i="112" s="1"/>
  <c r="BT57" i="112" s="1"/>
  <c r="BX57" i="112" s="1"/>
  <c r="V57" i="112"/>
  <c r="Z57" i="112" s="1"/>
  <c r="AD57" i="112" s="1"/>
  <c r="AH57" i="112" s="1"/>
  <c r="AL57" i="112" s="1"/>
  <c r="AP57" i="112" s="1"/>
  <c r="AT57" i="112" s="1"/>
  <c r="AX57" i="112" s="1"/>
  <c r="BB57" i="112" s="1"/>
  <c r="BF57" i="112" s="1"/>
  <c r="BJ57" i="112" s="1"/>
  <c r="BN57" i="112" s="1"/>
  <c r="BR57" i="112" s="1"/>
  <c r="BV57" i="112" s="1"/>
  <c r="U57" i="112"/>
  <c r="Y57" i="112" s="1"/>
  <c r="AC57" i="112" s="1"/>
  <c r="AG57" i="112" s="1"/>
  <c r="AK57" i="112" s="1"/>
  <c r="AO57" i="112" s="1"/>
  <c r="AS57" i="112" s="1"/>
  <c r="AW57" i="112" s="1"/>
  <c r="BA57" i="112" s="1"/>
  <c r="BE57" i="112" s="1"/>
  <c r="BI57" i="112" s="1"/>
  <c r="BM57" i="112" s="1"/>
  <c r="BQ57" i="112" s="1"/>
  <c r="BU57" i="112" s="1"/>
  <c r="T57" i="112"/>
  <c r="S57" i="112"/>
  <c r="W57" i="112" s="1"/>
  <c r="AA57" i="112" s="1"/>
  <c r="AE57" i="112" s="1"/>
  <c r="AI57" i="112" s="1"/>
  <c r="AM57" i="112" s="1"/>
  <c r="AQ57" i="112" s="1"/>
  <c r="AU57" i="112" s="1"/>
  <c r="AY57" i="112" s="1"/>
  <c r="BC57" i="112" s="1"/>
  <c r="BG57" i="112" s="1"/>
  <c r="BK57" i="112" s="1"/>
  <c r="BO57" i="112" s="1"/>
  <c r="BS57" i="112" s="1"/>
  <c r="BW57" i="112" s="1"/>
  <c r="R57" i="112"/>
  <c r="Q57" i="112"/>
  <c r="AN80" i="111"/>
  <c r="AM80" i="111"/>
  <c r="AL80" i="111"/>
  <c r="AK80" i="111"/>
  <c r="AJ80" i="111"/>
  <c r="AI80" i="111"/>
  <c r="AH80" i="111"/>
  <c r="AH76" i="111" s="1"/>
  <c r="AG80" i="111"/>
  <c r="AF80" i="111"/>
  <c r="AE80" i="111"/>
  <c r="AD80" i="111"/>
  <c r="AC80" i="111"/>
  <c r="AB80" i="111"/>
  <c r="AA80" i="111"/>
  <c r="Z80" i="111"/>
  <c r="Z76" i="111" s="1"/>
  <c r="Y80" i="111"/>
  <c r="X80" i="111"/>
  <c r="W80" i="111"/>
  <c r="V80" i="111"/>
  <c r="U80" i="111"/>
  <c r="AN79" i="111"/>
  <c r="AM79" i="111"/>
  <c r="AM76" i="111" s="1"/>
  <c r="AL79" i="111"/>
  <c r="AK79" i="111"/>
  <c r="AJ79" i="111"/>
  <c r="AI79" i="111"/>
  <c r="AH79" i="111"/>
  <c r="AG79" i="111"/>
  <c r="AF79" i="111"/>
  <c r="AE79" i="111"/>
  <c r="AE76" i="111" s="1"/>
  <c r="AD79" i="111"/>
  <c r="AC79" i="111"/>
  <c r="AB79" i="111"/>
  <c r="AA79" i="111"/>
  <c r="Z79" i="111"/>
  <c r="Y79" i="111"/>
  <c r="X79" i="111"/>
  <c r="W79" i="111"/>
  <c r="W76" i="111" s="1"/>
  <c r="V79" i="111"/>
  <c r="U79" i="111"/>
  <c r="AN78" i="111"/>
  <c r="AM78" i="111"/>
  <c r="AL78" i="111"/>
  <c r="AK78" i="111"/>
  <c r="AJ78" i="111"/>
  <c r="AJ76" i="111" s="1"/>
  <c r="AI78" i="111"/>
  <c r="AH78" i="111"/>
  <c r="AG78" i="111"/>
  <c r="AF78" i="111"/>
  <c r="AE78" i="111"/>
  <c r="AD78" i="111"/>
  <c r="AC78" i="111"/>
  <c r="AB78" i="111"/>
  <c r="AB76" i="111" s="1"/>
  <c r="AA78" i="111"/>
  <c r="Z78" i="111"/>
  <c r="Y78" i="111"/>
  <c r="X78" i="111"/>
  <c r="W78" i="111"/>
  <c r="V78" i="111"/>
  <c r="U78" i="111"/>
  <c r="AN77" i="111"/>
  <c r="AM77" i="111"/>
  <c r="AL77" i="111"/>
  <c r="AK77" i="111"/>
  <c r="AJ77" i="111"/>
  <c r="AI77" i="111"/>
  <c r="AH77" i="111"/>
  <c r="AG77" i="111"/>
  <c r="AH59" i="111" s="1"/>
  <c r="AF77" i="111"/>
  <c r="AE77" i="111"/>
  <c r="AD77" i="111"/>
  <c r="AC77" i="111"/>
  <c r="AB77" i="111"/>
  <c r="AA77" i="111"/>
  <c r="Z77" i="111"/>
  <c r="Y77" i="111"/>
  <c r="Z59" i="111" s="1"/>
  <c r="X77" i="111"/>
  <c r="W77" i="111"/>
  <c r="V77" i="111"/>
  <c r="U77" i="111"/>
  <c r="BX76" i="111"/>
  <c r="BW76" i="111"/>
  <c r="BV76" i="111"/>
  <c r="BU76" i="111"/>
  <c r="BT76" i="111"/>
  <c r="BS76" i="111"/>
  <c r="BR76" i="111"/>
  <c r="BQ76" i="111"/>
  <c r="BP76" i="111"/>
  <c r="BO76" i="111"/>
  <c r="BN76" i="111"/>
  <c r="BM76" i="111"/>
  <c r="BL76" i="111"/>
  <c r="BK76" i="111"/>
  <c r="BJ76" i="111"/>
  <c r="BI76" i="111"/>
  <c r="BH76" i="111"/>
  <c r="BG76" i="111"/>
  <c r="BF76" i="111"/>
  <c r="BE76" i="111"/>
  <c r="BD76" i="111"/>
  <c r="BC76" i="111"/>
  <c r="BB76" i="111"/>
  <c r="BA76" i="111"/>
  <c r="AZ76" i="111"/>
  <c r="AY76" i="111"/>
  <c r="AX76" i="111"/>
  <c r="AW76" i="111"/>
  <c r="AV76" i="111"/>
  <c r="AU76" i="111"/>
  <c r="AT76" i="111"/>
  <c r="AR76" i="111"/>
  <c r="AQ76" i="111"/>
  <c r="AP76" i="111"/>
  <c r="AN76" i="111"/>
  <c r="AL76" i="111"/>
  <c r="AK76" i="111"/>
  <c r="AI76" i="111"/>
  <c r="AG76" i="111"/>
  <c r="AF76" i="111"/>
  <c r="AD76" i="111"/>
  <c r="AC76" i="111"/>
  <c r="AA76" i="111"/>
  <c r="Y76" i="111"/>
  <c r="X76" i="111"/>
  <c r="V76" i="111"/>
  <c r="U76" i="111"/>
  <c r="T76" i="111"/>
  <c r="S76" i="111"/>
  <c r="R76" i="111"/>
  <c r="Q76" i="111"/>
  <c r="P76" i="111"/>
  <c r="O76" i="111"/>
  <c r="N76" i="111"/>
  <c r="M76" i="111"/>
  <c r="T75" i="111"/>
  <c r="X75" i="111" s="1"/>
  <c r="AB75" i="111" s="1"/>
  <c r="AF75" i="111" s="1"/>
  <c r="AJ75" i="111" s="1"/>
  <c r="AN75" i="111" s="1"/>
  <c r="AR75" i="111" s="1"/>
  <c r="AV75" i="111" s="1"/>
  <c r="AZ75" i="111" s="1"/>
  <c r="BD75" i="111" s="1"/>
  <c r="BH75" i="111" s="1"/>
  <c r="BL75" i="111" s="1"/>
  <c r="BP75" i="111" s="1"/>
  <c r="BT75" i="111" s="1"/>
  <c r="BX75" i="111" s="1"/>
  <c r="S75" i="111"/>
  <c r="W75" i="111" s="1"/>
  <c r="AA75" i="111" s="1"/>
  <c r="AE75" i="111" s="1"/>
  <c r="AI75" i="111" s="1"/>
  <c r="AM75" i="111" s="1"/>
  <c r="AQ75" i="111" s="1"/>
  <c r="AU75" i="111" s="1"/>
  <c r="AY75" i="111" s="1"/>
  <c r="BC75" i="111" s="1"/>
  <c r="BG75" i="111" s="1"/>
  <c r="BK75" i="111" s="1"/>
  <c r="BO75" i="111" s="1"/>
  <c r="BS75" i="111" s="1"/>
  <c r="BW75" i="111" s="1"/>
  <c r="R75" i="111"/>
  <c r="V75" i="111" s="1"/>
  <c r="Z75" i="111" s="1"/>
  <c r="AD75" i="111" s="1"/>
  <c r="AH75" i="111" s="1"/>
  <c r="AL75" i="111" s="1"/>
  <c r="AP75" i="111" s="1"/>
  <c r="AT75" i="111" s="1"/>
  <c r="AX75" i="111" s="1"/>
  <c r="BB75" i="111" s="1"/>
  <c r="BF75" i="111" s="1"/>
  <c r="BJ75" i="111" s="1"/>
  <c r="BN75" i="111" s="1"/>
  <c r="BR75" i="111" s="1"/>
  <c r="BV75" i="111" s="1"/>
  <c r="Q75" i="111"/>
  <c r="U75" i="111" s="1"/>
  <c r="Y75" i="111" s="1"/>
  <c r="AC75" i="111" s="1"/>
  <c r="AG75" i="111" s="1"/>
  <c r="AK75" i="111" s="1"/>
  <c r="AO75" i="111" s="1"/>
  <c r="AS75" i="111" s="1"/>
  <c r="AW75" i="111" s="1"/>
  <c r="BA75" i="111" s="1"/>
  <c r="BE75" i="111" s="1"/>
  <c r="BI75" i="111" s="1"/>
  <c r="BM75" i="111" s="1"/>
  <c r="BQ75" i="111" s="1"/>
  <c r="BU75" i="111" s="1"/>
  <c r="BU74" i="111"/>
  <c r="BQ74" i="111"/>
  <c r="BM74" i="111"/>
  <c r="BI74" i="111"/>
  <c r="BE74" i="111"/>
  <c r="BA74" i="111"/>
  <c r="AW74" i="111"/>
  <c r="AS74" i="111"/>
  <c r="AO74" i="111"/>
  <c r="AK74" i="111"/>
  <c r="AG74" i="111"/>
  <c r="AC74" i="111"/>
  <c r="Y74" i="111"/>
  <c r="U74" i="111"/>
  <c r="Q74" i="111"/>
  <c r="M74" i="111"/>
  <c r="BQ68" i="111"/>
  <c r="BI68" i="111"/>
  <c r="BA68" i="111"/>
  <c r="R68" i="111"/>
  <c r="T66" i="111"/>
  <c r="X66" i="111" s="1"/>
  <c r="AB66" i="111" s="1"/>
  <c r="AF66" i="111" s="1"/>
  <c r="AJ66" i="111" s="1"/>
  <c r="AN66" i="111" s="1"/>
  <c r="AR66" i="111" s="1"/>
  <c r="AV66" i="111" s="1"/>
  <c r="AZ66" i="111" s="1"/>
  <c r="BD66" i="111" s="1"/>
  <c r="BH66" i="111" s="1"/>
  <c r="BL66" i="111" s="1"/>
  <c r="BP66" i="111" s="1"/>
  <c r="BT66" i="111" s="1"/>
  <c r="BX66" i="111" s="1"/>
  <c r="S66" i="111"/>
  <c r="W66" i="111" s="1"/>
  <c r="AA66" i="111" s="1"/>
  <c r="AE66" i="111" s="1"/>
  <c r="AI66" i="111" s="1"/>
  <c r="AM66" i="111" s="1"/>
  <c r="AQ66" i="111" s="1"/>
  <c r="AU66" i="111" s="1"/>
  <c r="AY66" i="111" s="1"/>
  <c r="BC66" i="111" s="1"/>
  <c r="BG66" i="111" s="1"/>
  <c r="BK66" i="111" s="1"/>
  <c r="BO66" i="111" s="1"/>
  <c r="BS66" i="111" s="1"/>
  <c r="BW66" i="111" s="1"/>
  <c r="R66" i="111"/>
  <c r="V66" i="111" s="1"/>
  <c r="Z66" i="111" s="1"/>
  <c r="AD66" i="111" s="1"/>
  <c r="AH66" i="111" s="1"/>
  <c r="AL66" i="111" s="1"/>
  <c r="AP66" i="111" s="1"/>
  <c r="AT66" i="111" s="1"/>
  <c r="AX66" i="111" s="1"/>
  <c r="BB66" i="111" s="1"/>
  <c r="BF66" i="111" s="1"/>
  <c r="BJ66" i="111" s="1"/>
  <c r="BN66" i="111" s="1"/>
  <c r="BR66" i="111" s="1"/>
  <c r="BV66" i="111" s="1"/>
  <c r="Q66" i="111"/>
  <c r="U66" i="111" s="1"/>
  <c r="Y66" i="111" s="1"/>
  <c r="AC66" i="111" s="1"/>
  <c r="AG66" i="111" s="1"/>
  <c r="AK66" i="111" s="1"/>
  <c r="AO66" i="111" s="1"/>
  <c r="AS66" i="111" s="1"/>
  <c r="AW66" i="111" s="1"/>
  <c r="BA66" i="111" s="1"/>
  <c r="BE66" i="111" s="1"/>
  <c r="BI66" i="111" s="1"/>
  <c r="BM66" i="111" s="1"/>
  <c r="BQ66" i="111" s="1"/>
  <c r="BU66" i="111" s="1"/>
  <c r="BU65" i="111"/>
  <c r="BQ65" i="111"/>
  <c r="BM65" i="111"/>
  <c r="BI65" i="111"/>
  <c r="BE65" i="111"/>
  <c r="BA65" i="111"/>
  <c r="AW65" i="111"/>
  <c r="AS65" i="111"/>
  <c r="AO65" i="111"/>
  <c r="AK65" i="111"/>
  <c r="AG65" i="111"/>
  <c r="AC65" i="111"/>
  <c r="Y65" i="111"/>
  <c r="U65" i="111"/>
  <c r="Q65" i="111"/>
  <c r="M65" i="111"/>
  <c r="BX62" i="111"/>
  <c r="BX71" i="111" s="1"/>
  <c r="BW62" i="111"/>
  <c r="BW71" i="111" s="1"/>
  <c r="BV62" i="111"/>
  <c r="BV71" i="111" s="1"/>
  <c r="BU62" i="111"/>
  <c r="BU71" i="111" s="1"/>
  <c r="BT62" i="111"/>
  <c r="BT71" i="111" s="1"/>
  <c r="BS62" i="111"/>
  <c r="BS71" i="111" s="1"/>
  <c r="BR62" i="111"/>
  <c r="BR71" i="111" s="1"/>
  <c r="BQ62" i="111"/>
  <c r="BQ58" i="111" s="1"/>
  <c r="BQ67" i="111" s="1"/>
  <c r="BP62" i="111"/>
  <c r="BP71" i="111" s="1"/>
  <c r="BO62" i="111"/>
  <c r="BO71" i="111" s="1"/>
  <c r="BN62" i="111"/>
  <c r="BN71" i="111" s="1"/>
  <c r="BM62" i="111"/>
  <c r="BM71" i="111" s="1"/>
  <c r="BL62" i="111"/>
  <c r="BL71" i="111" s="1"/>
  <c r="BK62" i="111"/>
  <c r="BK71" i="111" s="1"/>
  <c r="BJ62" i="111"/>
  <c r="BJ71" i="111" s="1"/>
  <c r="BI62" i="111"/>
  <c r="BI58" i="111" s="1"/>
  <c r="BI67" i="111" s="1"/>
  <c r="BH62" i="111"/>
  <c r="BH71" i="111" s="1"/>
  <c r="BG62" i="111"/>
  <c r="BG71" i="111" s="1"/>
  <c r="BF62" i="111"/>
  <c r="BF71" i="111" s="1"/>
  <c r="BE62" i="111"/>
  <c r="BE71" i="111" s="1"/>
  <c r="BD62" i="111"/>
  <c r="BD71" i="111" s="1"/>
  <c r="BC62" i="111"/>
  <c r="BC71" i="111" s="1"/>
  <c r="BB62" i="111"/>
  <c r="BB71" i="111" s="1"/>
  <c r="BA62" i="111"/>
  <c r="BA58" i="111" s="1"/>
  <c r="BA67" i="111" s="1"/>
  <c r="AZ62" i="111"/>
  <c r="AZ71" i="111" s="1"/>
  <c r="AY62" i="111"/>
  <c r="AY71" i="111" s="1"/>
  <c r="AX62" i="111"/>
  <c r="AW62" i="111"/>
  <c r="AO71" i="111"/>
  <c r="AN62" i="111"/>
  <c r="AN71" i="111" s="1"/>
  <c r="AM62" i="111"/>
  <c r="AL62" i="111"/>
  <c r="AL71" i="111" s="1"/>
  <c r="AK62" i="111"/>
  <c r="AK71" i="111" s="1"/>
  <c r="AJ62" i="111"/>
  <c r="AJ71" i="111" s="1"/>
  <c r="AH62" i="111"/>
  <c r="AH71" i="111" s="1"/>
  <c r="AG62" i="111"/>
  <c r="AG71" i="111" s="1"/>
  <c r="AF62" i="111"/>
  <c r="AF71" i="111" s="1"/>
  <c r="AE62" i="111"/>
  <c r="AD62" i="111"/>
  <c r="AD71" i="111" s="1"/>
  <c r="AC62" i="111"/>
  <c r="AC71" i="111" s="1"/>
  <c r="AB62" i="111"/>
  <c r="AB71" i="111" s="1"/>
  <c r="Z62" i="111"/>
  <c r="Z71" i="111" s="1"/>
  <c r="Y62" i="111"/>
  <c r="Y71" i="111" s="1"/>
  <c r="X62" i="111"/>
  <c r="X71" i="111" s="1"/>
  <c r="W62" i="111"/>
  <c r="W71" i="111" s="1"/>
  <c r="V62" i="111"/>
  <c r="V71" i="111" s="1"/>
  <c r="U62" i="111"/>
  <c r="U71" i="111" s="1"/>
  <c r="T62" i="111"/>
  <c r="T71" i="111" s="1"/>
  <c r="S62" i="111"/>
  <c r="S71" i="111" s="1"/>
  <c r="R62" i="111"/>
  <c r="R58" i="111" s="1"/>
  <c r="R67" i="111" s="1"/>
  <c r="Q62" i="111"/>
  <c r="Q71" i="111" s="1"/>
  <c r="P62" i="111"/>
  <c r="O62" i="111"/>
  <c r="N62" i="111"/>
  <c r="M62" i="111"/>
  <c r="BX61" i="111"/>
  <c r="BX70" i="111" s="1"/>
  <c r="BW61" i="111"/>
  <c r="BW70" i="111" s="1"/>
  <c r="BV61" i="111"/>
  <c r="BV70" i="111" s="1"/>
  <c r="BU61" i="111"/>
  <c r="BU70" i="111" s="1"/>
  <c r="BT61" i="111"/>
  <c r="BT70" i="111" s="1"/>
  <c r="BS61" i="111"/>
  <c r="BS70" i="111" s="1"/>
  <c r="BR61" i="111"/>
  <c r="BQ61" i="111"/>
  <c r="BQ70" i="111" s="1"/>
  <c r="BP61" i="111"/>
  <c r="BP70" i="111" s="1"/>
  <c r="BO61" i="111"/>
  <c r="BO70" i="111" s="1"/>
  <c r="BN61" i="111"/>
  <c r="BN70" i="111" s="1"/>
  <c r="BM61" i="111"/>
  <c r="BM70" i="111" s="1"/>
  <c r="BL61" i="111"/>
  <c r="BL70" i="111" s="1"/>
  <c r="BK61" i="111"/>
  <c r="BK70" i="111" s="1"/>
  <c r="BJ61" i="111"/>
  <c r="BI61" i="111"/>
  <c r="BI70" i="111" s="1"/>
  <c r="BH61" i="111"/>
  <c r="BH70" i="111" s="1"/>
  <c r="BG61" i="111"/>
  <c r="BG70" i="111" s="1"/>
  <c r="BF61" i="111"/>
  <c r="BJ70" i="111" s="1"/>
  <c r="BE61" i="111"/>
  <c r="BE70" i="111" s="1"/>
  <c r="BD61" i="111"/>
  <c r="BD70" i="111" s="1"/>
  <c r="BC61" i="111"/>
  <c r="BC70" i="111" s="1"/>
  <c r="BB61" i="111"/>
  <c r="BA61" i="111"/>
  <c r="BA70" i="111" s="1"/>
  <c r="AZ61" i="111"/>
  <c r="AZ70" i="111" s="1"/>
  <c r="AY61" i="111"/>
  <c r="AY70" i="111" s="1"/>
  <c r="AX61" i="111"/>
  <c r="AW61" i="111"/>
  <c r="AM61" i="111"/>
  <c r="AM70" i="111" s="1"/>
  <c r="AL61" i="111"/>
  <c r="AL70" i="111" s="1"/>
  <c r="AK61" i="111"/>
  <c r="AK70" i="111" s="1"/>
  <c r="AJ61" i="111"/>
  <c r="AI61" i="111"/>
  <c r="AH61" i="111"/>
  <c r="AH70" i="111" s="1"/>
  <c r="AG61" i="111"/>
  <c r="AG70" i="111" s="1"/>
  <c r="AE61" i="111"/>
  <c r="AE70" i="111" s="1"/>
  <c r="AD61" i="111"/>
  <c r="AD70" i="111" s="1"/>
  <c r="AC61" i="111"/>
  <c r="AC70" i="111" s="1"/>
  <c r="AB61" i="111"/>
  <c r="AA61" i="111"/>
  <c r="Z61" i="111"/>
  <c r="Z70" i="111" s="1"/>
  <c r="Y61" i="111"/>
  <c r="Y70" i="111" s="1"/>
  <c r="W61" i="111"/>
  <c r="W70" i="111" s="1"/>
  <c r="V61" i="111"/>
  <c r="V70" i="111" s="1"/>
  <c r="U61" i="111"/>
  <c r="U70" i="111" s="1"/>
  <c r="T61" i="111"/>
  <c r="T70" i="111" s="1"/>
  <c r="S61" i="111"/>
  <c r="R61" i="111"/>
  <c r="R70" i="111" s="1"/>
  <c r="Q61" i="111"/>
  <c r="Q70" i="111" s="1"/>
  <c r="P61" i="111"/>
  <c r="O61" i="111"/>
  <c r="S70" i="111" s="1"/>
  <c r="N61" i="111"/>
  <c r="M61" i="111"/>
  <c r="BX60" i="111"/>
  <c r="BX69" i="111" s="1"/>
  <c r="BW60" i="111"/>
  <c r="BW69" i="111" s="1"/>
  <c r="BV60" i="111"/>
  <c r="BV69" i="111" s="1"/>
  <c r="BU60" i="111"/>
  <c r="BU69" i="111" s="1"/>
  <c r="BT60" i="111"/>
  <c r="BT69" i="111" s="1"/>
  <c r="BS60" i="111"/>
  <c r="BS58" i="111" s="1"/>
  <c r="BR60" i="111"/>
  <c r="BR69" i="111" s="1"/>
  <c r="BQ60" i="111"/>
  <c r="BQ69" i="111" s="1"/>
  <c r="BP60" i="111"/>
  <c r="BP69" i="111" s="1"/>
  <c r="BO60" i="111"/>
  <c r="BO69" i="111" s="1"/>
  <c r="BN60" i="111"/>
  <c r="BN69" i="111" s="1"/>
  <c r="BM60" i="111"/>
  <c r="BM69" i="111" s="1"/>
  <c r="BL60" i="111"/>
  <c r="BL69" i="111" s="1"/>
  <c r="BK60" i="111"/>
  <c r="BK58" i="111" s="1"/>
  <c r="BJ60" i="111"/>
  <c r="BJ69" i="111" s="1"/>
  <c r="BI60" i="111"/>
  <c r="BI69" i="111" s="1"/>
  <c r="BH60" i="111"/>
  <c r="BH69" i="111" s="1"/>
  <c r="BG60" i="111"/>
  <c r="BG69" i="111" s="1"/>
  <c r="BF60" i="111"/>
  <c r="BF69" i="111" s="1"/>
  <c r="BE60" i="111"/>
  <c r="BE69" i="111" s="1"/>
  <c r="BD60" i="111"/>
  <c r="BD69" i="111" s="1"/>
  <c r="BC60" i="111"/>
  <c r="BC58" i="111" s="1"/>
  <c r="BB60" i="111"/>
  <c r="BB69" i="111" s="1"/>
  <c r="BA60" i="111"/>
  <c r="BA69" i="111" s="1"/>
  <c r="AZ60" i="111"/>
  <c r="AZ69" i="111" s="1"/>
  <c r="AY60" i="111"/>
  <c r="AX60" i="111"/>
  <c r="AW60" i="111"/>
  <c r="AS60" i="111"/>
  <c r="G60" i="111" s="1"/>
  <c r="AO69" i="111"/>
  <c r="AN60" i="111"/>
  <c r="AN69" i="111" s="1"/>
  <c r="AM60" i="111"/>
  <c r="AM69" i="111" s="1"/>
  <c r="AL69" i="111"/>
  <c r="AK60" i="111"/>
  <c r="AK69" i="111" s="1"/>
  <c r="AJ60" i="111"/>
  <c r="AJ58" i="111" s="1"/>
  <c r="AI60" i="111"/>
  <c r="AI69" i="111" s="1"/>
  <c r="AH60" i="111"/>
  <c r="AH69" i="111" s="1"/>
  <c r="AG60" i="111"/>
  <c r="AG69" i="111" s="1"/>
  <c r="AF60" i="111"/>
  <c r="AF69" i="111" s="1"/>
  <c r="AE60" i="111"/>
  <c r="AE69" i="111" s="1"/>
  <c r="AD60" i="111"/>
  <c r="AD69" i="111" s="1"/>
  <c r="AC60" i="111"/>
  <c r="AC69" i="111" s="1"/>
  <c r="AB60" i="111"/>
  <c r="AB58" i="111" s="1"/>
  <c r="AA60" i="111"/>
  <c r="AA69" i="111" s="1"/>
  <c r="Z60" i="111"/>
  <c r="Z69" i="111" s="1"/>
  <c r="Y60" i="111"/>
  <c r="Y69" i="111" s="1"/>
  <c r="X60" i="111"/>
  <c r="X69" i="111" s="1"/>
  <c r="W60" i="111"/>
  <c r="W69" i="111" s="1"/>
  <c r="V60" i="111"/>
  <c r="V69" i="111" s="1"/>
  <c r="U60" i="111"/>
  <c r="U69" i="111" s="1"/>
  <c r="T60" i="111"/>
  <c r="T58" i="111" s="1"/>
  <c r="T67" i="111" s="1"/>
  <c r="S60" i="111"/>
  <c r="S69" i="111" s="1"/>
  <c r="R60" i="111"/>
  <c r="R69" i="111" s="1"/>
  <c r="Q60" i="111"/>
  <c r="Q69" i="111" s="1"/>
  <c r="P60" i="111"/>
  <c r="O60" i="111"/>
  <c r="N60" i="111"/>
  <c r="M60" i="111"/>
  <c r="BX59" i="111"/>
  <c r="BX68" i="111" s="1"/>
  <c r="BW59" i="111"/>
  <c r="BW68" i="111" s="1"/>
  <c r="BV59" i="111"/>
  <c r="BV68" i="111" s="1"/>
  <c r="BU59" i="111"/>
  <c r="BU68" i="111" s="1"/>
  <c r="BT59" i="111"/>
  <c r="BT68" i="111" s="1"/>
  <c r="BS59" i="111"/>
  <c r="BS68" i="111" s="1"/>
  <c r="BR59" i="111"/>
  <c r="BR68" i="111" s="1"/>
  <c r="BQ59" i="111"/>
  <c r="BP59" i="111"/>
  <c r="BP68" i="111" s="1"/>
  <c r="BO59" i="111"/>
  <c r="BO68" i="111" s="1"/>
  <c r="BN59" i="111"/>
  <c r="BN68" i="111" s="1"/>
  <c r="BM59" i="111"/>
  <c r="BM68" i="111" s="1"/>
  <c r="BL59" i="111"/>
  <c r="BL68" i="111" s="1"/>
  <c r="BK59" i="111"/>
  <c r="BK68" i="111" s="1"/>
  <c r="BJ59" i="111"/>
  <c r="BJ68" i="111" s="1"/>
  <c r="BI59" i="111"/>
  <c r="BH59" i="111"/>
  <c r="BH68" i="111" s="1"/>
  <c r="BG59" i="111"/>
  <c r="BG68" i="111" s="1"/>
  <c r="BF59" i="111"/>
  <c r="BF68" i="111" s="1"/>
  <c r="BE59" i="111"/>
  <c r="BE68" i="111" s="1"/>
  <c r="BD59" i="111"/>
  <c r="BD68" i="111" s="1"/>
  <c r="BC59" i="111"/>
  <c r="BC68" i="111" s="1"/>
  <c r="BB59" i="111"/>
  <c r="BB68" i="111" s="1"/>
  <c r="BA59" i="111"/>
  <c r="AZ59" i="111"/>
  <c r="AZ68" i="111" s="1"/>
  <c r="AY59" i="111"/>
  <c r="AY68" i="111" s="1"/>
  <c r="AX59" i="111"/>
  <c r="AW59" i="111"/>
  <c r="AN59" i="111"/>
  <c r="AN68" i="111" s="1"/>
  <c r="AM59" i="111"/>
  <c r="AM68" i="111" s="1"/>
  <c r="AL59" i="111"/>
  <c r="AK59" i="111"/>
  <c r="AK68" i="111" s="1"/>
  <c r="AJ59" i="111"/>
  <c r="AJ68" i="111" s="1"/>
  <c r="AI59" i="111"/>
  <c r="AI68" i="111" s="1"/>
  <c r="AG59" i="111"/>
  <c r="AG68" i="111" s="1"/>
  <c r="AF59" i="111"/>
  <c r="AF68" i="111" s="1"/>
  <c r="AE59" i="111"/>
  <c r="AE68" i="111" s="1"/>
  <c r="AD59" i="111"/>
  <c r="AC59" i="111"/>
  <c r="AC68" i="111" s="1"/>
  <c r="AB59" i="111"/>
  <c r="AB68" i="111" s="1"/>
  <c r="AA59" i="111"/>
  <c r="AA68" i="111" s="1"/>
  <c r="Y59" i="111"/>
  <c r="Y68" i="111" s="1"/>
  <c r="X59" i="111"/>
  <c r="X68" i="111" s="1"/>
  <c r="W59" i="111"/>
  <c r="W68" i="111" s="1"/>
  <c r="V59" i="111"/>
  <c r="V68" i="111" s="1"/>
  <c r="U59" i="111"/>
  <c r="U68" i="111" s="1"/>
  <c r="T59" i="111"/>
  <c r="T68" i="111" s="1"/>
  <c r="S59" i="111"/>
  <c r="S68" i="111" s="1"/>
  <c r="R59" i="111"/>
  <c r="Q59" i="111"/>
  <c r="Q68" i="111" s="1"/>
  <c r="P59" i="111"/>
  <c r="O59" i="111"/>
  <c r="O58" i="111" s="1"/>
  <c r="N59" i="111"/>
  <c r="M59" i="111"/>
  <c r="BW58" i="111"/>
  <c r="BU58" i="111"/>
  <c r="BU67" i="111" s="1"/>
  <c r="BT58" i="111"/>
  <c r="BR58" i="111"/>
  <c r="BO58" i="111"/>
  <c r="BM58" i="111"/>
  <c r="BM67" i="111" s="1"/>
  <c r="BL58" i="111"/>
  <c r="BJ58" i="111"/>
  <c r="BG58" i="111"/>
  <c r="BE58" i="111"/>
  <c r="BE67" i="111" s="1"/>
  <c r="BD58" i="111"/>
  <c r="BB58" i="111"/>
  <c r="AY58" i="111"/>
  <c r="AW58" i="111"/>
  <c r="AL58" i="111"/>
  <c r="AK58" i="111"/>
  <c r="AD58" i="111"/>
  <c r="AC58" i="111"/>
  <c r="V58" i="111"/>
  <c r="U58" i="111"/>
  <c r="S58" i="111"/>
  <c r="S67" i="111" s="1"/>
  <c r="P58" i="111"/>
  <c r="N58" i="111"/>
  <c r="M58" i="111"/>
  <c r="V57" i="111"/>
  <c r="Z57" i="111" s="1"/>
  <c r="AD57" i="111" s="1"/>
  <c r="AH57" i="111" s="1"/>
  <c r="AL57" i="111" s="1"/>
  <c r="AP57" i="111" s="1"/>
  <c r="AT57" i="111" s="1"/>
  <c r="AX57" i="111" s="1"/>
  <c r="BB57" i="111" s="1"/>
  <c r="BF57" i="111" s="1"/>
  <c r="BJ57" i="111" s="1"/>
  <c r="BN57" i="111" s="1"/>
  <c r="BR57" i="111" s="1"/>
  <c r="BV57" i="111" s="1"/>
  <c r="U57" i="111"/>
  <c r="Y57" i="111" s="1"/>
  <c r="AC57" i="111" s="1"/>
  <c r="AG57" i="111" s="1"/>
  <c r="AK57" i="111" s="1"/>
  <c r="AO57" i="111" s="1"/>
  <c r="AS57" i="111" s="1"/>
  <c r="AW57" i="111" s="1"/>
  <c r="BA57" i="111" s="1"/>
  <c r="BE57" i="111" s="1"/>
  <c r="BI57" i="111" s="1"/>
  <c r="BM57" i="111" s="1"/>
  <c r="BQ57" i="111" s="1"/>
  <c r="BU57" i="111" s="1"/>
  <c r="T57" i="111"/>
  <c r="X57" i="111" s="1"/>
  <c r="AB57" i="111" s="1"/>
  <c r="AF57" i="111" s="1"/>
  <c r="AJ57" i="111" s="1"/>
  <c r="AN57" i="111" s="1"/>
  <c r="AR57" i="111" s="1"/>
  <c r="AV57" i="111" s="1"/>
  <c r="AZ57" i="111" s="1"/>
  <c r="BD57" i="111" s="1"/>
  <c r="BH57" i="111" s="1"/>
  <c r="BL57" i="111" s="1"/>
  <c r="BP57" i="111" s="1"/>
  <c r="BT57" i="111" s="1"/>
  <c r="BX57" i="111" s="1"/>
  <c r="S57" i="111"/>
  <c r="W57" i="111" s="1"/>
  <c r="AA57" i="111" s="1"/>
  <c r="AE57" i="111" s="1"/>
  <c r="AI57" i="111" s="1"/>
  <c r="AM57" i="111" s="1"/>
  <c r="AQ57" i="111" s="1"/>
  <c r="AU57" i="111" s="1"/>
  <c r="AY57" i="111" s="1"/>
  <c r="BC57" i="111" s="1"/>
  <c r="BG57" i="111" s="1"/>
  <c r="BK57" i="111" s="1"/>
  <c r="BO57" i="111" s="1"/>
  <c r="BS57" i="111" s="1"/>
  <c r="BW57" i="111" s="1"/>
  <c r="R57" i="111"/>
  <c r="Q57" i="111"/>
  <c r="W14" i="110"/>
  <c r="V14" i="110"/>
  <c r="U14" i="110"/>
  <c r="T14" i="110"/>
  <c r="S14" i="110"/>
  <c r="R14" i="110"/>
  <c r="Q14" i="110"/>
  <c r="P14" i="110"/>
  <c r="O14" i="110"/>
  <c r="N14" i="110"/>
  <c r="M14" i="110"/>
  <c r="L14" i="110"/>
  <c r="K14" i="110"/>
  <c r="J14" i="110"/>
  <c r="I14" i="110"/>
  <c r="H14" i="110"/>
  <c r="W13" i="110"/>
  <c r="V13" i="110"/>
  <c r="U13" i="110"/>
  <c r="T13" i="110"/>
  <c r="S13" i="110"/>
  <c r="R13" i="110"/>
  <c r="Q13" i="110"/>
  <c r="P13" i="110"/>
  <c r="O13" i="110"/>
  <c r="N13" i="110"/>
  <c r="M13" i="110"/>
  <c r="L13" i="110"/>
  <c r="K13" i="110"/>
  <c r="J13" i="110"/>
  <c r="I13" i="110"/>
  <c r="H13" i="110"/>
  <c r="W7" i="110"/>
  <c r="V7" i="110"/>
  <c r="U7" i="110"/>
  <c r="T7" i="110"/>
  <c r="S7" i="110"/>
  <c r="R7" i="110"/>
  <c r="Q7" i="110"/>
  <c r="P7" i="110"/>
  <c r="O7" i="110"/>
  <c r="N7" i="110"/>
  <c r="M7" i="110"/>
  <c r="L7" i="110"/>
  <c r="K7" i="110"/>
  <c r="J7" i="110"/>
  <c r="I7" i="110"/>
  <c r="H7" i="110"/>
  <c r="W6" i="110"/>
  <c r="V6" i="110"/>
  <c r="U6" i="110"/>
  <c r="T6" i="110"/>
  <c r="S6" i="110"/>
  <c r="R6" i="110"/>
  <c r="Q6" i="110"/>
  <c r="P6" i="110"/>
  <c r="O6" i="110"/>
  <c r="N6" i="110"/>
  <c r="M6" i="110"/>
  <c r="L6" i="110"/>
  <c r="K6" i="110"/>
  <c r="J6" i="110"/>
  <c r="I6" i="110"/>
  <c r="H6" i="110"/>
  <c r="H53" i="109"/>
  <c r="Z52" i="109"/>
  <c r="Y52" i="109"/>
  <c r="X52" i="109"/>
  <c r="W52" i="109"/>
  <c r="V52" i="109"/>
  <c r="U52" i="109"/>
  <c r="T52" i="109"/>
  <c r="S52" i="109"/>
  <c r="R52" i="109"/>
  <c r="Q52" i="109"/>
  <c r="P52" i="109"/>
  <c r="O52" i="109"/>
  <c r="N52" i="109"/>
  <c r="M52" i="109"/>
  <c r="L52" i="109"/>
  <c r="K52" i="109"/>
  <c r="Z51" i="109"/>
  <c r="Y51" i="109"/>
  <c r="X51" i="109"/>
  <c r="W51" i="109"/>
  <c r="V51" i="109"/>
  <c r="U51" i="109"/>
  <c r="T51" i="109"/>
  <c r="S51" i="109"/>
  <c r="R51" i="109"/>
  <c r="Q51" i="109"/>
  <c r="P51" i="109"/>
  <c r="O51" i="109"/>
  <c r="N51" i="109"/>
  <c r="M51" i="109"/>
  <c r="L51" i="109"/>
  <c r="K51" i="109"/>
  <c r="I44" i="109"/>
  <c r="H44" i="109"/>
  <c r="G44" i="109"/>
  <c r="F44" i="109"/>
  <c r="E44" i="109"/>
  <c r="D44" i="109"/>
  <c r="I43" i="109"/>
  <c r="H43" i="109"/>
  <c r="G43" i="109"/>
  <c r="F43" i="109"/>
  <c r="E43" i="109"/>
  <c r="D43" i="109"/>
  <c r="F42" i="109"/>
  <c r="D42" i="109"/>
  <c r="I41" i="109"/>
  <c r="H41" i="109"/>
  <c r="G41" i="109"/>
  <c r="F41" i="109"/>
  <c r="E41" i="109"/>
  <c r="D41" i="109"/>
  <c r="I40" i="109"/>
  <c r="G40" i="109"/>
  <c r="F40" i="109"/>
  <c r="E40" i="109"/>
  <c r="D40" i="109"/>
  <c r="I35" i="109"/>
  <c r="H35" i="109"/>
  <c r="G35" i="109"/>
  <c r="F35" i="109"/>
  <c r="E35" i="109"/>
  <c r="D35" i="109"/>
  <c r="I34" i="109"/>
  <c r="H34" i="109"/>
  <c r="G34" i="109"/>
  <c r="E34" i="109"/>
  <c r="D34" i="109"/>
  <c r="G33" i="109"/>
  <c r="I32" i="109"/>
  <c r="H32" i="109"/>
  <c r="G32" i="109"/>
  <c r="F32" i="109"/>
  <c r="E32" i="109"/>
  <c r="D32" i="109"/>
  <c r="I31" i="109"/>
  <c r="H31" i="109"/>
  <c r="G31" i="109"/>
  <c r="F31" i="109"/>
  <c r="E31" i="109"/>
  <c r="D31" i="109"/>
  <c r="H26" i="109"/>
  <c r="G26" i="109"/>
  <c r="E26" i="109"/>
  <c r="I25" i="109"/>
  <c r="H25" i="109"/>
  <c r="G25" i="109"/>
  <c r="F25" i="109"/>
  <c r="E25" i="109"/>
  <c r="D25" i="109"/>
  <c r="I24" i="109"/>
  <c r="H24" i="109"/>
  <c r="G24" i="109"/>
  <c r="F24" i="109"/>
  <c r="E24" i="109"/>
  <c r="D24" i="109"/>
  <c r="F22" i="109"/>
  <c r="I21" i="109"/>
  <c r="H21" i="109"/>
  <c r="G21" i="109"/>
  <c r="F21" i="109"/>
  <c r="E21" i="109"/>
  <c r="D21" i="109"/>
  <c r="I20" i="109"/>
  <c r="G20" i="109"/>
  <c r="F20" i="109"/>
  <c r="E20" i="109"/>
  <c r="D20" i="109"/>
  <c r="D15" i="109"/>
  <c r="I15" i="109"/>
  <c r="I14" i="109"/>
  <c r="H14" i="109"/>
  <c r="G14" i="109"/>
  <c r="F14" i="109"/>
  <c r="E14" i="109"/>
  <c r="D14" i="109"/>
  <c r="I13" i="109"/>
  <c r="H13" i="109"/>
  <c r="G13" i="109"/>
  <c r="E13" i="109"/>
  <c r="D13" i="109"/>
  <c r="G11" i="109"/>
  <c r="D11" i="109"/>
  <c r="I10" i="109"/>
  <c r="H10" i="109"/>
  <c r="G10" i="109"/>
  <c r="F10" i="109"/>
  <c r="E10" i="109"/>
  <c r="D10" i="109"/>
  <c r="I9" i="109"/>
  <c r="H9" i="109"/>
  <c r="G9" i="109"/>
  <c r="F9" i="109"/>
  <c r="E9" i="109"/>
  <c r="D9" i="109"/>
  <c r="E52" i="108"/>
  <c r="Z48" i="108"/>
  <c r="Y48" i="108"/>
  <c r="X48" i="108"/>
  <c r="W48" i="108"/>
  <c r="V48" i="108"/>
  <c r="U48" i="108"/>
  <c r="T48" i="108"/>
  <c r="S48" i="108"/>
  <c r="F48" i="108" s="1"/>
  <c r="R48" i="108"/>
  <c r="E48" i="108" s="1"/>
  <c r="Q48" i="108"/>
  <c r="P48" i="108"/>
  <c r="O48" i="108"/>
  <c r="N48" i="108"/>
  <c r="M48" i="108"/>
  <c r="L48" i="108"/>
  <c r="K48" i="108"/>
  <c r="Z41" i="108"/>
  <c r="Y41" i="108"/>
  <c r="X41" i="108"/>
  <c r="W41" i="108"/>
  <c r="V41" i="108"/>
  <c r="U41" i="108"/>
  <c r="T41" i="108"/>
  <c r="S41" i="108"/>
  <c r="R41" i="108"/>
  <c r="Q41" i="108"/>
  <c r="P41" i="108"/>
  <c r="O41" i="108"/>
  <c r="N41" i="108"/>
  <c r="M41" i="108"/>
  <c r="L41" i="108"/>
  <c r="K41" i="108"/>
  <c r="Z40" i="108"/>
  <c r="Y40" i="108"/>
  <c r="X40" i="108"/>
  <c r="W40" i="108"/>
  <c r="V40" i="108"/>
  <c r="U40" i="108"/>
  <c r="T40" i="108"/>
  <c r="S40" i="108"/>
  <c r="R40" i="108"/>
  <c r="Q40" i="108"/>
  <c r="P40" i="108"/>
  <c r="O40" i="108"/>
  <c r="N40" i="108"/>
  <c r="M40" i="108"/>
  <c r="L40" i="108"/>
  <c r="K40" i="108"/>
  <c r="Z22" i="108"/>
  <c r="Y22" i="108"/>
  <c r="X22" i="108"/>
  <c r="W22" i="108"/>
  <c r="V22" i="108"/>
  <c r="U22" i="108"/>
  <c r="T22" i="108"/>
  <c r="S22" i="108"/>
  <c r="F22" i="108" s="1"/>
  <c r="R22" i="108"/>
  <c r="E22" i="108" s="1"/>
  <c r="Q22" i="108"/>
  <c r="P22" i="108"/>
  <c r="O22" i="108"/>
  <c r="N22" i="108"/>
  <c r="M22" i="108"/>
  <c r="L22" i="108"/>
  <c r="Z21" i="108"/>
  <c r="Y21" i="108"/>
  <c r="X21" i="108"/>
  <c r="W21" i="108"/>
  <c r="V21" i="108"/>
  <c r="U21" i="108"/>
  <c r="T21" i="108"/>
  <c r="S21" i="108"/>
  <c r="F21" i="108" s="1"/>
  <c r="R21" i="108"/>
  <c r="E21" i="108" s="1"/>
  <c r="Q21" i="108"/>
  <c r="P21" i="108"/>
  <c r="O21" i="108"/>
  <c r="N21" i="108"/>
  <c r="M21" i="108"/>
  <c r="L21" i="108"/>
  <c r="Z14" i="108"/>
  <c r="Y14" i="108"/>
  <c r="X14" i="108"/>
  <c r="W14" i="108"/>
  <c r="W24" i="108" s="1"/>
  <c r="V14" i="108"/>
  <c r="U14" i="108"/>
  <c r="T14" i="108"/>
  <c r="S14" i="108"/>
  <c r="R14" i="108"/>
  <c r="E14" i="108" s="1"/>
  <c r="Q14" i="108"/>
  <c r="P14" i="108"/>
  <c r="O14" i="108"/>
  <c r="O24" i="108" s="1"/>
  <c r="N14" i="108"/>
  <c r="M14" i="108"/>
  <c r="L14" i="108"/>
  <c r="K14" i="108"/>
  <c r="Z10" i="108"/>
  <c r="Z13" i="108" s="1"/>
  <c r="Y10" i="108"/>
  <c r="X10" i="108"/>
  <c r="W10" i="108"/>
  <c r="V10" i="108"/>
  <c r="V13" i="108" s="1"/>
  <c r="U10" i="108"/>
  <c r="U13" i="108" s="1"/>
  <c r="T10" i="108"/>
  <c r="T13" i="108" s="1"/>
  <c r="S10" i="108"/>
  <c r="S13" i="108" s="1"/>
  <c r="R10" i="108"/>
  <c r="E10" i="108" s="1"/>
  <c r="Q10" i="108"/>
  <c r="Q20" i="108" s="1"/>
  <c r="P10" i="108"/>
  <c r="O10" i="108"/>
  <c r="O13" i="108" s="1"/>
  <c r="N10" i="108"/>
  <c r="N13" i="108" s="1"/>
  <c r="M10" i="108"/>
  <c r="M13" i="108" s="1"/>
  <c r="L10" i="108"/>
  <c r="L13" i="108" s="1"/>
  <c r="K10" i="108"/>
  <c r="K13" i="108" s="1"/>
  <c r="Z9" i="108"/>
  <c r="Z19" i="108" s="1"/>
  <c r="Y9" i="108"/>
  <c r="Y19" i="108" s="1"/>
  <c r="X9" i="108"/>
  <c r="X19" i="108" s="1"/>
  <c r="W9" i="108"/>
  <c r="W19" i="108" s="1"/>
  <c r="V9" i="108"/>
  <c r="V19" i="108" s="1"/>
  <c r="U9" i="108"/>
  <c r="U19" i="108" s="1"/>
  <c r="T9" i="108"/>
  <c r="T19" i="108" s="1"/>
  <c r="S9" i="108"/>
  <c r="S19" i="108" s="1"/>
  <c r="R9" i="108"/>
  <c r="R19" i="108" s="1"/>
  <c r="Q9" i="108"/>
  <c r="Q19" i="108" s="1"/>
  <c r="P9" i="108"/>
  <c r="P19" i="108" s="1"/>
  <c r="O9" i="108"/>
  <c r="O19" i="108" s="1"/>
  <c r="N9" i="108"/>
  <c r="N19" i="108" s="1"/>
  <c r="M9" i="108"/>
  <c r="M19" i="108" s="1"/>
  <c r="L9" i="108"/>
  <c r="L19" i="108" s="1"/>
  <c r="K9" i="108"/>
  <c r="K19" i="108" s="1"/>
  <c r="Z8" i="108"/>
  <c r="Z18" i="108" s="1"/>
  <c r="Z28" i="108" s="1"/>
  <c r="Y8" i="108"/>
  <c r="Y18" i="108" s="1"/>
  <c r="Y28" i="108" s="1"/>
  <c r="X8" i="108"/>
  <c r="X18" i="108" s="1"/>
  <c r="X28" i="108" s="1"/>
  <c r="W8" i="108"/>
  <c r="W18" i="108" s="1"/>
  <c r="W28" i="108" s="1"/>
  <c r="V8" i="108"/>
  <c r="V18" i="108" s="1"/>
  <c r="V28" i="108" s="1"/>
  <c r="U8" i="108"/>
  <c r="U18" i="108" s="1"/>
  <c r="U28" i="108" s="1"/>
  <c r="T8" i="108"/>
  <c r="T18" i="108" s="1"/>
  <c r="T28" i="108" s="1"/>
  <c r="S8" i="108"/>
  <c r="S18" i="108" s="1"/>
  <c r="S28" i="108" s="1"/>
  <c r="R8" i="108"/>
  <c r="R18" i="108" s="1"/>
  <c r="R28" i="108" s="1"/>
  <c r="Q8" i="108"/>
  <c r="Q18" i="108" s="1"/>
  <c r="Q28" i="108" s="1"/>
  <c r="P8" i="108"/>
  <c r="P18" i="108" s="1"/>
  <c r="P28" i="108" s="1"/>
  <c r="O8" i="108"/>
  <c r="O18" i="108" s="1"/>
  <c r="O28" i="108" s="1"/>
  <c r="N8" i="108"/>
  <c r="N18" i="108" s="1"/>
  <c r="N28" i="108" s="1"/>
  <c r="M8" i="108"/>
  <c r="M18" i="108" s="1"/>
  <c r="M28" i="108" s="1"/>
  <c r="L8" i="108"/>
  <c r="L18" i="108" s="1"/>
  <c r="L28" i="108" s="1"/>
  <c r="K8" i="108"/>
  <c r="K18" i="108" s="1"/>
  <c r="K28" i="108" s="1"/>
  <c r="X51" i="107"/>
  <c r="W51" i="107"/>
  <c r="V51" i="107"/>
  <c r="U51" i="107"/>
  <c r="T51" i="107"/>
  <c r="S51" i="107"/>
  <c r="R51" i="107"/>
  <c r="Q51" i="107"/>
  <c r="D51" i="107" s="1"/>
  <c r="P51" i="107"/>
  <c r="C51" i="107" s="1"/>
  <c r="O51" i="107"/>
  <c r="N51" i="107"/>
  <c r="M51" i="107"/>
  <c r="L51" i="107"/>
  <c r="K51" i="107"/>
  <c r="J51" i="107"/>
  <c r="I51" i="107"/>
  <c r="X49" i="107"/>
  <c r="W49" i="107"/>
  <c r="V49" i="107"/>
  <c r="U49" i="107"/>
  <c r="T49" i="107"/>
  <c r="S49" i="107"/>
  <c r="R49" i="107"/>
  <c r="Q49" i="107"/>
  <c r="D49" i="107" s="1"/>
  <c r="P49" i="107"/>
  <c r="C49" i="107" s="1"/>
  <c r="O49" i="107"/>
  <c r="N49" i="107"/>
  <c r="M49" i="107"/>
  <c r="L49" i="107"/>
  <c r="K49" i="107"/>
  <c r="J49" i="107"/>
  <c r="I49" i="107"/>
  <c r="D39" i="107"/>
  <c r="C39" i="107"/>
  <c r="K39" i="107"/>
  <c r="J39" i="107"/>
  <c r="I39" i="107"/>
  <c r="X27" i="107"/>
  <c r="W27" i="107"/>
  <c r="V27" i="107"/>
  <c r="U27" i="107"/>
  <c r="T27" i="107"/>
  <c r="S27" i="107"/>
  <c r="R27" i="107"/>
  <c r="Q27" i="107"/>
  <c r="D27" i="107" s="1"/>
  <c r="P27" i="107"/>
  <c r="C27" i="107" s="1"/>
  <c r="O27" i="107"/>
  <c r="N27" i="107"/>
  <c r="M27" i="107"/>
  <c r="L27" i="107"/>
  <c r="K27" i="107"/>
  <c r="J27" i="107"/>
  <c r="I27" i="107"/>
  <c r="X22" i="107"/>
  <c r="W22" i="107"/>
  <c r="V22" i="107"/>
  <c r="U22" i="107"/>
  <c r="T22" i="107"/>
  <c r="S22" i="107"/>
  <c r="R22" i="107"/>
  <c r="Q22" i="107"/>
  <c r="D22" i="107" s="1"/>
  <c r="P22" i="107"/>
  <c r="C22" i="107" s="1"/>
  <c r="O22" i="107"/>
  <c r="N22" i="107"/>
  <c r="M22" i="107"/>
  <c r="L22" i="107"/>
  <c r="K22" i="107"/>
  <c r="J22" i="107"/>
  <c r="I22" i="107"/>
  <c r="X7" i="107"/>
  <c r="W7" i="107"/>
  <c r="V7" i="107"/>
  <c r="U7" i="107"/>
  <c r="T7" i="107"/>
  <c r="S7" i="107"/>
  <c r="R7" i="107"/>
  <c r="Q7" i="107"/>
  <c r="P7" i="107"/>
  <c r="O7" i="107"/>
  <c r="N7" i="107"/>
  <c r="M7" i="107"/>
  <c r="L7" i="107"/>
  <c r="K7" i="107"/>
  <c r="J7" i="107"/>
  <c r="I7" i="107"/>
  <c r="X6" i="107"/>
  <c r="W6" i="107"/>
  <c r="V6" i="107"/>
  <c r="U6" i="107"/>
  <c r="T6" i="107"/>
  <c r="S6" i="107"/>
  <c r="R6" i="107"/>
  <c r="Q6" i="107"/>
  <c r="P6" i="107"/>
  <c r="O6" i="107"/>
  <c r="N6" i="107"/>
  <c r="M6" i="107"/>
  <c r="L6" i="107"/>
  <c r="K6" i="107"/>
  <c r="J6" i="107"/>
  <c r="I6" i="107"/>
  <c r="W42" i="106"/>
  <c r="U42" i="106"/>
  <c r="O42" i="106"/>
  <c r="M42" i="106"/>
  <c r="X35" i="106"/>
  <c r="X42" i="106" s="1"/>
  <c r="W35" i="106"/>
  <c r="V35" i="106"/>
  <c r="V42" i="106" s="1"/>
  <c r="U35" i="106"/>
  <c r="T35" i="106"/>
  <c r="T42" i="106" s="1"/>
  <c r="S35" i="106"/>
  <c r="S42" i="106" s="1"/>
  <c r="S43" i="106" s="1"/>
  <c r="S44" i="106" s="1"/>
  <c r="R35" i="106"/>
  <c r="R42" i="106" s="1"/>
  <c r="Q35" i="106"/>
  <c r="Q42" i="106" s="1"/>
  <c r="D42" i="106" s="1"/>
  <c r="P35" i="106"/>
  <c r="P42" i="106" s="1"/>
  <c r="O35" i="106"/>
  <c r="N35" i="106"/>
  <c r="N42" i="106" s="1"/>
  <c r="M35" i="106"/>
  <c r="L35" i="106"/>
  <c r="L42" i="106" s="1"/>
  <c r="K35" i="106"/>
  <c r="K42" i="106" s="1"/>
  <c r="K43" i="106" s="1"/>
  <c r="K44" i="106" s="1"/>
  <c r="J35" i="106"/>
  <c r="J42" i="106" s="1"/>
  <c r="I35" i="106"/>
  <c r="I42" i="106" s="1"/>
  <c r="I43" i="106" s="1"/>
  <c r="I44" i="106" s="1"/>
  <c r="X34" i="106"/>
  <c r="X43" i="106" s="1"/>
  <c r="X44" i="106" s="1"/>
  <c r="W34" i="106"/>
  <c r="W43" i="106" s="1"/>
  <c r="V34" i="106"/>
  <c r="V43" i="106" s="1"/>
  <c r="V44" i="106" s="1"/>
  <c r="U34" i="106"/>
  <c r="U43" i="106" s="1"/>
  <c r="T34" i="106"/>
  <c r="S34" i="106"/>
  <c r="R34" i="106"/>
  <c r="Q34" i="106"/>
  <c r="D34" i="106" s="1"/>
  <c r="P34" i="106"/>
  <c r="P43" i="106" s="1"/>
  <c r="O34" i="106"/>
  <c r="O43" i="106" s="1"/>
  <c r="N34" i="106"/>
  <c r="N43" i="106" s="1"/>
  <c r="N44" i="106" s="1"/>
  <c r="M34" i="106"/>
  <c r="M43" i="106" s="1"/>
  <c r="L34" i="106"/>
  <c r="K34" i="106"/>
  <c r="J34" i="106"/>
  <c r="I34" i="106"/>
  <c r="X33" i="106"/>
  <c r="W33" i="106"/>
  <c r="V33" i="106"/>
  <c r="U33" i="106"/>
  <c r="T33" i="106"/>
  <c r="S33" i="106"/>
  <c r="R33" i="106"/>
  <c r="Q33" i="106"/>
  <c r="P33" i="106"/>
  <c r="O33" i="106"/>
  <c r="N33" i="106"/>
  <c r="M33" i="106"/>
  <c r="L33" i="106"/>
  <c r="K33" i="106"/>
  <c r="J33" i="106"/>
  <c r="I33" i="106"/>
  <c r="X28" i="106"/>
  <c r="W28" i="106"/>
  <c r="V28" i="106"/>
  <c r="U28" i="106"/>
  <c r="T28" i="106"/>
  <c r="S28" i="106"/>
  <c r="R28" i="106"/>
  <c r="Q28" i="106"/>
  <c r="D28" i="106" s="1"/>
  <c r="P28" i="106"/>
  <c r="O28" i="106"/>
  <c r="N28" i="106"/>
  <c r="M28" i="106"/>
  <c r="L28" i="106"/>
  <c r="K28" i="106"/>
  <c r="J28" i="106"/>
  <c r="I28" i="106"/>
  <c r="S22" i="106"/>
  <c r="K22" i="106"/>
  <c r="I22" i="106"/>
  <c r="X20" i="106"/>
  <c r="W20" i="106"/>
  <c r="V20" i="106"/>
  <c r="U20" i="106"/>
  <c r="T20" i="106"/>
  <c r="S20" i="106"/>
  <c r="R20" i="106"/>
  <c r="Q20" i="106"/>
  <c r="D20" i="106" s="1"/>
  <c r="P20" i="106"/>
  <c r="O20" i="106"/>
  <c r="N20" i="106"/>
  <c r="M20" i="106"/>
  <c r="L20" i="106"/>
  <c r="K20" i="106"/>
  <c r="J20" i="106"/>
  <c r="I20" i="106"/>
  <c r="X17" i="106"/>
  <c r="W17" i="106"/>
  <c r="V17" i="106"/>
  <c r="U17" i="106"/>
  <c r="T17" i="106"/>
  <c r="S17" i="106"/>
  <c r="R17" i="106"/>
  <c r="Q17" i="106"/>
  <c r="D17" i="106" s="1"/>
  <c r="P17" i="106"/>
  <c r="O17" i="106"/>
  <c r="N17" i="106"/>
  <c r="M17" i="106"/>
  <c r="L17" i="106"/>
  <c r="K17" i="106"/>
  <c r="J17" i="106"/>
  <c r="I17" i="106"/>
  <c r="X13" i="106"/>
  <c r="X22" i="106" s="1"/>
  <c r="W13" i="106"/>
  <c r="W22" i="106" s="1"/>
  <c r="V13" i="106"/>
  <c r="V22" i="106" s="1"/>
  <c r="U13" i="106"/>
  <c r="U22" i="106" s="1"/>
  <c r="T13" i="106"/>
  <c r="T22" i="106" s="1"/>
  <c r="S13" i="106"/>
  <c r="R13" i="106"/>
  <c r="R22" i="106" s="1"/>
  <c r="Q13" i="106"/>
  <c r="D13" i="106" s="1"/>
  <c r="P13" i="106"/>
  <c r="P22" i="106" s="1"/>
  <c r="O13" i="106"/>
  <c r="O22" i="106" s="1"/>
  <c r="N13" i="106"/>
  <c r="N22" i="106" s="1"/>
  <c r="M13" i="106"/>
  <c r="M22" i="106" s="1"/>
  <c r="L13" i="106"/>
  <c r="L22" i="106" s="1"/>
  <c r="K13" i="106"/>
  <c r="J13" i="106"/>
  <c r="J22" i="106" s="1"/>
  <c r="I13" i="106"/>
  <c r="X12" i="106"/>
  <c r="W12" i="106"/>
  <c r="V12" i="106"/>
  <c r="U12" i="106"/>
  <c r="T12" i="106"/>
  <c r="S12" i="106"/>
  <c r="R12" i="106"/>
  <c r="Q12" i="106"/>
  <c r="D12" i="106" s="1"/>
  <c r="P12" i="106"/>
  <c r="O12" i="106"/>
  <c r="N12" i="106"/>
  <c r="M12" i="106"/>
  <c r="L12" i="106"/>
  <c r="K12" i="106"/>
  <c r="J12" i="106"/>
  <c r="I12" i="106"/>
  <c r="R60" i="105"/>
  <c r="P60" i="105"/>
  <c r="C60" i="105" s="1"/>
  <c r="U59" i="105"/>
  <c r="T59" i="105"/>
  <c r="X58" i="105"/>
  <c r="W58" i="105"/>
  <c r="K58" i="105"/>
  <c r="J58" i="105"/>
  <c r="U54" i="105"/>
  <c r="W53" i="105"/>
  <c r="X52" i="105"/>
  <c r="W52" i="105"/>
  <c r="V52" i="105"/>
  <c r="U52" i="105"/>
  <c r="T52" i="105"/>
  <c r="S52" i="105"/>
  <c r="R52" i="105"/>
  <c r="Q52" i="105"/>
  <c r="D52" i="105" s="1"/>
  <c r="P52" i="105"/>
  <c r="C52" i="105" s="1"/>
  <c r="O52" i="105"/>
  <c r="N52" i="105"/>
  <c r="M52" i="105"/>
  <c r="L52" i="105"/>
  <c r="K52" i="105"/>
  <c r="J52" i="105"/>
  <c r="I52" i="105"/>
  <c r="X51" i="105"/>
  <c r="W51" i="105"/>
  <c r="V51" i="105"/>
  <c r="U51" i="105"/>
  <c r="T51" i="105"/>
  <c r="S51" i="105"/>
  <c r="R51" i="105"/>
  <c r="Q51" i="105"/>
  <c r="D51" i="105" s="1"/>
  <c r="P51" i="105"/>
  <c r="O51" i="105"/>
  <c r="N51" i="105"/>
  <c r="M51" i="105"/>
  <c r="L51" i="105"/>
  <c r="K51" i="105"/>
  <c r="J51" i="105"/>
  <c r="I51" i="105"/>
  <c r="X50" i="105"/>
  <c r="W50" i="105"/>
  <c r="V50" i="105"/>
  <c r="U50" i="105"/>
  <c r="T50" i="105"/>
  <c r="S50" i="105"/>
  <c r="R50" i="105"/>
  <c r="Q50" i="105"/>
  <c r="D50" i="105" s="1"/>
  <c r="P50" i="105"/>
  <c r="C50" i="105" s="1"/>
  <c r="O50" i="105"/>
  <c r="N50" i="105"/>
  <c r="M50" i="105"/>
  <c r="L50" i="105"/>
  <c r="K50" i="105"/>
  <c r="J50" i="105"/>
  <c r="I50" i="105"/>
  <c r="X49" i="105"/>
  <c r="W49" i="105"/>
  <c r="V49" i="105"/>
  <c r="U49" i="105"/>
  <c r="T49" i="105"/>
  <c r="S49" i="105"/>
  <c r="R49" i="105"/>
  <c r="Q49" i="105"/>
  <c r="D49" i="105" s="1"/>
  <c r="P49" i="105"/>
  <c r="C49" i="105" s="1"/>
  <c r="O49" i="105"/>
  <c r="N49" i="105"/>
  <c r="M49" i="105"/>
  <c r="L49" i="105"/>
  <c r="K49" i="105"/>
  <c r="J49" i="105"/>
  <c r="I49" i="105"/>
  <c r="S48" i="105"/>
  <c r="R48" i="105"/>
  <c r="X46" i="105"/>
  <c r="L46" i="105"/>
  <c r="K46" i="105"/>
  <c r="N45" i="105"/>
  <c r="S44" i="105"/>
  <c r="R44" i="105"/>
  <c r="V43" i="105"/>
  <c r="U43" i="105"/>
  <c r="I43" i="105"/>
  <c r="X42" i="105"/>
  <c r="L42" i="105"/>
  <c r="K42" i="105"/>
  <c r="N41" i="105"/>
  <c r="S40" i="105"/>
  <c r="R40" i="105"/>
  <c r="N39" i="105"/>
  <c r="I39" i="105"/>
  <c r="P33" i="105"/>
  <c r="O33" i="105"/>
  <c r="S32" i="105"/>
  <c r="U31" i="105"/>
  <c r="T31" i="105"/>
  <c r="X27" i="105"/>
  <c r="W27" i="105"/>
  <c r="V27" i="105"/>
  <c r="U27" i="105"/>
  <c r="T27" i="105"/>
  <c r="S27" i="105"/>
  <c r="R27" i="105"/>
  <c r="Q27" i="105"/>
  <c r="D27" i="105" s="1"/>
  <c r="P27" i="105"/>
  <c r="C27" i="105" s="1"/>
  <c r="O27" i="105"/>
  <c r="N27" i="105"/>
  <c r="M27" i="105"/>
  <c r="L27" i="105"/>
  <c r="K27" i="105"/>
  <c r="J27" i="105"/>
  <c r="X25" i="105"/>
  <c r="W25" i="105"/>
  <c r="V25" i="105"/>
  <c r="U25" i="105"/>
  <c r="T25" i="105"/>
  <c r="S25" i="105"/>
  <c r="R25" i="105"/>
  <c r="Q25" i="105"/>
  <c r="P25" i="105"/>
  <c r="C25" i="105" s="1"/>
  <c r="O25" i="105"/>
  <c r="N25" i="105"/>
  <c r="M25" i="105"/>
  <c r="L25" i="105"/>
  <c r="K25" i="105"/>
  <c r="J25" i="105"/>
  <c r="X24" i="105"/>
  <c r="W24" i="105"/>
  <c r="V24" i="105"/>
  <c r="U24" i="105"/>
  <c r="T24" i="105"/>
  <c r="S24" i="105"/>
  <c r="R24" i="105"/>
  <c r="Q24" i="105"/>
  <c r="D24" i="105" s="1"/>
  <c r="P24" i="105"/>
  <c r="C24" i="105" s="1"/>
  <c r="O24" i="105"/>
  <c r="N24" i="105"/>
  <c r="M24" i="105"/>
  <c r="L24" i="105"/>
  <c r="K24" i="105"/>
  <c r="J24" i="105"/>
  <c r="X22" i="105"/>
  <c r="W22" i="105"/>
  <c r="V22" i="105"/>
  <c r="U22" i="105"/>
  <c r="T22" i="105"/>
  <c r="S22" i="105"/>
  <c r="R22" i="105"/>
  <c r="Q22" i="105"/>
  <c r="D22" i="105" s="1"/>
  <c r="P22" i="105"/>
  <c r="C22" i="105" s="1"/>
  <c r="O22" i="105"/>
  <c r="N22" i="105"/>
  <c r="M22" i="105"/>
  <c r="L22" i="105"/>
  <c r="K22" i="105"/>
  <c r="J22" i="105"/>
  <c r="X21" i="105"/>
  <c r="W21" i="105"/>
  <c r="V21" i="105"/>
  <c r="U21" i="105"/>
  <c r="T21" i="105"/>
  <c r="S21" i="105"/>
  <c r="R21" i="105"/>
  <c r="Q21" i="105"/>
  <c r="D21" i="105" s="1"/>
  <c r="P21" i="105"/>
  <c r="C21" i="105" s="1"/>
  <c r="O21" i="105"/>
  <c r="N21" i="105"/>
  <c r="M21" i="105"/>
  <c r="L21" i="105"/>
  <c r="K21" i="105"/>
  <c r="J21" i="105"/>
  <c r="X20" i="105"/>
  <c r="W20" i="105"/>
  <c r="V20" i="105"/>
  <c r="U20" i="105"/>
  <c r="T20" i="105"/>
  <c r="S20" i="105"/>
  <c r="R20" i="105"/>
  <c r="Q20" i="105"/>
  <c r="D20" i="105" s="1"/>
  <c r="P20" i="105"/>
  <c r="C20" i="105" s="1"/>
  <c r="O20" i="105"/>
  <c r="N20" i="105"/>
  <c r="M20" i="105"/>
  <c r="L20" i="105"/>
  <c r="K20" i="105"/>
  <c r="J20" i="105"/>
  <c r="X19" i="105"/>
  <c r="W19" i="105"/>
  <c r="V19" i="105"/>
  <c r="U19" i="105"/>
  <c r="T19" i="105"/>
  <c r="S19" i="105"/>
  <c r="R19" i="105"/>
  <c r="Q19" i="105"/>
  <c r="D19" i="105" s="1"/>
  <c r="P19" i="105"/>
  <c r="O19" i="105"/>
  <c r="N19" i="105"/>
  <c r="M19" i="105"/>
  <c r="L19" i="105"/>
  <c r="K19" i="105"/>
  <c r="J19" i="105"/>
  <c r="X18" i="105"/>
  <c r="W18" i="105"/>
  <c r="V18" i="105"/>
  <c r="U18" i="105"/>
  <c r="T18" i="105"/>
  <c r="S18" i="105"/>
  <c r="R18" i="105"/>
  <c r="Q18" i="105"/>
  <c r="D18" i="105" s="1"/>
  <c r="P18" i="105"/>
  <c r="C18" i="105" s="1"/>
  <c r="O18" i="105"/>
  <c r="N18" i="105"/>
  <c r="M18" i="105"/>
  <c r="L18" i="105"/>
  <c r="K18" i="105"/>
  <c r="J18" i="105"/>
  <c r="X17" i="105"/>
  <c r="W17" i="105"/>
  <c r="V17" i="105"/>
  <c r="U17" i="105"/>
  <c r="T17" i="105"/>
  <c r="S17" i="105"/>
  <c r="R17" i="105"/>
  <c r="Q17" i="105"/>
  <c r="D17" i="105" s="1"/>
  <c r="P17" i="105"/>
  <c r="C17" i="105" s="1"/>
  <c r="O17" i="105"/>
  <c r="N17" i="105"/>
  <c r="M17" i="105"/>
  <c r="L17" i="105"/>
  <c r="K17" i="105"/>
  <c r="J17" i="105"/>
  <c r="N16" i="105"/>
  <c r="M16" i="105"/>
  <c r="X14" i="105"/>
  <c r="X13" i="105"/>
  <c r="W13" i="105"/>
  <c r="V13" i="105"/>
  <c r="U13" i="105"/>
  <c r="T13" i="105"/>
  <c r="S13" i="105"/>
  <c r="R13" i="105"/>
  <c r="Q13" i="105"/>
  <c r="D13" i="105" s="1"/>
  <c r="P13" i="105"/>
  <c r="C13" i="105" s="1"/>
  <c r="O13" i="105"/>
  <c r="N13" i="105"/>
  <c r="M13" i="105"/>
  <c r="L13" i="105"/>
  <c r="K13" i="105"/>
  <c r="J13" i="105"/>
  <c r="X12" i="105"/>
  <c r="W12" i="105"/>
  <c r="V12" i="105"/>
  <c r="U12" i="105"/>
  <c r="T12" i="105"/>
  <c r="S12" i="105"/>
  <c r="R12" i="105"/>
  <c r="Q12" i="105"/>
  <c r="D12" i="105" s="1"/>
  <c r="P12" i="105"/>
  <c r="C12" i="105" s="1"/>
  <c r="O12" i="105"/>
  <c r="N12" i="105"/>
  <c r="M12" i="105"/>
  <c r="L12" i="105"/>
  <c r="K12" i="105"/>
  <c r="J12" i="105"/>
  <c r="X11" i="105"/>
  <c r="W11" i="105"/>
  <c r="V11" i="105"/>
  <c r="U11" i="105"/>
  <c r="T11" i="105"/>
  <c r="S11" i="105"/>
  <c r="R11" i="105"/>
  <c r="Q11" i="105"/>
  <c r="D11" i="105" s="1"/>
  <c r="P11" i="105"/>
  <c r="C11" i="105" s="1"/>
  <c r="O11" i="105"/>
  <c r="N11" i="105"/>
  <c r="M11" i="105"/>
  <c r="L11" i="105"/>
  <c r="K11" i="105"/>
  <c r="J11" i="105"/>
  <c r="X10" i="105"/>
  <c r="W10" i="105"/>
  <c r="V10" i="105"/>
  <c r="U10" i="105"/>
  <c r="T10" i="105"/>
  <c r="S10" i="105"/>
  <c r="R10" i="105"/>
  <c r="Q10" i="105"/>
  <c r="D10" i="105" s="1"/>
  <c r="P10" i="105"/>
  <c r="C10" i="105" s="1"/>
  <c r="O10" i="105"/>
  <c r="N10" i="105"/>
  <c r="M10" i="105"/>
  <c r="L10" i="105"/>
  <c r="K10" i="105"/>
  <c r="J10" i="105"/>
  <c r="X9" i="105"/>
  <c r="W9" i="105"/>
  <c r="V9" i="105"/>
  <c r="U9" i="105"/>
  <c r="T9" i="105"/>
  <c r="S9" i="105"/>
  <c r="R9" i="105"/>
  <c r="Q9" i="105"/>
  <c r="D9" i="105" s="1"/>
  <c r="P9" i="105"/>
  <c r="C9" i="105" s="1"/>
  <c r="O9" i="105"/>
  <c r="N9" i="105"/>
  <c r="M9" i="105"/>
  <c r="L9" i="105"/>
  <c r="K9" i="105"/>
  <c r="J9" i="105"/>
  <c r="W8" i="105"/>
  <c r="V8" i="105"/>
  <c r="U8" i="105"/>
  <c r="N8" i="105"/>
  <c r="M8" i="105"/>
  <c r="X7" i="105"/>
  <c r="X39" i="105" s="1"/>
  <c r="W7" i="105"/>
  <c r="W39" i="105" s="1"/>
  <c r="V7" i="105"/>
  <c r="V39" i="105" s="1"/>
  <c r="U7" i="105"/>
  <c r="U39" i="105" s="1"/>
  <c r="T7" i="105"/>
  <c r="T39" i="105" s="1"/>
  <c r="S7" i="105"/>
  <c r="S39" i="105" s="1"/>
  <c r="R7" i="105"/>
  <c r="R39" i="105" s="1"/>
  <c r="Q7" i="105"/>
  <c r="Q39" i="105" s="1"/>
  <c r="P7" i="105"/>
  <c r="P39" i="105" s="1"/>
  <c r="O7" i="105"/>
  <c r="O39" i="105" s="1"/>
  <c r="N7" i="105"/>
  <c r="M7" i="105"/>
  <c r="M39" i="105" s="1"/>
  <c r="L7" i="105"/>
  <c r="L39" i="105" s="1"/>
  <c r="K7" i="105"/>
  <c r="K39" i="105" s="1"/>
  <c r="J7" i="105"/>
  <c r="J39" i="105" s="1"/>
  <c r="I7" i="105"/>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X80" i="104"/>
  <c r="W80" i="104"/>
  <c r="V80" i="104"/>
  <c r="U80" i="104"/>
  <c r="T80" i="104"/>
  <c r="S80" i="104"/>
  <c r="R80" i="104"/>
  <c r="Q80" i="104"/>
  <c r="D80" i="104" s="1"/>
  <c r="P80" i="104"/>
  <c r="C80" i="104" s="1"/>
  <c r="O80" i="104"/>
  <c r="N80" i="104"/>
  <c r="M80" i="104"/>
  <c r="L80" i="104"/>
  <c r="K80" i="104"/>
  <c r="J80" i="104"/>
  <c r="I80" i="104"/>
  <c r="X76" i="104"/>
  <c r="W76" i="104"/>
  <c r="V76" i="104"/>
  <c r="U76" i="104"/>
  <c r="T76" i="104"/>
  <c r="S76" i="104"/>
  <c r="R76" i="104"/>
  <c r="Q76" i="104"/>
  <c r="D76" i="104" s="1"/>
  <c r="P76" i="104"/>
  <c r="C76" i="104" s="1"/>
  <c r="O76" i="104"/>
  <c r="N76" i="104"/>
  <c r="M76" i="104"/>
  <c r="L76" i="104"/>
  <c r="K76" i="104"/>
  <c r="J76" i="104"/>
  <c r="I76" i="104"/>
  <c r="X75" i="104"/>
  <c r="W75" i="104"/>
  <c r="V75" i="104"/>
  <c r="U75" i="104"/>
  <c r="T75" i="104"/>
  <c r="S75" i="104"/>
  <c r="R75" i="104"/>
  <c r="Q75" i="104"/>
  <c r="P75" i="104"/>
  <c r="O75" i="104"/>
  <c r="N75" i="104"/>
  <c r="M75" i="104"/>
  <c r="L75" i="104"/>
  <c r="K75" i="104"/>
  <c r="J75" i="104"/>
  <c r="I75" i="104"/>
  <c r="X74" i="104"/>
  <c r="W74" i="104"/>
  <c r="V74" i="104"/>
  <c r="U74" i="104"/>
  <c r="T74" i="104"/>
  <c r="S74" i="104"/>
  <c r="R74" i="104"/>
  <c r="Q74" i="104"/>
  <c r="P74" i="104"/>
  <c r="O74" i="104"/>
  <c r="N74" i="104"/>
  <c r="M74" i="104"/>
  <c r="L74" i="104"/>
  <c r="K74" i="104"/>
  <c r="J74" i="104"/>
  <c r="I74" i="104"/>
  <c r="X65" i="104"/>
  <c r="W65" i="104"/>
  <c r="V65" i="104"/>
  <c r="U65" i="104"/>
  <c r="T65" i="104"/>
  <c r="S65" i="104"/>
  <c r="R65" i="104"/>
  <c r="Q65" i="104"/>
  <c r="P65" i="104"/>
  <c r="O65" i="104"/>
  <c r="N65" i="104"/>
  <c r="M65" i="104"/>
  <c r="L65" i="104"/>
  <c r="K65" i="104"/>
  <c r="J65" i="104"/>
  <c r="I65" i="104"/>
  <c r="X64" i="104"/>
  <c r="W64" i="104"/>
  <c r="V64" i="104"/>
  <c r="U64" i="104"/>
  <c r="T64" i="104"/>
  <c r="S64" i="104"/>
  <c r="R64" i="104"/>
  <c r="Q64" i="104"/>
  <c r="P64" i="104"/>
  <c r="O64" i="104"/>
  <c r="N64" i="104"/>
  <c r="M64" i="104"/>
  <c r="L64" i="104"/>
  <c r="K64" i="104"/>
  <c r="J64" i="104"/>
  <c r="I64" i="104"/>
  <c r="X54" i="104"/>
  <c r="X60" i="105" s="1"/>
  <c r="W54" i="104"/>
  <c r="W60" i="105" s="1"/>
  <c r="V54" i="104"/>
  <c r="V60" i="105" s="1"/>
  <c r="U54" i="104"/>
  <c r="U60" i="105" s="1"/>
  <c r="T54" i="104"/>
  <c r="T60" i="105" s="1"/>
  <c r="S54" i="104"/>
  <c r="S60" i="105" s="1"/>
  <c r="R54" i="104"/>
  <c r="Q54" i="104"/>
  <c r="Q60" i="105" s="1"/>
  <c r="D60" i="105" s="1"/>
  <c r="P54" i="104"/>
  <c r="C54" i="104" s="1"/>
  <c r="O54" i="104"/>
  <c r="O60" i="105" s="1"/>
  <c r="N54" i="104"/>
  <c r="N33" i="105" s="1"/>
  <c r="M54" i="104"/>
  <c r="M33" i="105" s="1"/>
  <c r="L54" i="104"/>
  <c r="L33" i="105" s="1"/>
  <c r="K54" i="104"/>
  <c r="K33" i="105" s="1"/>
  <c r="J54" i="104"/>
  <c r="J33" i="105" s="1"/>
  <c r="I54" i="104"/>
  <c r="I60" i="105" s="1"/>
  <c r="X53" i="104"/>
  <c r="X32" i="105" s="1"/>
  <c r="W53" i="104"/>
  <c r="W32" i="105" s="1"/>
  <c r="V53" i="104"/>
  <c r="V32" i="105" s="1"/>
  <c r="U53" i="104"/>
  <c r="U32" i="105" s="1"/>
  <c r="T53" i="104"/>
  <c r="T32" i="105" s="1"/>
  <c r="S53" i="104"/>
  <c r="S59" i="105" s="1"/>
  <c r="R53" i="104"/>
  <c r="R59" i="105" s="1"/>
  <c r="Q53" i="104"/>
  <c r="D53" i="104" s="1"/>
  <c r="P53" i="104"/>
  <c r="P32" i="105" s="1"/>
  <c r="C32" i="105" s="1"/>
  <c r="O53" i="104"/>
  <c r="O32" i="105" s="1"/>
  <c r="N53" i="104"/>
  <c r="N32" i="105" s="1"/>
  <c r="M53" i="104"/>
  <c r="M32" i="105" s="1"/>
  <c r="L53" i="104"/>
  <c r="L32" i="105" s="1"/>
  <c r="K53" i="104"/>
  <c r="K32" i="105" s="1"/>
  <c r="J53" i="104"/>
  <c r="J32" i="105" s="1"/>
  <c r="I53" i="104"/>
  <c r="I59" i="105" s="1"/>
  <c r="X52" i="104"/>
  <c r="X31" i="105" s="1"/>
  <c r="W52" i="104"/>
  <c r="W31" i="105" s="1"/>
  <c r="V52" i="104"/>
  <c r="V58" i="105" s="1"/>
  <c r="U52" i="104"/>
  <c r="U58" i="105" s="1"/>
  <c r="T52" i="104"/>
  <c r="T58" i="105" s="1"/>
  <c r="S52" i="104"/>
  <c r="S31" i="105" s="1"/>
  <c r="R52" i="104"/>
  <c r="R58" i="105" s="1"/>
  <c r="Q52" i="104"/>
  <c r="D52" i="104" s="1"/>
  <c r="P52" i="104"/>
  <c r="P31" i="105" s="1"/>
  <c r="C31" i="105" s="1"/>
  <c r="O52" i="104"/>
  <c r="O31" i="105" s="1"/>
  <c r="N52" i="104"/>
  <c r="N31" i="105" s="1"/>
  <c r="M52" i="104"/>
  <c r="M31" i="105" s="1"/>
  <c r="L52" i="104"/>
  <c r="L31" i="105" s="1"/>
  <c r="K52" i="104"/>
  <c r="K31" i="105" s="1"/>
  <c r="J52" i="104"/>
  <c r="J31" i="105" s="1"/>
  <c r="I52" i="104"/>
  <c r="I58" i="105" s="1"/>
  <c r="X46" i="104"/>
  <c r="W46" i="104"/>
  <c r="V46" i="104"/>
  <c r="U46" i="104"/>
  <c r="T46" i="104"/>
  <c r="S46" i="104"/>
  <c r="R46" i="104"/>
  <c r="Q46" i="104"/>
  <c r="D46" i="104" s="1"/>
  <c r="P46" i="104"/>
  <c r="C46" i="104" s="1"/>
  <c r="O46" i="104"/>
  <c r="N46" i="104"/>
  <c r="M46" i="104"/>
  <c r="L46" i="104"/>
  <c r="K46" i="104"/>
  <c r="J46" i="104"/>
  <c r="I46" i="104"/>
  <c r="X40" i="104"/>
  <c r="W40" i="104"/>
  <c r="V40" i="104"/>
  <c r="U40" i="104"/>
  <c r="T40" i="104"/>
  <c r="S40" i="104"/>
  <c r="R40" i="104"/>
  <c r="D40" i="104"/>
  <c r="C40" i="104"/>
  <c r="J34" i="104"/>
  <c r="J47" i="104" s="1"/>
  <c r="J49" i="104" s="1"/>
  <c r="J55" i="105" s="1"/>
  <c r="X33" i="104"/>
  <c r="W33" i="104"/>
  <c r="V33" i="104"/>
  <c r="U33" i="104"/>
  <c r="T33" i="104"/>
  <c r="S33" i="104"/>
  <c r="R33" i="104"/>
  <c r="Q33" i="104"/>
  <c r="D33" i="104" s="1"/>
  <c r="P33" i="104"/>
  <c r="C33" i="104" s="1"/>
  <c r="O33" i="104"/>
  <c r="N33" i="104"/>
  <c r="M33" i="104"/>
  <c r="L33" i="104"/>
  <c r="K33" i="104"/>
  <c r="J33" i="104"/>
  <c r="I33" i="104"/>
  <c r="X27" i="104"/>
  <c r="W27" i="104"/>
  <c r="V27" i="104"/>
  <c r="U27" i="104"/>
  <c r="T27" i="104"/>
  <c r="S27" i="104"/>
  <c r="R27" i="104"/>
  <c r="Q27" i="104"/>
  <c r="D27" i="104" s="1"/>
  <c r="P27" i="104"/>
  <c r="C27" i="104" s="1"/>
  <c r="O27" i="104"/>
  <c r="N27" i="104"/>
  <c r="M27" i="104"/>
  <c r="L27" i="104"/>
  <c r="K27" i="104"/>
  <c r="J27" i="104"/>
  <c r="I27" i="104"/>
  <c r="X16" i="104"/>
  <c r="X51" i="104" s="1"/>
  <c r="X57" i="105" s="1"/>
  <c r="W16" i="104"/>
  <c r="W34" i="104" s="1"/>
  <c r="W47" i="104" s="1"/>
  <c r="W49" i="104" s="1"/>
  <c r="W55" i="105" s="1"/>
  <c r="V16" i="104"/>
  <c r="V51" i="104" s="1"/>
  <c r="V57" i="105" s="1"/>
  <c r="U16" i="104"/>
  <c r="U34" i="104" s="1"/>
  <c r="U47" i="104" s="1"/>
  <c r="U49" i="104" s="1"/>
  <c r="T16" i="104"/>
  <c r="T51" i="104" s="1"/>
  <c r="T30" i="105" s="1"/>
  <c r="S16" i="104"/>
  <c r="S51" i="104" s="1"/>
  <c r="S30" i="105" s="1"/>
  <c r="R16" i="104"/>
  <c r="R51" i="104" s="1"/>
  <c r="R57" i="105" s="1"/>
  <c r="Q16" i="104"/>
  <c r="D51" i="104" s="1"/>
  <c r="P16" i="104"/>
  <c r="P48" i="105" s="1"/>
  <c r="C48" i="105" s="1"/>
  <c r="O16" i="104"/>
  <c r="O34" i="104" s="1"/>
  <c r="N16" i="104"/>
  <c r="N51" i="104" s="1"/>
  <c r="M16" i="104"/>
  <c r="M34" i="104" s="1"/>
  <c r="M47" i="104" s="1"/>
  <c r="M49" i="104" s="1"/>
  <c r="M55" i="105" s="1"/>
  <c r="L16" i="104"/>
  <c r="L51" i="104" s="1"/>
  <c r="L57" i="105" s="1"/>
  <c r="K16" i="104"/>
  <c r="K51" i="104" s="1"/>
  <c r="K57" i="105" s="1"/>
  <c r="J16" i="104"/>
  <c r="J51" i="104" s="1"/>
  <c r="J57" i="105" s="1"/>
  <c r="I16" i="104"/>
  <c r="I51" i="104" s="1"/>
  <c r="I57" i="105" s="1"/>
  <c r="R14" i="104"/>
  <c r="R15" i="104" s="1"/>
  <c r="R47" i="105" s="1"/>
  <c r="N14" i="104"/>
  <c r="N15" i="104" s="1"/>
  <c r="M14" i="104"/>
  <c r="M14" i="105" s="1"/>
  <c r="X8" i="104"/>
  <c r="X14" i="104" s="1"/>
  <c r="X15" i="104" s="1"/>
  <c r="W8" i="104"/>
  <c r="W14" i="104" s="1"/>
  <c r="V8" i="104"/>
  <c r="V42" i="105" s="1"/>
  <c r="U8" i="104"/>
  <c r="U42" i="105" s="1"/>
  <c r="T8" i="104"/>
  <c r="T14" i="104" s="1"/>
  <c r="T14" i="105" s="1"/>
  <c r="S8" i="104"/>
  <c r="S14" i="104" s="1"/>
  <c r="R8" i="104"/>
  <c r="R43" i="105" s="1"/>
  <c r="Q8" i="104"/>
  <c r="P8" i="104"/>
  <c r="P14" i="104" s="1"/>
  <c r="C14" i="104" s="1"/>
  <c r="O8" i="104"/>
  <c r="O44" i="105" s="1"/>
  <c r="N8" i="104"/>
  <c r="N44" i="105" s="1"/>
  <c r="M8" i="104"/>
  <c r="M45" i="105" s="1"/>
  <c r="L8" i="104"/>
  <c r="L14" i="104" s="1"/>
  <c r="L15" i="104" s="1"/>
  <c r="K8" i="104"/>
  <c r="K14" i="104" s="1"/>
  <c r="J8" i="104"/>
  <c r="J42" i="105" s="1"/>
  <c r="I8" i="104"/>
  <c r="I42" i="105" s="1"/>
  <c r="E6" i="104"/>
  <c r="D6" i="104"/>
  <c r="O4" i="102"/>
  <c r="N4" i="102"/>
  <c r="D13" i="110" s="1"/>
  <c r="M4" i="102"/>
  <c r="E6" i="106" s="1"/>
  <c r="L4" i="102"/>
  <c r="F57" i="109" s="1"/>
  <c r="K4" i="102"/>
  <c r="E57" i="109" s="1"/>
  <c r="I4" i="102"/>
  <c r="H4" i="102"/>
  <c r="G4" i="102"/>
  <c r="G56" i="111" s="1"/>
  <c r="F4" i="102"/>
  <c r="C6" i="107" s="1"/>
  <c r="E4" i="102"/>
  <c r="G8" i="108" s="1"/>
  <c r="D4" i="102"/>
  <c r="D42" i="110" s="1"/>
  <c r="C4" i="102"/>
  <c r="C42" i="110" s="1"/>
  <c r="Q58" i="96"/>
  <c r="G59" i="96"/>
  <c r="Y33" i="92"/>
  <c r="Y28" i="92"/>
  <c r="Y23" i="92"/>
  <c r="Y20" i="92"/>
  <c r="Y19" i="92"/>
  <c r="Y18" i="92"/>
  <c r="Y17" i="92"/>
  <c r="Y16" i="92"/>
  <c r="Y12" i="92"/>
  <c r="Y11" i="92"/>
  <c r="Y10" i="92"/>
  <c r="Y9" i="92"/>
  <c r="Y8" i="92"/>
  <c r="Y58" i="92"/>
  <c r="J68" i="99"/>
  <c r="J69" i="99"/>
  <c r="J70" i="99"/>
  <c r="Q32" i="105" l="1"/>
  <c r="D32" i="105" s="1"/>
  <c r="D35" i="106"/>
  <c r="Q43" i="106"/>
  <c r="D43" i="106" s="1"/>
  <c r="Q22" i="106"/>
  <c r="D22" i="106" s="1"/>
  <c r="O41" i="105"/>
  <c r="U14" i="104"/>
  <c r="J8" i="105"/>
  <c r="X8" i="105"/>
  <c r="P16" i="105"/>
  <c r="C16" i="105" s="1"/>
  <c r="V31" i="105"/>
  <c r="S33" i="105"/>
  <c r="T40" i="105"/>
  <c r="P41" i="105"/>
  <c r="C41" i="105" s="1"/>
  <c r="M42" i="105"/>
  <c r="J43" i="105"/>
  <c r="W43" i="105"/>
  <c r="T44" i="105"/>
  <c r="P45" i="105"/>
  <c r="C45" i="105" s="1"/>
  <c r="M46" i="105"/>
  <c r="T48" i="105"/>
  <c r="L58" i="105"/>
  <c r="V59" i="105"/>
  <c r="Y20" i="108"/>
  <c r="C8" i="104"/>
  <c r="S15" i="104"/>
  <c r="V14" i="104"/>
  <c r="K8" i="105"/>
  <c r="S16" i="105"/>
  <c r="J30" i="105"/>
  <c r="T33" i="105"/>
  <c r="U40" i="105"/>
  <c r="R41" i="105"/>
  <c r="N42" i="105"/>
  <c r="K43" i="105"/>
  <c r="X43" i="105"/>
  <c r="U44" i="105"/>
  <c r="R45" i="105"/>
  <c r="N46" i="105"/>
  <c r="X47" i="105"/>
  <c r="U48" i="105"/>
  <c r="M53" i="105"/>
  <c r="J54" i="105"/>
  <c r="W54" i="105"/>
  <c r="M58" i="105"/>
  <c r="J59" i="105"/>
  <c r="W59" i="105"/>
  <c r="O45" i="105"/>
  <c r="T15" i="104"/>
  <c r="M15" i="104"/>
  <c r="L8" i="105"/>
  <c r="T16" i="105"/>
  <c r="K30" i="105"/>
  <c r="U33" i="105"/>
  <c r="I40" i="105"/>
  <c r="V40" i="105"/>
  <c r="S41" i="105"/>
  <c r="O42" i="105"/>
  <c r="L43" i="105"/>
  <c r="I44" i="105"/>
  <c r="V44" i="105"/>
  <c r="S45" i="105"/>
  <c r="L47" i="105"/>
  <c r="I48" i="105"/>
  <c r="V48" i="105"/>
  <c r="U55" i="105"/>
  <c r="N58" i="105"/>
  <c r="K59" i="105"/>
  <c r="X59" i="105"/>
  <c r="AS78" i="112"/>
  <c r="U16" i="105"/>
  <c r="L30" i="105"/>
  <c r="V33" i="105"/>
  <c r="J40" i="105"/>
  <c r="W40" i="105"/>
  <c r="T41" i="105"/>
  <c r="P42" i="105"/>
  <c r="C42" i="105" s="1"/>
  <c r="M43" i="105"/>
  <c r="J44" i="105"/>
  <c r="W44" i="105"/>
  <c r="T45" i="105"/>
  <c r="P46" i="105"/>
  <c r="C46" i="105" s="1"/>
  <c r="J48" i="105"/>
  <c r="W48" i="105"/>
  <c r="O53" i="105"/>
  <c r="S57" i="105"/>
  <c r="O58" i="105"/>
  <c r="L59" i="105"/>
  <c r="L24" i="108"/>
  <c r="N57" i="105"/>
  <c r="W33" i="105"/>
  <c r="K40" i="105"/>
  <c r="X40" i="105"/>
  <c r="U41" i="105"/>
  <c r="R42" i="105"/>
  <c r="N43" i="105"/>
  <c r="K44" i="105"/>
  <c r="X44" i="105"/>
  <c r="U45" i="105"/>
  <c r="R46" i="105"/>
  <c r="N47" i="105"/>
  <c r="K48" i="105"/>
  <c r="X48" i="105"/>
  <c r="M54" i="105"/>
  <c r="T57" i="105"/>
  <c r="P58" i="105"/>
  <c r="C58" i="105" s="1"/>
  <c r="M59" i="105"/>
  <c r="J60" i="105"/>
  <c r="K15" i="104"/>
  <c r="W15" i="104"/>
  <c r="N34" i="104"/>
  <c r="O8" i="105"/>
  <c r="W16" i="105"/>
  <c r="X33" i="105"/>
  <c r="L40" i="105"/>
  <c r="I41" i="105"/>
  <c r="V41" i="105"/>
  <c r="S42" i="105"/>
  <c r="O43" i="105"/>
  <c r="L44" i="105"/>
  <c r="I45" i="105"/>
  <c r="V45" i="105"/>
  <c r="S46" i="105"/>
  <c r="L48" i="105"/>
  <c r="N59" i="105"/>
  <c r="K60" i="105"/>
  <c r="N24" i="108"/>
  <c r="C52" i="104"/>
  <c r="V16" i="105"/>
  <c r="R34" i="104"/>
  <c r="P8" i="105"/>
  <c r="C8" i="105" s="1"/>
  <c r="L14" i="105"/>
  <c r="J16" i="105"/>
  <c r="X16" i="105"/>
  <c r="M40" i="105"/>
  <c r="J41" i="105"/>
  <c r="W41" i="105"/>
  <c r="T42" i="105"/>
  <c r="P43" i="105"/>
  <c r="C43" i="105" s="1"/>
  <c r="M44" i="105"/>
  <c r="J45" i="105"/>
  <c r="W45" i="105"/>
  <c r="T46" i="105"/>
  <c r="M48" i="105"/>
  <c r="S58" i="105"/>
  <c r="O59" i="105"/>
  <c r="L60" i="105"/>
  <c r="C53" i="104"/>
  <c r="O16" i="105"/>
  <c r="I14" i="104"/>
  <c r="V34" i="104"/>
  <c r="S8" i="105"/>
  <c r="K16" i="105"/>
  <c r="N40" i="105"/>
  <c r="K41" i="105"/>
  <c r="X41" i="105"/>
  <c r="K45" i="105"/>
  <c r="X45" i="105"/>
  <c r="N48" i="105"/>
  <c r="P59" i="105"/>
  <c r="C59" i="105" s="1"/>
  <c r="M60" i="105"/>
  <c r="S14" i="105"/>
  <c r="J14" i="104"/>
  <c r="T8" i="105"/>
  <c r="N14" i="105"/>
  <c r="L16" i="105"/>
  <c r="O40" i="105"/>
  <c r="L41" i="105"/>
  <c r="S43" i="105"/>
  <c r="L45" i="105"/>
  <c r="O48" i="105"/>
  <c r="U53" i="105"/>
  <c r="N60" i="105"/>
  <c r="C16" i="104"/>
  <c r="P40" i="105"/>
  <c r="C40" i="105" s="1"/>
  <c r="M41" i="105"/>
  <c r="W42" i="105"/>
  <c r="T43" i="105"/>
  <c r="P44" i="105"/>
  <c r="C44" i="105" s="1"/>
  <c r="W46" i="105"/>
  <c r="J53" i="105"/>
  <c r="D16" i="104"/>
  <c r="Q33" i="105"/>
  <c r="D54" i="104"/>
  <c r="R33" i="105"/>
  <c r="R32" i="105"/>
  <c r="Q59" i="105"/>
  <c r="D59" i="105" s="1"/>
  <c r="Q16" i="105"/>
  <c r="D16" i="105" s="1"/>
  <c r="R16" i="105"/>
  <c r="R30" i="105"/>
  <c r="T24" i="108"/>
  <c r="AS59" i="112"/>
  <c r="G59" i="112" s="1"/>
  <c r="Q31" i="105"/>
  <c r="D31" i="105" s="1"/>
  <c r="R31" i="105"/>
  <c r="Q58" i="105"/>
  <c r="D58" i="105" s="1"/>
  <c r="Q41" i="105"/>
  <c r="D41" i="105" s="1"/>
  <c r="Q57" i="105"/>
  <c r="D57" i="105" s="1"/>
  <c r="AS76" i="111"/>
  <c r="Q8" i="105"/>
  <c r="D8" i="105" s="1"/>
  <c r="Q40" i="105"/>
  <c r="D40" i="105" s="1"/>
  <c r="Q43" i="105"/>
  <c r="D43" i="105" s="1"/>
  <c r="R8" i="105"/>
  <c r="AS58" i="111"/>
  <c r="AS67" i="111" s="1"/>
  <c r="G67" i="111" s="1"/>
  <c r="Q14" i="104"/>
  <c r="Q44" i="105"/>
  <c r="D44" i="105" s="1"/>
  <c r="AW68" i="111"/>
  <c r="D8" i="104"/>
  <c r="Q42" i="105"/>
  <c r="D42" i="105" s="1"/>
  <c r="Q45" i="105"/>
  <c r="D45" i="105" s="1"/>
  <c r="Q48" i="105"/>
  <c r="D48" i="105" s="1"/>
  <c r="AU67" i="111"/>
  <c r="I58" i="111"/>
  <c r="H61" i="111"/>
  <c r="I61" i="111"/>
  <c r="AU70" i="112"/>
  <c r="AY69" i="111"/>
  <c r="I60" i="111"/>
  <c r="G63" i="112"/>
  <c r="AO72" i="112"/>
  <c r="C62" i="112"/>
  <c r="AQ72" i="112"/>
  <c r="E62" i="112"/>
  <c r="F62" i="112"/>
  <c r="AQ60" i="112"/>
  <c r="AR58" i="112"/>
  <c r="AP72" i="112"/>
  <c r="C63" i="112"/>
  <c r="AP58" i="112"/>
  <c r="AO78" i="112"/>
  <c r="D58" i="112"/>
  <c r="AP68" i="112"/>
  <c r="AO58" i="112"/>
  <c r="C58" i="112" s="1"/>
  <c r="H63" i="112"/>
  <c r="I60" i="112"/>
  <c r="I61" i="112"/>
  <c r="I62" i="112"/>
  <c r="I63" i="112"/>
  <c r="AO68" i="111"/>
  <c r="AO70" i="111"/>
  <c r="AS70" i="111"/>
  <c r="AS72" i="112"/>
  <c r="AW69" i="111"/>
  <c r="AW70" i="111"/>
  <c r="AT72" i="112"/>
  <c r="AX69" i="111"/>
  <c r="AX70" i="111"/>
  <c r="AT71" i="112"/>
  <c r="AW71" i="111"/>
  <c r="AT69" i="112"/>
  <c r="AX71" i="111"/>
  <c r="AX68" i="111"/>
  <c r="AS70" i="112"/>
  <c r="G70" i="112" s="1"/>
  <c r="AS71" i="112"/>
  <c r="AS69" i="111"/>
  <c r="G69" i="111" s="1"/>
  <c r="AO70" i="112"/>
  <c r="AO71" i="112"/>
  <c r="AO69" i="112"/>
  <c r="H40" i="109"/>
  <c r="F13" i="109"/>
  <c r="H22" i="109"/>
  <c r="V23" i="108"/>
  <c r="S24" i="108"/>
  <c r="F24" i="108" s="1"/>
  <c r="L20" i="108"/>
  <c r="M24" i="108"/>
  <c r="U24" i="108"/>
  <c r="T20" i="108"/>
  <c r="V24" i="108"/>
  <c r="S20" i="108"/>
  <c r="F20" i="108" s="1"/>
  <c r="R13" i="108"/>
  <c r="E13" i="108" s="1"/>
  <c r="L23" i="108"/>
  <c r="T23" i="108"/>
  <c r="F10" i="108"/>
  <c r="O20" i="108"/>
  <c r="W20" i="108"/>
  <c r="W13" i="108"/>
  <c r="W23" i="108" s="1"/>
  <c r="Q24" i="108"/>
  <c r="Y24" i="108"/>
  <c r="F13" i="108"/>
  <c r="X24" i="108"/>
  <c r="P20" i="108"/>
  <c r="X20" i="108"/>
  <c r="Z24" i="108"/>
  <c r="F14" i="108"/>
  <c r="P24" i="108"/>
  <c r="N23" i="108"/>
  <c r="R20" i="108"/>
  <c r="E20" i="108" s="1"/>
  <c r="Z20" i="108"/>
  <c r="C64" i="104"/>
  <c r="F6" i="106"/>
  <c r="D6" i="107"/>
  <c r="G40" i="108"/>
  <c r="H52" i="108"/>
  <c r="G51" i="109"/>
  <c r="G57" i="109"/>
  <c r="E6" i="110"/>
  <c r="E13" i="110"/>
  <c r="D64" i="104"/>
  <c r="C6" i="105"/>
  <c r="E6" i="107"/>
  <c r="H40" i="108"/>
  <c r="E59" i="108"/>
  <c r="H51" i="109"/>
  <c r="H57" i="109"/>
  <c r="F6" i="110"/>
  <c r="F13" i="110"/>
  <c r="C6" i="104"/>
  <c r="E64" i="104"/>
  <c r="D6" i="105"/>
  <c r="C38" i="105"/>
  <c r="F6" i="107"/>
  <c r="F59" i="108"/>
  <c r="C25" i="110"/>
  <c r="C56" i="112"/>
  <c r="F64" i="104"/>
  <c r="E6" i="105"/>
  <c r="D38" i="105"/>
  <c r="E8" i="108"/>
  <c r="F18" i="108"/>
  <c r="G59" i="108"/>
  <c r="D25" i="110"/>
  <c r="G56" i="112"/>
  <c r="G64" i="104"/>
  <c r="F6" i="105"/>
  <c r="E38" i="105"/>
  <c r="F8" i="108"/>
  <c r="G18" i="108"/>
  <c r="H59" i="108"/>
  <c r="E25" i="110"/>
  <c r="E42" i="110"/>
  <c r="F6" i="104"/>
  <c r="G6" i="105"/>
  <c r="F38" i="105"/>
  <c r="C6" i="106"/>
  <c r="H18" i="108"/>
  <c r="F25" i="110"/>
  <c r="F42" i="110"/>
  <c r="G6" i="104"/>
  <c r="G38" i="105"/>
  <c r="D6" i="106"/>
  <c r="H8" i="108"/>
  <c r="I18" i="108"/>
  <c r="E28" i="108"/>
  <c r="E40" i="108"/>
  <c r="F52" i="108"/>
  <c r="E51" i="109"/>
  <c r="C6" i="110"/>
  <c r="C13" i="110"/>
  <c r="C56" i="111"/>
  <c r="I8" i="108"/>
  <c r="F28" i="108"/>
  <c r="F40" i="108"/>
  <c r="G52" i="108"/>
  <c r="F51" i="109"/>
  <c r="D6" i="110"/>
  <c r="BE71" i="112"/>
  <c r="BE58" i="112"/>
  <c r="BE68" i="112" s="1"/>
  <c r="AD71" i="112"/>
  <c r="AD58" i="112"/>
  <c r="AD68" i="112" s="1"/>
  <c r="AJ78" i="112"/>
  <c r="N71" i="112"/>
  <c r="N58" i="112"/>
  <c r="N68" i="112" s="1"/>
  <c r="V71" i="112"/>
  <c r="V58" i="112"/>
  <c r="V68" i="112" s="1"/>
  <c r="AT70" i="112"/>
  <c r="H58" i="112"/>
  <c r="BB70" i="112"/>
  <c r="BB58" i="112"/>
  <c r="BB68" i="112" s="1"/>
  <c r="BJ70" i="112"/>
  <c r="BJ58" i="112"/>
  <c r="BJ68" i="112" s="1"/>
  <c r="BR70" i="112"/>
  <c r="BR58" i="112"/>
  <c r="BR68" i="112" s="1"/>
  <c r="AA78" i="112"/>
  <c r="AB60" i="112"/>
  <c r="AB70" i="112" s="1"/>
  <c r="AI78" i="112"/>
  <c r="AJ60" i="112"/>
  <c r="AJ70" i="112" s="1"/>
  <c r="W61" i="112"/>
  <c r="W71" i="112" s="1"/>
  <c r="V78" i="112"/>
  <c r="AE61" i="112"/>
  <c r="AE71" i="112" s="1"/>
  <c r="AD78" i="112"/>
  <c r="AM61" i="112"/>
  <c r="AM58" i="112" s="1"/>
  <c r="AL78" i="112"/>
  <c r="Y78" i="112"/>
  <c r="Z62" i="112"/>
  <c r="AG78" i="112"/>
  <c r="AH62" i="112"/>
  <c r="BM71" i="112"/>
  <c r="BM58" i="112"/>
  <c r="BM68" i="112" s="1"/>
  <c r="AI70" i="112"/>
  <c r="AI58" i="112"/>
  <c r="AI68" i="112" s="1"/>
  <c r="P58" i="112"/>
  <c r="P68" i="112" s="1"/>
  <c r="P69" i="112"/>
  <c r="X58" i="112"/>
  <c r="X68" i="112" s="1"/>
  <c r="X69" i="112"/>
  <c r="AF58" i="112"/>
  <c r="AF68" i="112" s="1"/>
  <c r="AF69" i="112"/>
  <c r="AN58" i="112"/>
  <c r="AN69" i="112"/>
  <c r="AY58" i="112"/>
  <c r="AY68" i="112" s="1"/>
  <c r="AY69" i="112"/>
  <c r="BG58" i="112"/>
  <c r="BG68" i="112" s="1"/>
  <c r="BG69" i="112"/>
  <c r="BO58" i="112"/>
  <c r="BO68" i="112" s="1"/>
  <c r="BO69" i="112"/>
  <c r="BW58" i="112"/>
  <c r="BW68" i="112" s="1"/>
  <c r="BW69" i="112"/>
  <c r="S70" i="112"/>
  <c r="S58" i="112"/>
  <c r="S68" i="112" s="1"/>
  <c r="AA70" i="112"/>
  <c r="AA58" i="112"/>
  <c r="AA68" i="112" s="1"/>
  <c r="Q58" i="112"/>
  <c r="Q68" i="112" s="1"/>
  <c r="Y58" i="112"/>
  <c r="Y68" i="112" s="1"/>
  <c r="AW71" i="112"/>
  <c r="AW58" i="112"/>
  <c r="AW68" i="112" s="1"/>
  <c r="BU71" i="112"/>
  <c r="BU58" i="112"/>
  <c r="BU68" i="112" s="1"/>
  <c r="AL71" i="112"/>
  <c r="AL58" i="112"/>
  <c r="AU69" i="112"/>
  <c r="BC69" i="112"/>
  <c r="BK69" i="112"/>
  <c r="BS69" i="112"/>
  <c r="AX71" i="112"/>
  <c r="BF71" i="112"/>
  <c r="BN71" i="112"/>
  <c r="BV71" i="112"/>
  <c r="T58" i="112"/>
  <c r="T68" i="112" s="1"/>
  <c r="AB58" i="112"/>
  <c r="AB68" i="112" s="1"/>
  <c r="O58" i="112"/>
  <c r="O68" i="112" s="1"/>
  <c r="W58" i="112"/>
  <c r="W68" i="112" s="1"/>
  <c r="AZ69" i="112"/>
  <c r="BH69" i="112"/>
  <c r="BP69" i="112"/>
  <c r="BX69" i="112"/>
  <c r="AD68" i="111"/>
  <c r="Z58" i="111"/>
  <c r="Z67" i="111" s="1"/>
  <c r="Z68" i="111"/>
  <c r="AH58" i="111"/>
  <c r="AH67" i="111" s="1"/>
  <c r="AH68" i="111"/>
  <c r="AY67" i="111"/>
  <c r="BG67" i="111"/>
  <c r="BC67" i="111"/>
  <c r="BK67" i="111"/>
  <c r="BO67" i="111"/>
  <c r="BS67" i="111"/>
  <c r="BW67" i="111"/>
  <c r="V67" i="111"/>
  <c r="AL68" i="111"/>
  <c r="AC67" i="111"/>
  <c r="BB67" i="111"/>
  <c r="AK67" i="111"/>
  <c r="AD67" i="111"/>
  <c r="BD67" i="111"/>
  <c r="BT67" i="111"/>
  <c r="W58" i="111"/>
  <c r="W67" i="111" s="1"/>
  <c r="AE58" i="111"/>
  <c r="AM58" i="111"/>
  <c r="AX58" i="111"/>
  <c r="BF58" i="111"/>
  <c r="BF67" i="111" s="1"/>
  <c r="BN58" i="111"/>
  <c r="BN67" i="111" s="1"/>
  <c r="BV58" i="111"/>
  <c r="BV67" i="111" s="1"/>
  <c r="X61" i="111"/>
  <c r="AF61" i="111"/>
  <c r="AN61" i="111"/>
  <c r="AA62" i="111"/>
  <c r="AI62" i="111"/>
  <c r="AJ69" i="111"/>
  <c r="BS69" i="111"/>
  <c r="AI70" i="111"/>
  <c r="BI71" i="111"/>
  <c r="BQ71" i="111"/>
  <c r="AB69" i="111"/>
  <c r="BC69" i="111"/>
  <c r="AA70" i="111"/>
  <c r="BR70" i="111"/>
  <c r="BA71" i="111"/>
  <c r="Q58" i="111"/>
  <c r="Q67" i="111" s="1"/>
  <c r="Y58" i="111"/>
  <c r="Y67" i="111" s="1"/>
  <c r="AG58" i="111"/>
  <c r="AG67" i="111" s="1"/>
  <c r="AZ58" i="111"/>
  <c r="AZ67" i="111" s="1"/>
  <c r="BH58" i="111"/>
  <c r="BH67" i="111" s="1"/>
  <c r="BP58" i="111"/>
  <c r="BP67" i="111" s="1"/>
  <c r="BX58" i="111"/>
  <c r="BX67" i="111" s="1"/>
  <c r="T69" i="111"/>
  <c r="BK69" i="111"/>
  <c r="BB70" i="111"/>
  <c r="R71" i="111"/>
  <c r="AS71" i="111"/>
  <c r="BF70" i="111"/>
  <c r="AS68" i="111"/>
  <c r="G68" i="111" s="1"/>
  <c r="M23" i="108"/>
  <c r="U23" i="108"/>
  <c r="O23" i="108"/>
  <c r="P13" i="108"/>
  <c r="P23" i="108" s="1"/>
  <c r="X13" i="108"/>
  <c r="R24" i="108"/>
  <c r="E24" i="108" s="1"/>
  <c r="Q13" i="108"/>
  <c r="R23" i="108" s="1"/>
  <c r="E23" i="108" s="1"/>
  <c r="Y13" i="108"/>
  <c r="Z23" i="108" s="1"/>
  <c r="M20" i="108"/>
  <c r="U20" i="108"/>
  <c r="N20" i="108"/>
  <c r="V20" i="108"/>
  <c r="O44" i="106"/>
  <c r="W44" i="106"/>
  <c r="J43" i="106"/>
  <c r="J44" i="106" s="1"/>
  <c r="R43" i="106"/>
  <c r="R44" i="106" s="1"/>
  <c r="P44" i="106"/>
  <c r="L43" i="106"/>
  <c r="L44" i="106" s="1"/>
  <c r="T43" i="106"/>
  <c r="T44" i="106" s="1"/>
  <c r="M44" i="106"/>
  <c r="U44" i="106"/>
  <c r="P15" i="104"/>
  <c r="O47" i="104"/>
  <c r="P34" i="104"/>
  <c r="X34" i="104"/>
  <c r="M51" i="104"/>
  <c r="U51" i="104"/>
  <c r="I34" i="104"/>
  <c r="J23" i="105" s="1"/>
  <c r="Q34" i="104"/>
  <c r="Q53" i="105" s="1"/>
  <c r="D53" i="105" s="1"/>
  <c r="O51" i="104"/>
  <c r="W51" i="104"/>
  <c r="O14" i="104"/>
  <c r="K34" i="104"/>
  <c r="S34" i="104"/>
  <c r="P51" i="104"/>
  <c r="L34" i="104"/>
  <c r="T34" i="104"/>
  <c r="G67" i="95"/>
  <c r="Q44" i="106" l="1"/>
  <c r="N47" i="104"/>
  <c r="N23" i="105"/>
  <c r="N53" i="105"/>
  <c r="O14" i="105"/>
  <c r="O46" i="105"/>
  <c r="S23" i="108"/>
  <c r="F23" i="108" s="1"/>
  <c r="W47" i="105"/>
  <c r="W57" i="105"/>
  <c r="W30" i="105"/>
  <c r="K15" i="105"/>
  <c r="K47" i="105"/>
  <c r="U46" i="105"/>
  <c r="U15" i="104"/>
  <c r="U14" i="105"/>
  <c r="C15" i="104"/>
  <c r="P47" i="105"/>
  <c r="C47" i="105" s="1"/>
  <c r="O30" i="105"/>
  <c r="O57" i="105"/>
  <c r="R47" i="104"/>
  <c r="R53" i="105"/>
  <c r="M15" i="105"/>
  <c r="M47" i="105"/>
  <c r="T47" i="105"/>
  <c r="T15" i="105"/>
  <c r="V15" i="104"/>
  <c r="W15" i="105" s="1"/>
  <c r="V46" i="105"/>
  <c r="V14" i="105"/>
  <c r="P14" i="105"/>
  <c r="C14" i="105" s="1"/>
  <c r="S47" i="105"/>
  <c r="S15" i="105"/>
  <c r="J15" i="104"/>
  <c r="J46" i="105"/>
  <c r="J14" i="105"/>
  <c r="U30" i="105"/>
  <c r="V30" i="105"/>
  <c r="U57" i="105"/>
  <c r="V47" i="104"/>
  <c r="V53" i="105"/>
  <c r="V23" i="105"/>
  <c r="L15" i="105"/>
  <c r="I47" i="104"/>
  <c r="I53" i="105"/>
  <c r="M57" i="105"/>
  <c r="M30" i="105"/>
  <c r="AS58" i="112"/>
  <c r="G58" i="112" s="1"/>
  <c r="AS69" i="112"/>
  <c r="G69" i="112" s="1"/>
  <c r="I15" i="104"/>
  <c r="I47" i="105" s="1"/>
  <c r="I46" i="105"/>
  <c r="N30" i="105"/>
  <c r="N15" i="105"/>
  <c r="S47" i="104"/>
  <c r="S23" i="105"/>
  <c r="S53" i="105"/>
  <c r="T47" i="104"/>
  <c r="U23" i="105"/>
  <c r="T23" i="105"/>
  <c r="T53" i="105"/>
  <c r="X47" i="104"/>
  <c r="X23" i="105"/>
  <c r="X53" i="105"/>
  <c r="L47" i="104"/>
  <c r="L23" i="105"/>
  <c r="L53" i="105"/>
  <c r="P23" i="105"/>
  <c r="C23" i="105" s="1"/>
  <c r="P53" i="105"/>
  <c r="C53" i="105" s="1"/>
  <c r="C34" i="104"/>
  <c r="M23" i="105"/>
  <c r="X15" i="105"/>
  <c r="K47" i="104"/>
  <c r="K53" i="105"/>
  <c r="K23" i="105"/>
  <c r="P30" i="105"/>
  <c r="C30" i="105" s="1"/>
  <c r="C51" i="104"/>
  <c r="P57" i="105"/>
  <c r="C57" i="105" s="1"/>
  <c r="O54" i="105"/>
  <c r="O26" i="105"/>
  <c r="AW67" i="111"/>
  <c r="Q30" i="105"/>
  <c r="D30" i="105" s="1"/>
  <c r="K14" i="105"/>
  <c r="W23" i="105"/>
  <c r="W14" i="105"/>
  <c r="X30" i="105"/>
  <c r="O23" i="105"/>
  <c r="Q47" i="104"/>
  <c r="Q23" i="105"/>
  <c r="D23" i="105" s="1"/>
  <c r="D34" i="104"/>
  <c r="R23" i="105"/>
  <c r="Q15" i="104"/>
  <c r="D14" i="104"/>
  <c r="Q46" i="105"/>
  <c r="D46" i="105" s="1"/>
  <c r="R14" i="105"/>
  <c r="Q14" i="105"/>
  <c r="D14" i="105" s="1"/>
  <c r="AS68" i="112"/>
  <c r="G68" i="112" s="1"/>
  <c r="G58" i="111"/>
  <c r="AT67" i="111"/>
  <c r="H58" i="111"/>
  <c r="AR68" i="112"/>
  <c r="F58" i="112"/>
  <c r="E60" i="112"/>
  <c r="AQ58" i="112"/>
  <c r="AQ70" i="112"/>
  <c r="AU68" i="112"/>
  <c r="I58" i="112"/>
  <c r="AT68" i="112"/>
  <c r="AX67" i="111"/>
  <c r="AO68" i="112"/>
  <c r="X23" i="108"/>
  <c r="AM68" i="112"/>
  <c r="AE58" i="112"/>
  <c r="AE68" i="112" s="1"/>
  <c r="AH58" i="112"/>
  <c r="AH68" i="112" s="1"/>
  <c r="AH72" i="112"/>
  <c r="AN68" i="112"/>
  <c r="Z58" i="112"/>
  <c r="Z68" i="112" s="1"/>
  <c r="Z72" i="112"/>
  <c r="AJ58" i="112"/>
  <c r="AJ68" i="112" s="1"/>
  <c r="AM71" i="112"/>
  <c r="AL68" i="112"/>
  <c r="AI58" i="111"/>
  <c r="AI67" i="111" s="1"/>
  <c r="AI71" i="111"/>
  <c r="AL67" i="111"/>
  <c r="AM71" i="111"/>
  <c r="AN70" i="111"/>
  <c r="AN58" i="111"/>
  <c r="AE67" i="111"/>
  <c r="BL67" i="111"/>
  <c r="AM67" i="111"/>
  <c r="AA58" i="111"/>
  <c r="AA67" i="111" s="1"/>
  <c r="AA71" i="111"/>
  <c r="AE71" i="111"/>
  <c r="AF70" i="111"/>
  <c r="AF58" i="111"/>
  <c r="AJ70" i="111"/>
  <c r="X70" i="111"/>
  <c r="X58" i="111"/>
  <c r="AB70" i="111"/>
  <c r="BR67" i="111"/>
  <c r="U67" i="111"/>
  <c r="BJ67" i="111"/>
  <c r="Y23" i="108"/>
  <c r="Q23" i="108"/>
  <c r="O15" i="104"/>
  <c r="P47" i="104"/>
  <c r="O49" i="104"/>
  <c r="H66" i="95"/>
  <c r="F67" i="95"/>
  <c r="E67" i="95"/>
  <c r="X49" i="104" l="1"/>
  <c r="X26" i="105"/>
  <c r="X54" i="105"/>
  <c r="K49" i="104"/>
  <c r="K26" i="105"/>
  <c r="K54" i="105"/>
  <c r="J15" i="105"/>
  <c r="J47" i="105"/>
  <c r="R49" i="104"/>
  <c r="R55" i="105" s="1"/>
  <c r="R54" i="105"/>
  <c r="T49" i="104"/>
  <c r="T54" i="105"/>
  <c r="T26" i="105"/>
  <c r="U26" i="105"/>
  <c r="I49" i="104"/>
  <c r="I54" i="105"/>
  <c r="J26" i="105"/>
  <c r="O15" i="105"/>
  <c r="O47" i="105"/>
  <c r="P15" i="105"/>
  <c r="C15" i="105" s="1"/>
  <c r="S49" i="104"/>
  <c r="S54" i="105"/>
  <c r="S26" i="105"/>
  <c r="P54" i="105"/>
  <c r="C54" i="105" s="1"/>
  <c r="P26" i="105"/>
  <c r="C26" i="105" s="1"/>
  <c r="C47" i="104"/>
  <c r="L49" i="104"/>
  <c r="L26" i="105"/>
  <c r="M26" i="105"/>
  <c r="L54" i="105"/>
  <c r="V49" i="104"/>
  <c r="V26" i="105"/>
  <c r="V54" i="105"/>
  <c r="W26" i="105"/>
  <c r="V47" i="105"/>
  <c r="V15" i="105"/>
  <c r="U47" i="105"/>
  <c r="U15" i="105"/>
  <c r="O55" i="105"/>
  <c r="N49" i="104"/>
  <c r="N54" i="105"/>
  <c r="N26" i="105"/>
  <c r="Q49" i="104"/>
  <c r="R26" i="105"/>
  <c r="Q26" i="105"/>
  <c r="D26" i="105" s="1"/>
  <c r="D47" i="104"/>
  <c r="Q54" i="105"/>
  <c r="D54" i="105" s="1"/>
  <c r="D15" i="104"/>
  <c r="R15" i="105"/>
  <c r="Q15" i="105"/>
  <c r="D15" i="105" s="1"/>
  <c r="Q47" i="105"/>
  <c r="D47" i="105" s="1"/>
  <c r="AQ68" i="112"/>
  <c r="E58" i="112"/>
  <c r="AN67" i="111"/>
  <c r="X67" i="111"/>
  <c r="AB67" i="111"/>
  <c r="AF67" i="111"/>
  <c r="AJ67" i="111"/>
  <c r="P49" i="104"/>
  <c r="P42" i="96"/>
  <c r="O42" i="96"/>
  <c r="N42" i="96"/>
  <c r="T28" i="105" l="1"/>
  <c r="T55" i="105"/>
  <c r="U28" i="105"/>
  <c r="V28" i="105"/>
  <c r="V55" i="105"/>
  <c r="W28" i="105"/>
  <c r="P55" i="105"/>
  <c r="C55" i="105" s="1"/>
  <c r="P28" i="105"/>
  <c r="C28" i="105" s="1"/>
  <c r="C49" i="104"/>
  <c r="S28" i="105"/>
  <c r="S55" i="105"/>
  <c r="N55" i="105"/>
  <c r="N28" i="105"/>
  <c r="K55" i="105"/>
  <c r="K28" i="105"/>
  <c r="L55" i="105"/>
  <c r="L28" i="105"/>
  <c r="M28" i="105"/>
  <c r="I55" i="105"/>
  <c r="J28" i="105"/>
  <c r="O28" i="105"/>
  <c r="X55" i="105"/>
  <c r="X28" i="105"/>
  <c r="D49" i="104"/>
  <c r="R28" i="105"/>
  <c r="Q28" i="105"/>
  <c r="D28" i="105" s="1"/>
  <c r="Q55" i="105"/>
  <c r="D55" i="105" s="1"/>
  <c r="P26" i="96"/>
  <c r="O26" i="96"/>
  <c r="N26" i="96"/>
  <c r="P22" i="96"/>
  <c r="O22" i="96"/>
  <c r="N22" i="96"/>
  <c r="I70" i="99"/>
  <c r="H70" i="99"/>
  <c r="G70" i="99"/>
  <c r="E70" i="99"/>
  <c r="D70" i="99"/>
  <c r="C70" i="99"/>
  <c r="I69" i="99"/>
  <c r="H69" i="99"/>
  <c r="G69" i="99"/>
  <c r="E69" i="99"/>
  <c r="D69" i="99"/>
  <c r="C69" i="99"/>
  <c r="I68" i="99"/>
  <c r="H68" i="99"/>
  <c r="G68" i="99"/>
  <c r="E68" i="99"/>
  <c r="D68" i="99"/>
  <c r="C68" i="99"/>
  <c r="I63" i="99"/>
  <c r="H63" i="99"/>
  <c r="G63" i="99"/>
  <c r="E63" i="99"/>
  <c r="D63" i="99"/>
  <c r="C63" i="99"/>
  <c r="I62" i="99"/>
  <c r="H62" i="99"/>
  <c r="G62" i="99"/>
  <c r="E62" i="99"/>
  <c r="D62" i="99"/>
  <c r="C62" i="99"/>
  <c r="I61" i="99"/>
  <c r="H61" i="99"/>
  <c r="G61" i="99"/>
  <c r="E61" i="99"/>
  <c r="D61" i="99"/>
  <c r="C61" i="99"/>
  <c r="I60" i="99"/>
  <c r="H60" i="99"/>
  <c r="G60" i="99"/>
  <c r="E60" i="99"/>
  <c r="D60" i="99"/>
  <c r="C60" i="99"/>
  <c r="I59" i="99"/>
  <c r="H59" i="99"/>
  <c r="G59" i="99"/>
  <c r="E59" i="99"/>
  <c r="D59" i="99"/>
  <c r="C59" i="99"/>
  <c r="I58" i="99"/>
  <c r="H58" i="99"/>
  <c r="G58" i="99"/>
  <c r="E58" i="99"/>
  <c r="D58" i="99"/>
  <c r="C58" i="99"/>
  <c r="I69" i="98"/>
  <c r="H69" i="98"/>
  <c r="G69" i="98"/>
  <c r="F69" i="98"/>
  <c r="E69" i="98"/>
  <c r="D69" i="98"/>
  <c r="C69" i="98"/>
  <c r="I68" i="98"/>
  <c r="H68" i="98"/>
  <c r="G68" i="98"/>
  <c r="F68" i="98"/>
  <c r="E68" i="98"/>
  <c r="D68" i="98"/>
  <c r="C68" i="98"/>
  <c r="I67" i="98"/>
  <c r="H67" i="98"/>
  <c r="G67" i="98"/>
  <c r="F67" i="98"/>
  <c r="E67" i="98"/>
  <c r="D67" i="98"/>
  <c r="C67" i="98"/>
  <c r="AO76" i="98"/>
  <c r="AP76" i="98"/>
  <c r="AQ76" i="98"/>
  <c r="F62" i="98"/>
  <c r="E62" i="98"/>
  <c r="D62" i="98"/>
  <c r="C62" i="98"/>
  <c r="F61" i="98"/>
  <c r="E61" i="98"/>
  <c r="D61" i="98"/>
  <c r="C61" i="98"/>
  <c r="F60" i="98"/>
  <c r="E60" i="98"/>
  <c r="D60" i="98"/>
  <c r="C60" i="98"/>
  <c r="F59" i="98"/>
  <c r="E59" i="98"/>
  <c r="D59" i="98"/>
  <c r="C59" i="98"/>
  <c r="F58" i="98"/>
  <c r="E58" i="98"/>
  <c r="D58" i="98"/>
  <c r="C58" i="98"/>
  <c r="F51" i="97"/>
  <c r="E51" i="97"/>
  <c r="D51" i="97"/>
  <c r="C51" i="97"/>
  <c r="C45" i="97"/>
  <c r="D45" i="97"/>
  <c r="E45" i="97"/>
  <c r="F45" i="97"/>
  <c r="C46" i="97"/>
  <c r="D46" i="97"/>
  <c r="E46" i="97"/>
  <c r="F46" i="97"/>
  <c r="C47" i="97"/>
  <c r="D47" i="97"/>
  <c r="E47" i="97"/>
  <c r="F47" i="97"/>
  <c r="C48" i="97"/>
  <c r="D48" i="97"/>
  <c r="E48" i="97"/>
  <c r="F48" i="97"/>
  <c r="C49" i="97"/>
  <c r="D49" i="97"/>
  <c r="E49" i="97"/>
  <c r="F49" i="97"/>
  <c r="F37" i="97"/>
  <c r="E37" i="97"/>
  <c r="D37" i="97"/>
  <c r="C37" i="97"/>
  <c r="F36" i="97"/>
  <c r="E36" i="97"/>
  <c r="D36" i="97"/>
  <c r="C36" i="97"/>
  <c r="F34" i="97"/>
  <c r="E34" i="97"/>
  <c r="D34" i="97"/>
  <c r="C34" i="97"/>
  <c r="F33" i="97"/>
  <c r="E33" i="97"/>
  <c r="D33" i="97"/>
  <c r="C33" i="97"/>
  <c r="F31" i="97"/>
  <c r="E31" i="97"/>
  <c r="D31" i="97"/>
  <c r="C31" i="97"/>
  <c r="F30" i="97"/>
  <c r="E30" i="97"/>
  <c r="D30" i="97"/>
  <c r="C30" i="97"/>
  <c r="C28" i="97"/>
  <c r="D28" i="97"/>
  <c r="E28" i="97"/>
  <c r="F28" i="97"/>
  <c r="C15" i="97"/>
  <c r="D15" i="97"/>
  <c r="E15" i="97"/>
  <c r="F15" i="97"/>
  <c r="C16" i="97"/>
  <c r="D16" i="97"/>
  <c r="E16" i="97"/>
  <c r="F16" i="97"/>
  <c r="C17" i="97"/>
  <c r="D17" i="97"/>
  <c r="E17" i="97"/>
  <c r="F17" i="97"/>
  <c r="C18" i="97"/>
  <c r="D18" i="97"/>
  <c r="E18" i="97"/>
  <c r="F18" i="97"/>
  <c r="C19" i="97"/>
  <c r="D19" i="97"/>
  <c r="E19" i="97"/>
  <c r="F19" i="97"/>
  <c r="C20" i="97"/>
  <c r="D20" i="97"/>
  <c r="E20" i="97"/>
  <c r="F20" i="97"/>
  <c r="C8" i="97"/>
  <c r="D8" i="97"/>
  <c r="E8" i="97"/>
  <c r="F8" i="97"/>
  <c r="E59" i="96"/>
  <c r="F59" i="96"/>
  <c r="H59" i="96"/>
  <c r="E53" i="96"/>
  <c r="F53" i="96"/>
  <c r="G53" i="96"/>
  <c r="H53" i="96"/>
  <c r="M42" i="96"/>
  <c r="L42" i="96"/>
  <c r="K42" i="96"/>
  <c r="P33" i="96"/>
  <c r="O33" i="96"/>
  <c r="N33" i="96"/>
  <c r="M33" i="96"/>
  <c r="L33" i="96"/>
  <c r="K33" i="96"/>
  <c r="M26" i="96"/>
  <c r="L26" i="96"/>
  <c r="K26" i="96"/>
  <c r="M22" i="96"/>
  <c r="L22" i="96"/>
  <c r="K22" i="96"/>
  <c r="P15" i="96"/>
  <c r="O15" i="96"/>
  <c r="N15" i="96"/>
  <c r="M15" i="96"/>
  <c r="L15" i="96"/>
  <c r="K15" i="96"/>
  <c r="P11" i="96"/>
  <c r="O11" i="96"/>
  <c r="N11" i="96"/>
  <c r="M11" i="96"/>
  <c r="L11" i="96"/>
  <c r="K11" i="96"/>
  <c r="F66" i="95"/>
  <c r="E66" i="95"/>
  <c r="E65" i="95"/>
  <c r="E54" i="95"/>
  <c r="F54" i="95"/>
  <c r="G54" i="95"/>
  <c r="H54" i="95"/>
  <c r="E55" i="95"/>
  <c r="F55" i="95"/>
  <c r="G55" i="95"/>
  <c r="H55" i="95"/>
  <c r="E42" i="95"/>
  <c r="F42" i="95"/>
  <c r="G42" i="95"/>
  <c r="H42" i="95"/>
  <c r="E43" i="95"/>
  <c r="F43" i="95"/>
  <c r="G43" i="95"/>
  <c r="H43" i="95"/>
  <c r="E44" i="95"/>
  <c r="F44" i="95"/>
  <c r="G44" i="95"/>
  <c r="H44" i="95"/>
  <c r="E45" i="95"/>
  <c r="F45" i="95"/>
  <c r="G45" i="95"/>
  <c r="H45" i="95"/>
  <c r="E46" i="95"/>
  <c r="F46" i="95"/>
  <c r="G46" i="95"/>
  <c r="H46" i="95"/>
  <c r="E47" i="95"/>
  <c r="F47" i="95"/>
  <c r="G47" i="95"/>
  <c r="H47" i="95"/>
  <c r="E32" i="95"/>
  <c r="F32" i="95"/>
  <c r="E33" i="95"/>
  <c r="F33" i="95"/>
  <c r="E30" i="95"/>
  <c r="F30" i="95"/>
  <c r="E11" i="95"/>
  <c r="F11" i="95"/>
  <c r="G11" i="95"/>
  <c r="H11" i="95"/>
  <c r="E12" i="95"/>
  <c r="F12" i="95"/>
  <c r="G12" i="95"/>
  <c r="H12" i="95"/>
  <c r="C8" i="94"/>
  <c r="D8" i="94"/>
  <c r="E8" i="94"/>
  <c r="E8" i="107" s="1"/>
  <c r="F8" i="94"/>
  <c r="F8" i="107" s="1"/>
  <c r="C9" i="94"/>
  <c r="D9" i="94"/>
  <c r="E9" i="94"/>
  <c r="E9" i="107" s="1"/>
  <c r="F9" i="94"/>
  <c r="F9" i="107" s="1"/>
  <c r="C10" i="94"/>
  <c r="D10" i="94"/>
  <c r="E10" i="94"/>
  <c r="E10" i="107" s="1"/>
  <c r="F10" i="94"/>
  <c r="F10" i="107" s="1"/>
  <c r="C11" i="94"/>
  <c r="D11" i="94"/>
  <c r="E11" i="94"/>
  <c r="E11" i="107" s="1"/>
  <c r="F11" i="94"/>
  <c r="F11" i="107" s="1"/>
  <c r="C12" i="94"/>
  <c r="D12" i="94"/>
  <c r="E12" i="94"/>
  <c r="E12" i="107" s="1"/>
  <c r="F12" i="94"/>
  <c r="F12" i="107" s="1"/>
  <c r="C13" i="94"/>
  <c r="D13" i="94"/>
  <c r="E13" i="94"/>
  <c r="E13" i="107" s="1"/>
  <c r="F13" i="94"/>
  <c r="F13" i="107" s="1"/>
  <c r="C14" i="94"/>
  <c r="D14" i="94"/>
  <c r="E14" i="94"/>
  <c r="E14" i="107" s="1"/>
  <c r="F14" i="94"/>
  <c r="F14" i="107" s="1"/>
  <c r="C15" i="94"/>
  <c r="D15" i="94"/>
  <c r="E15" i="94"/>
  <c r="E16" i="107" s="1"/>
  <c r="F15" i="94"/>
  <c r="F16" i="107" s="1"/>
  <c r="C16" i="94"/>
  <c r="D16" i="94"/>
  <c r="E16" i="94"/>
  <c r="E17" i="107" s="1"/>
  <c r="F16" i="94"/>
  <c r="F17" i="107" s="1"/>
  <c r="C17" i="94"/>
  <c r="D17" i="94"/>
  <c r="E17" i="94"/>
  <c r="E18" i="107" s="1"/>
  <c r="F17" i="94"/>
  <c r="F18" i="107" s="1"/>
  <c r="C18" i="94"/>
  <c r="D18" i="94"/>
  <c r="E18" i="94"/>
  <c r="E19" i="107" s="1"/>
  <c r="F18" i="94"/>
  <c r="F19" i="107" s="1"/>
  <c r="C19" i="94"/>
  <c r="D19" i="94"/>
  <c r="E19" i="94"/>
  <c r="E20" i="107" s="1"/>
  <c r="F19" i="94"/>
  <c r="F20" i="107" s="1"/>
  <c r="C20" i="94"/>
  <c r="D20" i="94"/>
  <c r="E20" i="94"/>
  <c r="E21" i="107" s="1"/>
  <c r="F20" i="94"/>
  <c r="F21" i="107" s="1"/>
  <c r="C22" i="94"/>
  <c r="D22" i="94"/>
  <c r="E22" i="94"/>
  <c r="E23" i="107" s="1"/>
  <c r="F22" i="94"/>
  <c r="F23" i="107" s="1"/>
  <c r="C23" i="94"/>
  <c r="D23" i="94"/>
  <c r="E23" i="94"/>
  <c r="E24" i="107" s="1"/>
  <c r="F23" i="94"/>
  <c r="F24" i="107" s="1"/>
  <c r="C24" i="94"/>
  <c r="D24" i="94"/>
  <c r="E24" i="94"/>
  <c r="E25" i="107" s="1"/>
  <c r="F24" i="94"/>
  <c r="F25" i="107" s="1"/>
  <c r="C25" i="94"/>
  <c r="D25" i="94"/>
  <c r="E25" i="94"/>
  <c r="E26" i="107" s="1"/>
  <c r="F25" i="94"/>
  <c r="F26" i="107" s="1"/>
  <c r="C27" i="94"/>
  <c r="D27" i="94"/>
  <c r="E27" i="94"/>
  <c r="E28" i="107" s="1"/>
  <c r="F27" i="94"/>
  <c r="F28" i="107" s="1"/>
  <c r="C28" i="94"/>
  <c r="D28" i="94"/>
  <c r="E28" i="94"/>
  <c r="E29" i="107" s="1"/>
  <c r="F28" i="94"/>
  <c r="F29" i="107" s="1"/>
  <c r="C29" i="94"/>
  <c r="D29" i="94"/>
  <c r="E29" i="94"/>
  <c r="E30" i="107" s="1"/>
  <c r="F29" i="94"/>
  <c r="F30" i="107" s="1"/>
  <c r="C30" i="94"/>
  <c r="D30" i="94"/>
  <c r="E30" i="94"/>
  <c r="E31" i="107" s="1"/>
  <c r="F30" i="94"/>
  <c r="F31" i="107" s="1"/>
  <c r="C31" i="94"/>
  <c r="D31" i="94"/>
  <c r="E31" i="94"/>
  <c r="E32" i="107" s="1"/>
  <c r="F31" i="94"/>
  <c r="F32" i="107" s="1"/>
  <c r="C32" i="94"/>
  <c r="D32" i="94"/>
  <c r="E32" i="94"/>
  <c r="F32" i="94"/>
  <c r="C33" i="94"/>
  <c r="D33" i="94"/>
  <c r="E33" i="94"/>
  <c r="E34" i="107" s="1"/>
  <c r="F33" i="94"/>
  <c r="F34" i="107" s="1"/>
  <c r="C34" i="94"/>
  <c r="D34" i="94"/>
  <c r="E34" i="94"/>
  <c r="E35" i="107" s="1"/>
  <c r="F34" i="94"/>
  <c r="F35" i="107" s="1"/>
  <c r="C35" i="94"/>
  <c r="D35" i="94"/>
  <c r="E35" i="94"/>
  <c r="E36" i="107" s="1"/>
  <c r="F35" i="94"/>
  <c r="F36" i="107" s="1"/>
  <c r="C36" i="94"/>
  <c r="D36" i="94"/>
  <c r="E36" i="94"/>
  <c r="E37" i="107" s="1"/>
  <c r="F36" i="94"/>
  <c r="F37" i="107" s="1"/>
  <c r="C39" i="94"/>
  <c r="D39" i="94"/>
  <c r="E39" i="94"/>
  <c r="E40" i="107" s="1"/>
  <c r="F39" i="94"/>
  <c r="F40" i="107" s="1"/>
  <c r="C40" i="94"/>
  <c r="D40" i="94"/>
  <c r="E40" i="94"/>
  <c r="E41" i="107" s="1"/>
  <c r="F40" i="94"/>
  <c r="F41" i="107" s="1"/>
  <c r="C41" i="94"/>
  <c r="D41" i="94"/>
  <c r="E41" i="94"/>
  <c r="E42" i="107" s="1"/>
  <c r="F41" i="94"/>
  <c r="F42" i="107" s="1"/>
  <c r="C42" i="94"/>
  <c r="D42" i="94"/>
  <c r="E42" i="94"/>
  <c r="E43" i="107" s="1"/>
  <c r="F42" i="94"/>
  <c r="F43" i="107" s="1"/>
  <c r="C43" i="94"/>
  <c r="D43" i="94"/>
  <c r="E43" i="94"/>
  <c r="E44" i="107" s="1"/>
  <c r="F43" i="94"/>
  <c r="F44" i="107" s="1"/>
  <c r="C44" i="94"/>
  <c r="D44" i="94"/>
  <c r="E44" i="94"/>
  <c r="E45" i="107" s="1"/>
  <c r="F44" i="94"/>
  <c r="F45" i="107" s="1"/>
  <c r="C45" i="94"/>
  <c r="D45" i="94"/>
  <c r="E45" i="94"/>
  <c r="E46" i="107" s="1"/>
  <c r="F45" i="94"/>
  <c r="F46" i="107" s="1"/>
  <c r="C46" i="94"/>
  <c r="D46" i="94"/>
  <c r="E46" i="94"/>
  <c r="E47" i="107" s="1"/>
  <c r="F46" i="94"/>
  <c r="F47" i="107" s="1"/>
  <c r="C47" i="94"/>
  <c r="D47" i="94"/>
  <c r="E47" i="94"/>
  <c r="E48" i="107" s="1"/>
  <c r="F47" i="94"/>
  <c r="F48" i="107" s="1"/>
  <c r="C49" i="94"/>
  <c r="D49" i="94"/>
  <c r="E49" i="94"/>
  <c r="E50" i="107" s="1"/>
  <c r="F49" i="94"/>
  <c r="F50" i="107" s="1"/>
  <c r="C51" i="94"/>
  <c r="D51" i="94"/>
  <c r="E51" i="94"/>
  <c r="E52" i="107" s="1"/>
  <c r="F51" i="94"/>
  <c r="F52" i="107" s="1"/>
  <c r="C52" i="94"/>
  <c r="D52" i="94"/>
  <c r="E52" i="94"/>
  <c r="E53" i="107" s="1"/>
  <c r="F52" i="94"/>
  <c r="F53" i="107" s="1"/>
  <c r="C24" i="93"/>
  <c r="D24" i="93"/>
  <c r="E24" i="93"/>
  <c r="F24" i="93"/>
  <c r="C25" i="93"/>
  <c r="D25" i="93"/>
  <c r="E25" i="93"/>
  <c r="F25" i="93"/>
  <c r="C26" i="93"/>
  <c r="D26" i="93"/>
  <c r="E26" i="93"/>
  <c r="F26" i="93"/>
  <c r="C27" i="93"/>
  <c r="D27" i="93"/>
  <c r="E27" i="93"/>
  <c r="F27" i="93"/>
  <c r="C28" i="93"/>
  <c r="D28" i="93"/>
  <c r="E28" i="93"/>
  <c r="C29" i="93"/>
  <c r="D29" i="93"/>
  <c r="E29" i="93"/>
  <c r="F29" i="93"/>
  <c r="C30" i="93"/>
  <c r="D30" i="93"/>
  <c r="E30" i="93"/>
  <c r="F30" i="93"/>
  <c r="C31" i="93"/>
  <c r="D31" i="93"/>
  <c r="E31" i="93"/>
  <c r="F31" i="93"/>
  <c r="C32" i="93"/>
  <c r="D32" i="93"/>
  <c r="E32" i="93"/>
  <c r="F32" i="93"/>
  <c r="C33" i="93"/>
  <c r="D33" i="93"/>
  <c r="E33" i="93"/>
  <c r="C34" i="93"/>
  <c r="D34" i="93"/>
  <c r="E34" i="93"/>
  <c r="C35" i="93"/>
  <c r="D35" i="93"/>
  <c r="E35" i="93"/>
  <c r="C36" i="93"/>
  <c r="D36" i="93"/>
  <c r="E36" i="93"/>
  <c r="F36" i="93"/>
  <c r="C37" i="93"/>
  <c r="D37" i="93"/>
  <c r="E37" i="93"/>
  <c r="F37" i="93"/>
  <c r="C38" i="93"/>
  <c r="D38" i="93"/>
  <c r="E38" i="93"/>
  <c r="F38" i="93"/>
  <c r="C39" i="93"/>
  <c r="D39" i="93"/>
  <c r="E39" i="93"/>
  <c r="F39" i="93"/>
  <c r="C40" i="93"/>
  <c r="D40" i="93"/>
  <c r="E40" i="93"/>
  <c r="F40" i="93"/>
  <c r="C41" i="93"/>
  <c r="D41" i="93"/>
  <c r="E41" i="93"/>
  <c r="F41" i="93"/>
  <c r="C42" i="93"/>
  <c r="D42" i="93"/>
  <c r="E42" i="93"/>
  <c r="C43" i="93"/>
  <c r="D43" i="93"/>
  <c r="E43" i="93"/>
  <c r="C8" i="93"/>
  <c r="D8" i="93"/>
  <c r="E8" i="93"/>
  <c r="F8" i="93"/>
  <c r="C9" i="93"/>
  <c r="D9" i="93"/>
  <c r="E9" i="93"/>
  <c r="F9" i="93"/>
  <c r="C10" i="93"/>
  <c r="D10" i="93"/>
  <c r="E10" i="93"/>
  <c r="F10" i="93"/>
  <c r="C11" i="93"/>
  <c r="D11" i="93"/>
  <c r="E11" i="93"/>
  <c r="F11" i="93"/>
  <c r="C12" i="93"/>
  <c r="D12" i="93"/>
  <c r="E12" i="93"/>
  <c r="C13" i="93"/>
  <c r="D13" i="93"/>
  <c r="E13" i="93"/>
  <c r="C14" i="93"/>
  <c r="D14" i="93"/>
  <c r="E14" i="93"/>
  <c r="F14" i="93"/>
  <c r="C15" i="93"/>
  <c r="D15" i="93"/>
  <c r="E15" i="93"/>
  <c r="F15" i="93"/>
  <c r="C16" i="93"/>
  <c r="D16" i="93"/>
  <c r="E16" i="93"/>
  <c r="F16" i="93"/>
  <c r="C17" i="93"/>
  <c r="D17" i="93"/>
  <c r="E17" i="93"/>
  <c r="C18" i="93"/>
  <c r="D18" i="93"/>
  <c r="E18" i="93"/>
  <c r="F18" i="93"/>
  <c r="C19" i="93"/>
  <c r="D19" i="93"/>
  <c r="E19" i="93"/>
  <c r="F19" i="93"/>
  <c r="C20" i="93"/>
  <c r="D20" i="93"/>
  <c r="E20" i="93"/>
  <c r="C21" i="93"/>
  <c r="D21" i="93"/>
  <c r="E21" i="93"/>
  <c r="F21" i="93"/>
  <c r="C22" i="93"/>
  <c r="D22" i="93"/>
  <c r="E22" i="93"/>
  <c r="G56" i="99" l="1"/>
  <c r="C56" i="99"/>
  <c r="C56" i="98"/>
  <c r="G56" i="98"/>
  <c r="F13" i="97"/>
  <c r="E13" i="97"/>
  <c r="D13" i="97"/>
  <c r="C13" i="97"/>
  <c r="F42" i="97"/>
  <c r="E42" i="97"/>
  <c r="D42" i="97"/>
  <c r="C42" i="97"/>
  <c r="F25" i="97"/>
  <c r="E25" i="97"/>
  <c r="D25" i="97"/>
  <c r="C25" i="97"/>
  <c r="F6" i="97"/>
  <c r="E6" i="97"/>
  <c r="D6" i="97"/>
  <c r="C6" i="97"/>
  <c r="H59" i="95"/>
  <c r="G59" i="95"/>
  <c r="F59" i="95"/>
  <c r="E59" i="95"/>
  <c r="E52" i="95"/>
  <c r="F52" i="95"/>
  <c r="G52" i="95"/>
  <c r="H52" i="95"/>
  <c r="F28" i="95"/>
  <c r="E28" i="95"/>
  <c r="I18" i="95"/>
  <c r="H18" i="95"/>
  <c r="G18" i="95"/>
  <c r="F18" i="95"/>
  <c r="E18" i="95"/>
  <c r="I8" i="95"/>
  <c r="H8" i="95"/>
  <c r="G8" i="95"/>
  <c r="F8" i="95"/>
  <c r="E8" i="95"/>
  <c r="F6" i="94"/>
  <c r="E6" i="94"/>
  <c r="D6" i="94"/>
  <c r="C6" i="94"/>
  <c r="H57" i="96"/>
  <c r="G57" i="96"/>
  <c r="F57" i="96"/>
  <c r="E57" i="96"/>
  <c r="H51" i="96"/>
  <c r="G51" i="96"/>
  <c r="F51" i="96"/>
  <c r="E51" i="96"/>
  <c r="H40" i="95"/>
  <c r="G40" i="95"/>
  <c r="F40" i="95"/>
  <c r="E40" i="95"/>
  <c r="C6" i="93"/>
  <c r="D6" i="93"/>
  <c r="E6" i="93"/>
  <c r="F6" i="93"/>
  <c r="G38" i="92"/>
  <c r="F38" i="92"/>
  <c r="E38" i="92"/>
  <c r="D38" i="92"/>
  <c r="C38" i="92"/>
  <c r="G6" i="92"/>
  <c r="F6" i="92"/>
  <c r="E6" i="92"/>
  <c r="D6" i="92"/>
  <c r="C6" i="92"/>
  <c r="AN83" i="99"/>
  <c r="AJ83" i="99"/>
  <c r="AJ63" i="99" s="1"/>
  <c r="AJ73" i="99" s="1"/>
  <c r="AF83" i="99"/>
  <c r="AB83" i="99"/>
  <c r="X83" i="99"/>
  <c r="AN82" i="99"/>
  <c r="AJ82" i="99"/>
  <c r="AF82" i="99"/>
  <c r="AF62" i="99" s="1"/>
  <c r="AF72" i="99" s="1"/>
  <c r="AB82" i="99"/>
  <c r="X82" i="99"/>
  <c r="X78" i="99" s="1"/>
  <c r="AN81" i="99"/>
  <c r="AJ81" i="99"/>
  <c r="AJ61" i="99" s="1"/>
  <c r="AF81" i="99"/>
  <c r="AB81" i="99"/>
  <c r="X81" i="99"/>
  <c r="AN80" i="99"/>
  <c r="AN60" i="99" s="1"/>
  <c r="AJ80" i="99"/>
  <c r="AF80" i="99"/>
  <c r="AF60" i="99" s="1"/>
  <c r="AF70" i="99" s="1"/>
  <c r="AB80" i="99"/>
  <c r="X80" i="99"/>
  <c r="AN79" i="99"/>
  <c r="AN78" i="99" s="1"/>
  <c r="AJ79" i="99"/>
  <c r="AJ78" i="99" s="1"/>
  <c r="AF79" i="99"/>
  <c r="AF78" i="99" s="1"/>
  <c r="AB79" i="99"/>
  <c r="AB78" i="99" s="1"/>
  <c r="X79" i="99"/>
  <c r="BX78" i="99"/>
  <c r="BW78" i="99"/>
  <c r="BV78" i="99"/>
  <c r="BU78" i="99"/>
  <c r="BT78" i="99"/>
  <c r="BS78" i="99"/>
  <c r="BR78" i="99"/>
  <c r="BQ78" i="99"/>
  <c r="BP78" i="99"/>
  <c r="BO78" i="99"/>
  <c r="BN78" i="99"/>
  <c r="BM78" i="99"/>
  <c r="BL78" i="99"/>
  <c r="BK78" i="99"/>
  <c r="BJ78" i="99"/>
  <c r="BI78" i="99"/>
  <c r="BH78" i="99"/>
  <c r="BG78" i="99"/>
  <c r="BF78" i="99"/>
  <c r="BE78" i="99"/>
  <c r="BD78" i="99"/>
  <c r="BC78" i="99"/>
  <c r="BB78" i="99"/>
  <c r="BA78" i="99"/>
  <c r="AZ78" i="99"/>
  <c r="AY78" i="99"/>
  <c r="AX78" i="99"/>
  <c r="AW78" i="99"/>
  <c r="AV78" i="99"/>
  <c r="AU78" i="99"/>
  <c r="AT78" i="99"/>
  <c r="AS78" i="99"/>
  <c r="AR78" i="99"/>
  <c r="AQ78" i="99"/>
  <c r="AP78" i="99"/>
  <c r="AO78" i="99"/>
  <c r="AM78" i="99"/>
  <c r="AL78" i="99"/>
  <c r="AK78" i="99"/>
  <c r="AI78" i="99"/>
  <c r="AH78" i="99"/>
  <c r="AG78" i="99"/>
  <c r="AE78" i="99"/>
  <c r="AD78" i="99"/>
  <c r="AC78" i="99"/>
  <c r="AA78" i="99"/>
  <c r="Z78" i="99"/>
  <c r="Y78" i="99"/>
  <c r="W78" i="99"/>
  <c r="V78" i="99"/>
  <c r="U78" i="99"/>
  <c r="T78" i="99"/>
  <c r="S78" i="99"/>
  <c r="R78" i="99"/>
  <c r="Q78" i="99"/>
  <c r="P78" i="99"/>
  <c r="O78" i="99"/>
  <c r="N78" i="99"/>
  <c r="M78" i="99"/>
  <c r="X77" i="99"/>
  <c r="AB77" i="99" s="1"/>
  <c r="AF77" i="99" s="1"/>
  <c r="AJ77" i="99" s="1"/>
  <c r="AN77" i="99" s="1"/>
  <c r="AR77" i="99" s="1"/>
  <c r="AV77" i="99" s="1"/>
  <c r="AZ77" i="99" s="1"/>
  <c r="BD77" i="99" s="1"/>
  <c r="BH77" i="99" s="1"/>
  <c r="BL77" i="99" s="1"/>
  <c r="BP77" i="99" s="1"/>
  <c r="BT77" i="99" s="1"/>
  <c r="BX77" i="99" s="1"/>
  <c r="V77" i="99"/>
  <c r="Z77" i="99" s="1"/>
  <c r="AD77" i="99" s="1"/>
  <c r="AH77" i="99" s="1"/>
  <c r="AL77" i="99" s="1"/>
  <c r="AP77" i="99" s="1"/>
  <c r="AT77" i="99" s="1"/>
  <c r="AX77" i="99" s="1"/>
  <c r="BB77" i="99" s="1"/>
  <c r="BF77" i="99" s="1"/>
  <c r="BJ77" i="99" s="1"/>
  <c r="BN77" i="99" s="1"/>
  <c r="BR77" i="99" s="1"/>
  <c r="BV77" i="99" s="1"/>
  <c r="T77" i="99"/>
  <c r="S77" i="99"/>
  <c r="W77" i="99" s="1"/>
  <c r="AA77" i="99" s="1"/>
  <c r="AE77" i="99" s="1"/>
  <c r="AI77" i="99" s="1"/>
  <c r="AM77" i="99" s="1"/>
  <c r="AQ77" i="99" s="1"/>
  <c r="AU77" i="99" s="1"/>
  <c r="AY77" i="99" s="1"/>
  <c r="BC77" i="99" s="1"/>
  <c r="BG77" i="99" s="1"/>
  <c r="BK77" i="99" s="1"/>
  <c r="BO77" i="99" s="1"/>
  <c r="BS77" i="99" s="1"/>
  <c r="BW77" i="99" s="1"/>
  <c r="R77" i="99"/>
  <c r="Q77" i="99"/>
  <c r="U77" i="99" s="1"/>
  <c r="Y77" i="99" s="1"/>
  <c r="AC77" i="99" s="1"/>
  <c r="AG77" i="99" s="1"/>
  <c r="AK77" i="99" s="1"/>
  <c r="AO77" i="99" s="1"/>
  <c r="AS77" i="99" s="1"/>
  <c r="AW77" i="99" s="1"/>
  <c r="BA77" i="99" s="1"/>
  <c r="BE77" i="99" s="1"/>
  <c r="BI77" i="99" s="1"/>
  <c r="BM77" i="99" s="1"/>
  <c r="BQ77" i="99" s="1"/>
  <c r="BU77" i="99" s="1"/>
  <c r="BU76" i="99"/>
  <c r="BQ76" i="99"/>
  <c r="BM76" i="99"/>
  <c r="BI76" i="99"/>
  <c r="BE76" i="99"/>
  <c r="BA76" i="99"/>
  <c r="AW76" i="99"/>
  <c r="AS76" i="99"/>
  <c r="AO76" i="99"/>
  <c r="AK76" i="99"/>
  <c r="AG76" i="99"/>
  <c r="AC76" i="99"/>
  <c r="Y76" i="99"/>
  <c r="U76" i="99"/>
  <c r="Q76" i="99"/>
  <c r="M76" i="99"/>
  <c r="BV73" i="99"/>
  <c r="BS73" i="99"/>
  <c r="BJ73" i="99"/>
  <c r="BG73" i="99"/>
  <c r="AX73" i="99"/>
  <c r="AU73" i="99"/>
  <c r="AL73" i="99"/>
  <c r="AI73" i="99"/>
  <c r="Z73" i="99"/>
  <c r="W73" i="99"/>
  <c r="N73" i="99"/>
  <c r="BR71" i="99"/>
  <c r="BO71" i="99"/>
  <c r="BF71" i="99"/>
  <c r="BC71" i="99"/>
  <c r="AT71" i="99"/>
  <c r="AH71" i="99"/>
  <c r="AE71" i="99"/>
  <c r="V71" i="99"/>
  <c r="S71" i="99"/>
  <c r="BV70" i="99"/>
  <c r="BS70" i="99"/>
  <c r="BJ70" i="99"/>
  <c r="BG70" i="99"/>
  <c r="AX70" i="99"/>
  <c r="AU70" i="99"/>
  <c r="AL70" i="99"/>
  <c r="AI70" i="99"/>
  <c r="Z70" i="99"/>
  <c r="W70" i="99"/>
  <c r="N70" i="99"/>
  <c r="BV69" i="99"/>
  <c r="BS69" i="99"/>
  <c r="BJ69" i="99"/>
  <c r="BG69" i="99"/>
  <c r="AX69" i="99"/>
  <c r="AU69" i="99"/>
  <c r="AL69" i="99"/>
  <c r="AI69" i="99"/>
  <c r="Z69" i="99"/>
  <c r="W69" i="99"/>
  <c r="N69" i="99"/>
  <c r="BV68" i="99"/>
  <c r="BS68" i="99"/>
  <c r="BJ68" i="99"/>
  <c r="BG68" i="99"/>
  <c r="AX68" i="99"/>
  <c r="AU68" i="99"/>
  <c r="AL68" i="99"/>
  <c r="AI68" i="99"/>
  <c r="Z68" i="99"/>
  <c r="W68" i="99"/>
  <c r="N68" i="99"/>
  <c r="Z67" i="99"/>
  <c r="AD67" i="99" s="1"/>
  <c r="AH67" i="99" s="1"/>
  <c r="AL67" i="99" s="1"/>
  <c r="AP67" i="99" s="1"/>
  <c r="AT67" i="99" s="1"/>
  <c r="AX67" i="99" s="1"/>
  <c r="BB67" i="99" s="1"/>
  <c r="BF67" i="99" s="1"/>
  <c r="BJ67" i="99" s="1"/>
  <c r="BN67" i="99" s="1"/>
  <c r="BR67" i="99" s="1"/>
  <c r="BV67" i="99" s="1"/>
  <c r="W67" i="99"/>
  <c r="AA67" i="99" s="1"/>
  <c r="AE67" i="99" s="1"/>
  <c r="AI67" i="99" s="1"/>
  <c r="AM67" i="99" s="1"/>
  <c r="AQ67" i="99" s="1"/>
  <c r="AU67" i="99" s="1"/>
  <c r="AY67" i="99" s="1"/>
  <c r="BC67" i="99" s="1"/>
  <c r="BG67" i="99" s="1"/>
  <c r="BK67" i="99" s="1"/>
  <c r="BO67" i="99" s="1"/>
  <c r="BS67" i="99" s="1"/>
  <c r="BW67" i="99" s="1"/>
  <c r="V67" i="99"/>
  <c r="T67" i="99"/>
  <c r="X67" i="99" s="1"/>
  <c r="AB67" i="99" s="1"/>
  <c r="AF67" i="99" s="1"/>
  <c r="AJ67" i="99" s="1"/>
  <c r="AN67" i="99" s="1"/>
  <c r="AR67" i="99" s="1"/>
  <c r="AV67" i="99" s="1"/>
  <c r="AZ67" i="99" s="1"/>
  <c r="BD67" i="99" s="1"/>
  <c r="BH67" i="99" s="1"/>
  <c r="BL67" i="99" s="1"/>
  <c r="BP67" i="99" s="1"/>
  <c r="BT67" i="99" s="1"/>
  <c r="BX67" i="99" s="1"/>
  <c r="S67" i="99"/>
  <c r="R67" i="99"/>
  <c r="Q67" i="99"/>
  <c r="U67" i="99" s="1"/>
  <c r="Y67" i="99" s="1"/>
  <c r="AC67" i="99" s="1"/>
  <c r="AG67" i="99" s="1"/>
  <c r="AK67" i="99" s="1"/>
  <c r="AO67" i="99" s="1"/>
  <c r="AS67" i="99" s="1"/>
  <c r="AW67" i="99" s="1"/>
  <c r="BA67" i="99" s="1"/>
  <c r="BE67" i="99" s="1"/>
  <c r="BI67" i="99" s="1"/>
  <c r="BM67" i="99" s="1"/>
  <c r="BQ67" i="99" s="1"/>
  <c r="BU67" i="99" s="1"/>
  <c r="BU66" i="99"/>
  <c r="BQ66" i="99"/>
  <c r="BM66" i="99"/>
  <c r="BI66" i="99"/>
  <c r="BE66" i="99"/>
  <c r="BA66" i="99"/>
  <c r="AW66" i="99"/>
  <c r="AS66" i="99"/>
  <c r="AO66" i="99"/>
  <c r="AK66" i="99"/>
  <c r="AG66" i="99"/>
  <c r="AC66" i="99"/>
  <c r="Y66" i="99"/>
  <c r="U66" i="99"/>
  <c r="Q66" i="99"/>
  <c r="M66" i="99"/>
  <c r="BX63" i="99"/>
  <c r="BX73" i="99" s="1"/>
  <c r="BW63" i="99"/>
  <c r="BW73" i="99" s="1"/>
  <c r="BV63" i="99"/>
  <c r="BU63" i="99"/>
  <c r="BU73" i="99" s="1"/>
  <c r="BT63" i="99"/>
  <c r="BT73" i="99" s="1"/>
  <c r="BS63" i="99"/>
  <c r="BR63" i="99"/>
  <c r="BR73" i="99" s="1"/>
  <c r="BQ63" i="99"/>
  <c r="BQ73" i="99" s="1"/>
  <c r="BP63" i="99"/>
  <c r="BP73" i="99" s="1"/>
  <c r="BO63" i="99"/>
  <c r="BO73" i="99" s="1"/>
  <c r="BN63" i="99"/>
  <c r="BN73" i="99" s="1"/>
  <c r="BM63" i="99"/>
  <c r="BM73" i="99" s="1"/>
  <c r="BL63" i="99"/>
  <c r="BL73" i="99" s="1"/>
  <c r="BK63" i="99"/>
  <c r="BK73" i="99" s="1"/>
  <c r="BJ63" i="99"/>
  <c r="BI63" i="99"/>
  <c r="BI73" i="99" s="1"/>
  <c r="BH63" i="99"/>
  <c r="BH73" i="99" s="1"/>
  <c r="BG63" i="99"/>
  <c r="BF63" i="99"/>
  <c r="BF73" i="99" s="1"/>
  <c r="BE63" i="99"/>
  <c r="BE73" i="99" s="1"/>
  <c r="BD63" i="99"/>
  <c r="BD73" i="99" s="1"/>
  <c r="BC63" i="99"/>
  <c r="BC73" i="99" s="1"/>
  <c r="BB63" i="99"/>
  <c r="BB73" i="99" s="1"/>
  <c r="BA63" i="99"/>
  <c r="BA73" i="99" s="1"/>
  <c r="AZ63" i="99"/>
  <c r="AZ73" i="99" s="1"/>
  <c r="AY63" i="99"/>
  <c r="AY73" i="99" s="1"/>
  <c r="AX63" i="99"/>
  <c r="AW63" i="99"/>
  <c r="AW73" i="99" s="1"/>
  <c r="AV63" i="99"/>
  <c r="AV73" i="99" s="1"/>
  <c r="AU63" i="99"/>
  <c r="AT63" i="99"/>
  <c r="AT73" i="99" s="1"/>
  <c r="AS63" i="99"/>
  <c r="AS73" i="99" s="1"/>
  <c r="AR63" i="99"/>
  <c r="AQ63" i="99"/>
  <c r="AQ73" i="99" s="1"/>
  <c r="AP63" i="99"/>
  <c r="AP73" i="99" s="1"/>
  <c r="AO63" i="99"/>
  <c r="AO73" i="99" s="1"/>
  <c r="AN63" i="99"/>
  <c r="AM63" i="99"/>
  <c r="AL63" i="99"/>
  <c r="AK63" i="99"/>
  <c r="AK73" i="99" s="1"/>
  <c r="AI63" i="99"/>
  <c r="AH63" i="99"/>
  <c r="AH73" i="99" s="1"/>
  <c r="AG63" i="99"/>
  <c r="AF63" i="99"/>
  <c r="AF73" i="99" s="1"/>
  <c r="AE63" i="99"/>
  <c r="AE73" i="99" s="1"/>
  <c r="AD63" i="99"/>
  <c r="AD73" i="99" s="1"/>
  <c r="AC63" i="99"/>
  <c r="AC73" i="99" s="1"/>
  <c r="AB63" i="99"/>
  <c r="AB73" i="99" s="1"/>
  <c r="AA63" i="99"/>
  <c r="AA73" i="99" s="1"/>
  <c r="Z63" i="99"/>
  <c r="Y63" i="99"/>
  <c r="Y73" i="99" s="1"/>
  <c r="X63" i="99"/>
  <c r="X73" i="99" s="1"/>
  <c r="W63" i="99"/>
  <c r="V63" i="99"/>
  <c r="V73" i="99" s="1"/>
  <c r="U63" i="99"/>
  <c r="U73" i="99" s="1"/>
  <c r="T63" i="99"/>
  <c r="T73" i="99" s="1"/>
  <c r="S63" i="99"/>
  <c r="S73" i="99" s="1"/>
  <c r="R63" i="99"/>
  <c r="R73" i="99" s="1"/>
  <c r="Q63" i="99"/>
  <c r="Q73" i="99" s="1"/>
  <c r="P63" i="99"/>
  <c r="P73" i="99" s="1"/>
  <c r="O63" i="99"/>
  <c r="O73" i="99" s="1"/>
  <c r="N63" i="99"/>
  <c r="M63" i="99"/>
  <c r="M73" i="99" s="1"/>
  <c r="BX62" i="99"/>
  <c r="BX72" i="99" s="1"/>
  <c r="BW62" i="99"/>
  <c r="BW72" i="99" s="1"/>
  <c r="BV62" i="99"/>
  <c r="BV72" i="99" s="1"/>
  <c r="BU62" i="99"/>
  <c r="BU72" i="99" s="1"/>
  <c r="BT62" i="99"/>
  <c r="BT72" i="99" s="1"/>
  <c r="BS62" i="99"/>
  <c r="BS72" i="99" s="1"/>
  <c r="BR62" i="99"/>
  <c r="BR72" i="99" s="1"/>
  <c r="BQ62" i="99"/>
  <c r="BQ72" i="99" s="1"/>
  <c r="BP62" i="99"/>
  <c r="BP72" i="99" s="1"/>
  <c r="BO62" i="99"/>
  <c r="BO72" i="99" s="1"/>
  <c r="BN62" i="99"/>
  <c r="BN72" i="99" s="1"/>
  <c r="BM62" i="99"/>
  <c r="BM72" i="99" s="1"/>
  <c r="BL62" i="99"/>
  <c r="BL72" i="99" s="1"/>
  <c r="BK62" i="99"/>
  <c r="BK72" i="99" s="1"/>
  <c r="BJ62" i="99"/>
  <c r="BJ72" i="99" s="1"/>
  <c r="BI62" i="99"/>
  <c r="BI72" i="99" s="1"/>
  <c r="BH62" i="99"/>
  <c r="BH72" i="99" s="1"/>
  <c r="BG62" i="99"/>
  <c r="BG72" i="99" s="1"/>
  <c r="BF62" i="99"/>
  <c r="BF72" i="99" s="1"/>
  <c r="BE62" i="99"/>
  <c r="BE72" i="99" s="1"/>
  <c r="BD62" i="99"/>
  <c r="BD72" i="99" s="1"/>
  <c r="BC62" i="99"/>
  <c r="BC72" i="99" s="1"/>
  <c r="BB62" i="99"/>
  <c r="BB72" i="99" s="1"/>
  <c r="BA62" i="99"/>
  <c r="BA72" i="99" s="1"/>
  <c r="AZ62" i="99"/>
  <c r="AZ72" i="99" s="1"/>
  <c r="AY62" i="99"/>
  <c r="AY72" i="99" s="1"/>
  <c r="AX62" i="99"/>
  <c r="AX72" i="99" s="1"/>
  <c r="AW62" i="99"/>
  <c r="AW72" i="99" s="1"/>
  <c r="AV62" i="99"/>
  <c r="AV72" i="99" s="1"/>
  <c r="AU62" i="99"/>
  <c r="AU72" i="99" s="1"/>
  <c r="AT62" i="99"/>
  <c r="AT72" i="99" s="1"/>
  <c r="AS62" i="99"/>
  <c r="AS72" i="99" s="1"/>
  <c r="AR62" i="99"/>
  <c r="J62" i="99" s="1"/>
  <c r="AQ62" i="99"/>
  <c r="AP62" i="99"/>
  <c r="AP72" i="99" s="1"/>
  <c r="AO62" i="99"/>
  <c r="AN62" i="99"/>
  <c r="AM62" i="99"/>
  <c r="AM72" i="99" s="1"/>
  <c r="AL62" i="99"/>
  <c r="AL72" i="99" s="1"/>
  <c r="AK62" i="99"/>
  <c r="AK72" i="99" s="1"/>
  <c r="AJ62" i="99"/>
  <c r="AJ72" i="99" s="1"/>
  <c r="AI62" i="99"/>
  <c r="AI72" i="99" s="1"/>
  <c r="AH62" i="99"/>
  <c r="AH72" i="99" s="1"/>
  <c r="AG62" i="99"/>
  <c r="AE62" i="99"/>
  <c r="AE72" i="99" s="1"/>
  <c r="AD62" i="99"/>
  <c r="AD72" i="99" s="1"/>
  <c r="AC62" i="99"/>
  <c r="AC72" i="99" s="1"/>
  <c r="AB62" i="99"/>
  <c r="AB72" i="99" s="1"/>
  <c r="AA62" i="99"/>
  <c r="AA72" i="99" s="1"/>
  <c r="Z62" i="99"/>
  <c r="Z72" i="99" s="1"/>
  <c r="Y62" i="99"/>
  <c r="Y72" i="99" s="1"/>
  <c r="W62" i="99"/>
  <c r="W72" i="99" s="1"/>
  <c r="V62" i="99"/>
  <c r="V72" i="99" s="1"/>
  <c r="U62" i="99"/>
  <c r="U72" i="99" s="1"/>
  <c r="T62" i="99"/>
  <c r="T72" i="99" s="1"/>
  <c r="S62" i="99"/>
  <c r="S72" i="99" s="1"/>
  <c r="R62" i="99"/>
  <c r="R72" i="99" s="1"/>
  <c r="Q62" i="99"/>
  <c r="Q72" i="99" s="1"/>
  <c r="P62" i="99"/>
  <c r="P72" i="99" s="1"/>
  <c r="O62" i="99"/>
  <c r="O72" i="99" s="1"/>
  <c r="N62" i="99"/>
  <c r="N72" i="99" s="1"/>
  <c r="M62" i="99"/>
  <c r="M72" i="99" s="1"/>
  <c r="BX61" i="99"/>
  <c r="BX71" i="99" s="1"/>
  <c r="BW61" i="99"/>
  <c r="BW71" i="99" s="1"/>
  <c r="BV61" i="99"/>
  <c r="BV71" i="99" s="1"/>
  <c r="BU61" i="99"/>
  <c r="BU71" i="99" s="1"/>
  <c r="BT61" i="99"/>
  <c r="BT71" i="99" s="1"/>
  <c r="BS61" i="99"/>
  <c r="BS71" i="99" s="1"/>
  <c r="BR61" i="99"/>
  <c r="BQ61" i="99"/>
  <c r="BQ71" i="99" s="1"/>
  <c r="BP61" i="99"/>
  <c r="BP71" i="99" s="1"/>
  <c r="BO61" i="99"/>
  <c r="BN61" i="99"/>
  <c r="BN71" i="99" s="1"/>
  <c r="BM61" i="99"/>
  <c r="BM71" i="99" s="1"/>
  <c r="BL61" i="99"/>
  <c r="BL71" i="99" s="1"/>
  <c r="BK61" i="99"/>
  <c r="BK71" i="99" s="1"/>
  <c r="BJ61" i="99"/>
  <c r="BJ71" i="99" s="1"/>
  <c r="BI61" i="99"/>
  <c r="BI71" i="99" s="1"/>
  <c r="BH61" i="99"/>
  <c r="BH71" i="99" s="1"/>
  <c r="BG61" i="99"/>
  <c r="BG71" i="99" s="1"/>
  <c r="BF61" i="99"/>
  <c r="BE61" i="99"/>
  <c r="BE71" i="99" s="1"/>
  <c r="BD61" i="99"/>
  <c r="BD71" i="99" s="1"/>
  <c r="BC61" i="99"/>
  <c r="BB61" i="99"/>
  <c r="BB71" i="99" s="1"/>
  <c r="BA61" i="99"/>
  <c r="BA71" i="99" s="1"/>
  <c r="AZ61" i="99"/>
  <c r="AZ71" i="99" s="1"/>
  <c r="AY61" i="99"/>
  <c r="AY71" i="99" s="1"/>
  <c r="AX61" i="99"/>
  <c r="AX71" i="99" s="1"/>
  <c r="AW61" i="99"/>
  <c r="AW71" i="99" s="1"/>
  <c r="AV61" i="99"/>
  <c r="AV71" i="99" s="1"/>
  <c r="AU61" i="99"/>
  <c r="AU71" i="99" s="1"/>
  <c r="AT61" i="99"/>
  <c r="AS61" i="99"/>
  <c r="AS71" i="99" s="1"/>
  <c r="AR61" i="99"/>
  <c r="J61" i="99" s="1"/>
  <c r="AQ61" i="99"/>
  <c r="AP61" i="99"/>
  <c r="AO61" i="99"/>
  <c r="AN61" i="99"/>
  <c r="AM61" i="99"/>
  <c r="AM71" i="99" s="1"/>
  <c r="AL61" i="99"/>
  <c r="AL71" i="99" s="1"/>
  <c r="AK61" i="99"/>
  <c r="AK71" i="99" s="1"/>
  <c r="AI61" i="99"/>
  <c r="AI71" i="99" s="1"/>
  <c r="AH61" i="99"/>
  <c r="AG61" i="99"/>
  <c r="AG71" i="99" s="1"/>
  <c r="AF61" i="99"/>
  <c r="AF71" i="99" s="1"/>
  <c r="AE61" i="99"/>
  <c r="AD61" i="99"/>
  <c r="AD71" i="99" s="1"/>
  <c r="AC61" i="99"/>
  <c r="AC71" i="99" s="1"/>
  <c r="AB61" i="99"/>
  <c r="AB71" i="99" s="1"/>
  <c r="AA61" i="99"/>
  <c r="AA71" i="99" s="1"/>
  <c r="Z61" i="99"/>
  <c r="Z71" i="99" s="1"/>
  <c r="Y61" i="99"/>
  <c r="Y71" i="99" s="1"/>
  <c r="X61" i="99"/>
  <c r="X71" i="99" s="1"/>
  <c r="W61" i="99"/>
  <c r="W71" i="99" s="1"/>
  <c r="V61" i="99"/>
  <c r="U61" i="99"/>
  <c r="U71" i="99" s="1"/>
  <c r="T61" i="99"/>
  <c r="T71" i="99" s="1"/>
  <c r="S61" i="99"/>
  <c r="R61" i="99"/>
  <c r="R71" i="99" s="1"/>
  <c r="Q61" i="99"/>
  <c r="Q71" i="99" s="1"/>
  <c r="P61" i="99"/>
  <c r="P71" i="99" s="1"/>
  <c r="O61" i="99"/>
  <c r="O71" i="99" s="1"/>
  <c r="N61" i="99"/>
  <c r="N71" i="99" s="1"/>
  <c r="M61" i="99"/>
  <c r="M71" i="99" s="1"/>
  <c r="BX60" i="99"/>
  <c r="BX70" i="99" s="1"/>
  <c r="BW60" i="99"/>
  <c r="BW70" i="99" s="1"/>
  <c r="BV60" i="99"/>
  <c r="BU60" i="99"/>
  <c r="BU70" i="99" s="1"/>
  <c r="BT60" i="99"/>
  <c r="BT70" i="99" s="1"/>
  <c r="BS60" i="99"/>
  <c r="BR60" i="99"/>
  <c r="BR70" i="99" s="1"/>
  <c r="BQ60" i="99"/>
  <c r="BQ70" i="99" s="1"/>
  <c r="BP60" i="99"/>
  <c r="BP70" i="99" s="1"/>
  <c r="BO60" i="99"/>
  <c r="BO70" i="99" s="1"/>
  <c r="BN60" i="99"/>
  <c r="BN70" i="99" s="1"/>
  <c r="BM60" i="99"/>
  <c r="BM70" i="99" s="1"/>
  <c r="BL60" i="99"/>
  <c r="BL70" i="99" s="1"/>
  <c r="BK60" i="99"/>
  <c r="BK70" i="99" s="1"/>
  <c r="BJ60" i="99"/>
  <c r="BI60" i="99"/>
  <c r="BI70" i="99" s="1"/>
  <c r="BH60" i="99"/>
  <c r="BH70" i="99" s="1"/>
  <c r="BG60" i="99"/>
  <c r="BF60" i="99"/>
  <c r="BF70" i="99" s="1"/>
  <c r="BE60" i="99"/>
  <c r="BE70" i="99" s="1"/>
  <c r="BD60" i="99"/>
  <c r="BD70" i="99" s="1"/>
  <c r="BC60" i="99"/>
  <c r="BC70" i="99" s="1"/>
  <c r="BB60" i="99"/>
  <c r="BB70" i="99" s="1"/>
  <c r="BA60" i="99"/>
  <c r="BA70" i="99" s="1"/>
  <c r="AZ60" i="99"/>
  <c r="AZ70" i="99" s="1"/>
  <c r="AY60" i="99"/>
  <c r="AY70" i="99" s="1"/>
  <c r="AX60" i="99"/>
  <c r="AW60" i="99"/>
  <c r="AW70" i="99" s="1"/>
  <c r="AV60" i="99"/>
  <c r="AV70" i="99" s="1"/>
  <c r="AU60" i="99"/>
  <c r="AT60" i="99"/>
  <c r="AT70" i="99" s="1"/>
  <c r="AS60" i="99"/>
  <c r="AS70" i="99" s="1"/>
  <c r="AR60" i="99"/>
  <c r="J60" i="99" s="1"/>
  <c r="AQ60" i="99"/>
  <c r="AP60" i="99"/>
  <c r="AO60" i="99"/>
  <c r="AM60" i="99"/>
  <c r="AL60" i="99"/>
  <c r="AK60" i="99"/>
  <c r="AK70" i="99" s="1"/>
  <c r="AJ60" i="99"/>
  <c r="AJ70" i="99" s="1"/>
  <c r="AI60" i="99"/>
  <c r="AH60" i="99"/>
  <c r="AH70" i="99" s="1"/>
  <c r="AG60" i="99"/>
  <c r="AE60" i="99"/>
  <c r="AE70" i="99" s="1"/>
  <c r="AD60" i="99"/>
  <c r="AD70" i="99" s="1"/>
  <c r="AC60" i="99"/>
  <c r="AC70" i="99" s="1"/>
  <c r="AB60" i="99"/>
  <c r="AB70" i="99" s="1"/>
  <c r="AA60" i="99"/>
  <c r="AA70" i="99" s="1"/>
  <c r="Z60" i="99"/>
  <c r="Y60" i="99"/>
  <c r="Y70" i="99" s="1"/>
  <c r="X60" i="99"/>
  <c r="X70" i="99" s="1"/>
  <c r="W60" i="99"/>
  <c r="V60" i="99"/>
  <c r="V70" i="99" s="1"/>
  <c r="U60" i="99"/>
  <c r="U70" i="99" s="1"/>
  <c r="T60" i="99"/>
  <c r="T70" i="99" s="1"/>
  <c r="S60" i="99"/>
  <c r="S70" i="99" s="1"/>
  <c r="R60" i="99"/>
  <c r="R70" i="99" s="1"/>
  <c r="Q60" i="99"/>
  <c r="Q70" i="99" s="1"/>
  <c r="P60" i="99"/>
  <c r="P70" i="99" s="1"/>
  <c r="O60" i="99"/>
  <c r="O70" i="99" s="1"/>
  <c r="N60" i="99"/>
  <c r="M60" i="99"/>
  <c r="M70" i="99" s="1"/>
  <c r="BX59" i="99"/>
  <c r="BX69" i="99" s="1"/>
  <c r="BW59" i="99"/>
  <c r="BW69" i="99" s="1"/>
  <c r="BV59" i="99"/>
  <c r="BU59" i="99"/>
  <c r="BU69" i="99" s="1"/>
  <c r="BT59" i="99"/>
  <c r="BT69" i="99" s="1"/>
  <c r="BS59" i="99"/>
  <c r="BR59" i="99"/>
  <c r="BR69" i="99" s="1"/>
  <c r="BQ59" i="99"/>
  <c r="BQ69" i="99" s="1"/>
  <c r="BP59" i="99"/>
  <c r="BP69" i="99" s="1"/>
  <c r="BO59" i="99"/>
  <c r="BO69" i="99" s="1"/>
  <c r="BN59" i="99"/>
  <c r="BN69" i="99" s="1"/>
  <c r="BM59" i="99"/>
  <c r="BM69" i="99" s="1"/>
  <c r="BL59" i="99"/>
  <c r="BL69" i="99" s="1"/>
  <c r="BK59" i="99"/>
  <c r="BK69" i="99" s="1"/>
  <c r="BJ59" i="99"/>
  <c r="BI59" i="99"/>
  <c r="BI69" i="99" s="1"/>
  <c r="BH59" i="99"/>
  <c r="BH69" i="99" s="1"/>
  <c r="BG59" i="99"/>
  <c r="BF59" i="99"/>
  <c r="BF69" i="99" s="1"/>
  <c r="BE59" i="99"/>
  <c r="BE69" i="99" s="1"/>
  <c r="BD59" i="99"/>
  <c r="BD69" i="99" s="1"/>
  <c r="BC59" i="99"/>
  <c r="BC69" i="99" s="1"/>
  <c r="BB59" i="99"/>
  <c r="BB69" i="99" s="1"/>
  <c r="BA59" i="99"/>
  <c r="BA69" i="99" s="1"/>
  <c r="AZ59" i="99"/>
  <c r="AZ69" i="99" s="1"/>
  <c r="AY59" i="99"/>
  <c r="AY69" i="99" s="1"/>
  <c r="AX59" i="99"/>
  <c r="AW59" i="99"/>
  <c r="AW69" i="99" s="1"/>
  <c r="AV59" i="99"/>
  <c r="AV69" i="99" s="1"/>
  <c r="AU59" i="99"/>
  <c r="AT59" i="99"/>
  <c r="AT69" i="99" s="1"/>
  <c r="AS59" i="99"/>
  <c r="AS69" i="99" s="1"/>
  <c r="AR59" i="99"/>
  <c r="J59" i="99" s="1"/>
  <c r="AQ59" i="99"/>
  <c r="AP59" i="99"/>
  <c r="AO59" i="99"/>
  <c r="AN59" i="99"/>
  <c r="AN58" i="99" s="1"/>
  <c r="AM59" i="99"/>
  <c r="AL59" i="99"/>
  <c r="AK59" i="99"/>
  <c r="AK69" i="99" s="1"/>
  <c r="AJ59" i="99"/>
  <c r="AJ69" i="99" s="1"/>
  <c r="AI59" i="99"/>
  <c r="AH59" i="99"/>
  <c r="AH69" i="99" s="1"/>
  <c r="AG59" i="99"/>
  <c r="AF59" i="99"/>
  <c r="AF69" i="99" s="1"/>
  <c r="AE59" i="99"/>
  <c r="AE69" i="99" s="1"/>
  <c r="AD59" i="99"/>
  <c r="AD69" i="99" s="1"/>
  <c r="AC59" i="99"/>
  <c r="AC69" i="99" s="1"/>
  <c r="AA59" i="99"/>
  <c r="AA69" i="99" s="1"/>
  <c r="Z59" i="99"/>
  <c r="Y59" i="99"/>
  <c r="Y69" i="99" s="1"/>
  <c r="X59" i="99"/>
  <c r="X69" i="99" s="1"/>
  <c r="W59" i="99"/>
  <c r="V59" i="99"/>
  <c r="V69" i="99" s="1"/>
  <c r="U59" i="99"/>
  <c r="U69" i="99" s="1"/>
  <c r="T59" i="99"/>
  <c r="T69" i="99" s="1"/>
  <c r="S59" i="99"/>
  <c r="S69" i="99" s="1"/>
  <c r="R59" i="99"/>
  <c r="R69" i="99" s="1"/>
  <c r="Q59" i="99"/>
  <c r="Q69" i="99" s="1"/>
  <c r="P59" i="99"/>
  <c r="P69" i="99" s="1"/>
  <c r="O59" i="99"/>
  <c r="O69" i="99" s="1"/>
  <c r="N59" i="99"/>
  <c r="M59" i="99"/>
  <c r="M69" i="99" s="1"/>
  <c r="BX58" i="99"/>
  <c r="BX68" i="99" s="1"/>
  <c r="BW58" i="99"/>
  <c r="BW68" i="99" s="1"/>
  <c r="BV58" i="99"/>
  <c r="BU58" i="99"/>
  <c r="BU68" i="99" s="1"/>
  <c r="BT58" i="99"/>
  <c r="BT68" i="99" s="1"/>
  <c r="BS58" i="99"/>
  <c r="BR58" i="99"/>
  <c r="BR68" i="99" s="1"/>
  <c r="BQ58" i="99"/>
  <c r="BQ68" i="99" s="1"/>
  <c r="BP58" i="99"/>
  <c r="BP68" i="99" s="1"/>
  <c r="BO58" i="99"/>
  <c r="BO68" i="99" s="1"/>
  <c r="BN58" i="99"/>
  <c r="BN68" i="99" s="1"/>
  <c r="BM58" i="99"/>
  <c r="BM68" i="99" s="1"/>
  <c r="BL58" i="99"/>
  <c r="BL68" i="99" s="1"/>
  <c r="BK58" i="99"/>
  <c r="BK68" i="99" s="1"/>
  <c r="BJ58" i="99"/>
  <c r="BI58" i="99"/>
  <c r="BI68" i="99" s="1"/>
  <c r="BH58" i="99"/>
  <c r="BH68" i="99" s="1"/>
  <c r="BG58" i="99"/>
  <c r="BF58" i="99"/>
  <c r="BF68" i="99" s="1"/>
  <c r="BE58" i="99"/>
  <c r="BE68" i="99" s="1"/>
  <c r="BD58" i="99"/>
  <c r="BD68" i="99" s="1"/>
  <c r="BC58" i="99"/>
  <c r="BC68" i="99" s="1"/>
  <c r="BB58" i="99"/>
  <c r="BB68" i="99" s="1"/>
  <c r="BA58" i="99"/>
  <c r="BA68" i="99" s="1"/>
  <c r="AZ58" i="99"/>
  <c r="AZ68" i="99" s="1"/>
  <c r="AY58" i="99"/>
  <c r="AY68" i="99" s="1"/>
  <c r="AX58" i="99"/>
  <c r="AW58" i="99"/>
  <c r="AW68" i="99" s="1"/>
  <c r="AV58" i="99"/>
  <c r="AV68" i="99" s="1"/>
  <c r="AU58" i="99"/>
  <c r="AT58" i="99"/>
  <c r="AT68" i="99" s="1"/>
  <c r="AS58" i="99"/>
  <c r="AS68" i="99" s="1"/>
  <c r="AQ58" i="99"/>
  <c r="AP58" i="99"/>
  <c r="AO58" i="99"/>
  <c r="AM58" i="99"/>
  <c r="AL58" i="99"/>
  <c r="AK58" i="99"/>
  <c r="AK68" i="99" s="1"/>
  <c r="AI58" i="99"/>
  <c r="AH58" i="99"/>
  <c r="AH68" i="99" s="1"/>
  <c r="AG58" i="99"/>
  <c r="AE58" i="99"/>
  <c r="AE68" i="99" s="1"/>
  <c r="AD58" i="99"/>
  <c r="AD68" i="99" s="1"/>
  <c r="AC58" i="99"/>
  <c r="AC68" i="99" s="1"/>
  <c r="AA58" i="99"/>
  <c r="AA68" i="99" s="1"/>
  <c r="Z58" i="99"/>
  <c r="Y58" i="99"/>
  <c r="Y68" i="99" s="1"/>
  <c r="W58" i="99"/>
  <c r="V58" i="99"/>
  <c r="V68" i="99" s="1"/>
  <c r="U58" i="99"/>
  <c r="U68" i="99" s="1"/>
  <c r="T58" i="99"/>
  <c r="T68" i="99" s="1"/>
  <c r="S58" i="99"/>
  <c r="S68" i="99" s="1"/>
  <c r="R58" i="99"/>
  <c r="R68" i="99" s="1"/>
  <c r="Q58" i="99"/>
  <c r="Q68" i="99" s="1"/>
  <c r="P58" i="99"/>
  <c r="P68" i="99" s="1"/>
  <c r="O58" i="99"/>
  <c r="O68" i="99" s="1"/>
  <c r="N58" i="99"/>
  <c r="M58" i="99"/>
  <c r="M68" i="99" s="1"/>
  <c r="U57" i="99"/>
  <c r="Y57" i="99" s="1"/>
  <c r="AC57" i="99" s="1"/>
  <c r="AG57" i="99" s="1"/>
  <c r="AK57" i="99" s="1"/>
  <c r="AO57" i="99" s="1"/>
  <c r="AS57" i="99" s="1"/>
  <c r="AW57" i="99" s="1"/>
  <c r="BA57" i="99" s="1"/>
  <c r="BE57" i="99" s="1"/>
  <c r="BI57" i="99" s="1"/>
  <c r="BM57" i="99" s="1"/>
  <c r="BQ57" i="99" s="1"/>
  <c r="BU57" i="99" s="1"/>
  <c r="T57" i="99"/>
  <c r="X57" i="99" s="1"/>
  <c r="AB57" i="99" s="1"/>
  <c r="AF57" i="99" s="1"/>
  <c r="AJ57" i="99" s="1"/>
  <c r="AN57" i="99" s="1"/>
  <c r="AR57" i="99" s="1"/>
  <c r="AV57" i="99" s="1"/>
  <c r="AZ57" i="99" s="1"/>
  <c r="BD57" i="99" s="1"/>
  <c r="BH57" i="99" s="1"/>
  <c r="BL57" i="99" s="1"/>
  <c r="BP57" i="99" s="1"/>
  <c r="BT57" i="99" s="1"/>
  <c r="BX57" i="99" s="1"/>
  <c r="S57" i="99"/>
  <c r="W57" i="99" s="1"/>
  <c r="AA57" i="99" s="1"/>
  <c r="AE57" i="99" s="1"/>
  <c r="AI57" i="99" s="1"/>
  <c r="AM57" i="99" s="1"/>
  <c r="AQ57" i="99" s="1"/>
  <c r="AU57" i="99" s="1"/>
  <c r="AY57" i="99" s="1"/>
  <c r="BC57" i="99" s="1"/>
  <c r="BG57" i="99" s="1"/>
  <c r="BK57" i="99" s="1"/>
  <c r="BO57" i="99" s="1"/>
  <c r="BS57" i="99" s="1"/>
  <c r="BW57" i="99" s="1"/>
  <c r="R57" i="99"/>
  <c r="V57" i="99" s="1"/>
  <c r="Z57" i="99" s="1"/>
  <c r="AD57" i="99" s="1"/>
  <c r="AH57" i="99" s="1"/>
  <c r="AL57" i="99" s="1"/>
  <c r="AP57" i="99" s="1"/>
  <c r="AT57" i="99" s="1"/>
  <c r="AX57" i="99" s="1"/>
  <c r="BB57" i="99" s="1"/>
  <c r="BF57" i="99" s="1"/>
  <c r="BJ57" i="99" s="1"/>
  <c r="BN57" i="99" s="1"/>
  <c r="BR57" i="99" s="1"/>
  <c r="BV57" i="99" s="1"/>
  <c r="Q57" i="99"/>
  <c r="BX76" i="98"/>
  <c r="BW76" i="98"/>
  <c r="BV76" i="98"/>
  <c r="BU76" i="98"/>
  <c r="BT76" i="98"/>
  <c r="BS76" i="98"/>
  <c r="BR76" i="98"/>
  <c r="BQ76" i="98"/>
  <c r="BP76" i="98"/>
  <c r="BO76" i="98"/>
  <c r="BN76" i="98"/>
  <c r="BM76" i="98"/>
  <c r="BL76" i="98"/>
  <c r="BK76" i="98"/>
  <c r="BJ76" i="98"/>
  <c r="BI76" i="98"/>
  <c r="BH76" i="98"/>
  <c r="BG76" i="98"/>
  <c r="BF76" i="98"/>
  <c r="BE76" i="98"/>
  <c r="BD76" i="98"/>
  <c r="BC76" i="98"/>
  <c r="BB76" i="98"/>
  <c r="BA76" i="98"/>
  <c r="AZ76" i="98"/>
  <c r="AY76" i="98"/>
  <c r="AX76" i="98"/>
  <c r="AW76" i="98"/>
  <c r="AV76" i="98"/>
  <c r="AU76" i="98"/>
  <c r="AT76" i="98"/>
  <c r="AS76" i="98"/>
  <c r="AR76" i="98"/>
  <c r="AN76" i="98"/>
  <c r="AM76" i="98"/>
  <c r="AL76" i="98"/>
  <c r="AK76" i="98"/>
  <c r="AJ76" i="98"/>
  <c r="AI76" i="98"/>
  <c r="AH76" i="98"/>
  <c r="AG76" i="98"/>
  <c r="AF76" i="98"/>
  <c r="AE76" i="98"/>
  <c r="AD76" i="98"/>
  <c r="AC76" i="98"/>
  <c r="AB76" i="98"/>
  <c r="AA76" i="98"/>
  <c r="Z76" i="98"/>
  <c r="Y76" i="98"/>
  <c r="X76" i="98"/>
  <c r="W76" i="98"/>
  <c r="V76" i="98"/>
  <c r="U76" i="98"/>
  <c r="T76" i="98"/>
  <c r="S76" i="98"/>
  <c r="R76" i="98"/>
  <c r="Q76" i="98"/>
  <c r="P76" i="98"/>
  <c r="O76" i="98"/>
  <c r="N76" i="98"/>
  <c r="M76" i="98"/>
  <c r="W75" i="98"/>
  <c r="AA75" i="98" s="1"/>
  <c r="AE75" i="98" s="1"/>
  <c r="AI75" i="98" s="1"/>
  <c r="AM75" i="98" s="1"/>
  <c r="AQ75" i="98" s="1"/>
  <c r="AU75" i="98" s="1"/>
  <c r="AY75" i="98" s="1"/>
  <c r="BC75" i="98" s="1"/>
  <c r="BG75" i="98" s="1"/>
  <c r="BK75" i="98" s="1"/>
  <c r="BO75" i="98" s="1"/>
  <c r="BS75" i="98" s="1"/>
  <c r="BW75" i="98" s="1"/>
  <c r="V75" i="98"/>
  <c r="Z75" i="98" s="1"/>
  <c r="AD75" i="98" s="1"/>
  <c r="AH75" i="98" s="1"/>
  <c r="AL75" i="98" s="1"/>
  <c r="AP75" i="98" s="1"/>
  <c r="AT75" i="98" s="1"/>
  <c r="AX75" i="98" s="1"/>
  <c r="BB75" i="98" s="1"/>
  <c r="BF75" i="98" s="1"/>
  <c r="BJ75" i="98" s="1"/>
  <c r="BN75" i="98" s="1"/>
  <c r="BR75" i="98" s="1"/>
  <c r="BV75" i="98" s="1"/>
  <c r="U75" i="98"/>
  <c r="Y75" i="98" s="1"/>
  <c r="AC75" i="98" s="1"/>
  <c r="AG75" i="98" s="1"/>
  <c r="AK75" i="98" s="1"/>
  <c r="AO75" i="98" s="1"/>
  <c r="AS75" i="98" s="1"/>
  <c r="AW75" i="98" s="1"/>
  <c r="BA75" i="98" s="1"/>
  <c r="BE75" i="98" s="1"/>
  <c r="BI75" i="98" s="1"/>
  <c r="BM75" i="98" s="1"/>
  <c r="BQ75" i="98" s="1"/>
  <c r="BU75" i="98" s="1"/>
  <c r="T75" i="98"/>
  <c r="X75" i="98" s="1"/>
  <c r="AB75" i="98" s="1"/>
  <c r="AF75" i="98" s="1"/>
  <c r="AJ75" i="98" s="1"/>
  <c r="AN75" i="98" s="1"/>
  <c r="AR75" i="98" s="1"/>
  <c r="AV75" i="98" s="1"/>
  <c r="AZ75" i="98" s="1"/>
  <c r="BD75" i="98" s="1"/>
  <c r="BH75" i="98" s="1"/>
  <c r="BL75" i="98" s="1"/>
  <c r="BP75" i="98" s="1"/>
  <c r="BT75" i="98" s="1"/>
  <c r="BX75" i="98" s="1"/>
  <c r="S75" i="98"/>
  <c r="R75" i="98"/>
  <c r="Q75" i="98"/>
  <c r="BU74" i="98"/>
  <c r="BQ74" i="98"/>
  <c r="BM74" i="98"/>
  <c r="BI74" i="98"/>
  <c r="BE74" i="98"/>
  <c r="BA74" i="98"/>
  <c r="AW74" i="98"/>
  <c r="AS74" i="98"/>
  <c r="AO74" i="98"/>
  <c r="AK74" i="98"/>
  <c r="AG74" i="98"/>
  <c r="AC74" i="98"/>
  <c r="Y74" i="98"/>
  <c r="U74" i="98"/>
  <c r="Q74" i="98"/>
  <c r="M74" i="98"/>
  <c r="Z66" i="98"/>
  <c r="AD66" i="98" s="1"/>
  <c r="AH66" i="98" s="1"/>
  <c r="AL66" i="98" s="1"/>
  <c r="AP66" i="98" s="1"/>
  <c r="AT66" i="98" s="1"/>
  <c r="AX66" i="98" s="1"/>
  <c r="BB66" i="98" s="1"/>
  <c r="BF66" i="98" s="1"/>
  <c r="BJ66" i="98" s="1"/>
  <c r="BN66" i="98" s="1"/>
  <c r="BR66" i="98" s="1"/>
  <c r="BV66" i="98" s="1"/>
  <c r="V66" i="98"/>
  <c r="T66" i="98"/>
  <c r="X66" i="98" s="1"/>
  <c r="AB66" i="98" s="1"/>
  <c r="AF66" i="98" s="1"/>
  <c r="AJ66" i="98" s="1"/>
  <c r="AN66" i="98" s="1"/>
  <c r="AR66" i="98" s="1"/>
  <c r="AV66" i="98" s="1"/>
  <c r="AZ66" i="98" s="1"/>
  <c r="BD66" i="98" s="1"/>
  <c r="BH66" i="98" s="1"/>
  <c r="BL66" i="98" s="1"/>
  <c r="BP66" i="98" s="1"/>
  <c r="BT66" i="98" s="1"/>
  <c r="BX66" i="98" s="1"/>
  <c r="S66" i="98"/>
  <c r="W66" i="98" s="1"/>
  <c r="AA66" i="98" s="1"/>
  <c r="AE66" i="98" s="1"/>
  <c r="AI66" i="98" s="1"/>
  <c r="AM66" i="98" s="1"/>
  <c r="AQ66" i="98" s="1"/>
  <c r="AU66" i="98" s="1"/>
  <c r="AY66" i="98" s="1"/>
  <c r="BC66" i="98" s="1"/>
  <c r="BG66" i="98" s="1"/>
  <c r="BK66" i="98" s="1"/>
  <c r="BO66" i="98" s="1"/>
  <c r="BS66" i="98" s="1"/>
  <c r="BW66" i="98" s="1"/>
  <c r="R66" i="98"/>
  <c r="Q66" i="98"/>
  <c r="U66" i="98" s="1"/>
  <c r="Y66" i="98" s="1"/>
  <c r="AC66" i="98" s="1"/>
  <c r="AG66" i="98" s="1"/>
  <c r="AK66" i="98" s="1"/>
  <c r="AO66" i="98" s="1"/>
  <c r="AS66" i="98" s="1"/>
  <c r="AW66" i="98" s="1"/>
  <c r="BA66" i="98" s="1"/>
  <c r="BE66" i="98" s="1"/>
  <c r="BI66" i="98" s="1"/>
  <c r="BM66" i="98" s="1"/>
  <c r="BQ66" i="98" s="1"/>
  <c r="BU66" i="98" s="1"/>
  <c r="BU65" i="98"/>
  <c r="BQ65" i="98"/>
  <c r="BM65" i="98"/>
  <c r="BI65" i="98"/>
  <c r="BE65" i="98"/>
  <c r="BA65" i="98"/>
  <c r="AW65" i="98"/>
  <c r="AS65" i="98"/>
  <c r="AO65" i="98"/>
  <c r="AK65" i="98"/>
  <c r="AG65" i="98"/>
  <c r="AC65" i="98"/>
  <c r="Y65" i="98"/>
  <c r="U65" i="98"/>
  <c r="Q65" i="98"/>
  <c r="M65" i="98"/>
  <c r="BX62" i="98"/>
  <c r="BX71" i="98" s="1"/>
  <c r="BW62" i="98"/>
  <c r="BW71" i="98" s="1"/>
  <c r="BV62" i="98"/>
  <c r="BV71" i="98" s="1"/>
  <c r="BU62" i="98"/>
  <c r="BU71" i="98" s="1"/>
  <c r="BT62" i="98"/>
  <c r="BT71" i="98" s="1"/>
  <c r="BS62" i="98"/>
  <c r="BS71" i="98" s="1"/>
  <c r="BR62" i="98"/>
  <c r="BR71" i="98" s="1"/>
  <c r="BQ62" i="98"/>
  <c r="BQ71" i="98" s="1"/>
  <c r="BP62" i="98"/>
  <c r="BP71" i="98" s="1"/>
  <c r="BO62" i="98"/>
  <c r="BO71" i="98" s="1"/>
  <c r="BN62" i="98"/>
  <c r="BN71" i="98" s="1"/>
  <c r="BM62" i="98"/>
  <c r="BM71" i="98" s="1"/>
  <c r="BL62" i="98"/>
  <c r="BL71" i="98" s="1"/>
  <c r="BK62" i="98"/>
  <c r="BK71" i="98" s="1"/>
  <c r="BJ62" i="98"/>
  <c r="BJ71" i="98" s="1"/>
  <c r="BI62" i="98"/>
  <c r="BI71" i="98" s="1"/>
  <c r="BH62" i="98"/>
  <c r="BH71" i="98" s="1"/>
  <c r="BG62" i="98"/>
  <c r="BG71" i="98" s="1"/>
  <c r="BF62" i="98"/>
  <c r="BF71" i="98" s="1"/>
  <c r="BE62" i="98"/>
  <c r="BE71" i="98" s="1"/>
  <c r="BD62" i="98"/>
  <c r="BD71" i="98" s="1"/>
  <c r="BC62" i="98"/>
  <c r="BC71" i="98" s="1"/>
  <c r="BB62" i="98"/>
  <c r="BB71" i="98" s="1"/>
  <c r="BA62" i="98"/>
  <c r="BA71" i="98" s="1"/>
  <c r="AZ62" i="98"/>
  <c r="AZ71" i="98" s="1"/>
  <c r="AY62" i="98"/>
  <c r="AY71" i="98" s="1"/>
  <c r="AX62" i="98"/>
  <c r="AX71" i="98" s="1"/>
  <c r="AW62" i="98"/>
  <c r="AW71" i="98" s="1"/>
  <c r="AV62" i="98"/>
  <c r="AU62" i="98"/>
  <c r="AT62" i="98"/>
  <c r="AS62" i="98"/>
  <c r="AR62" i="98"/>
  <c r="J62" i="98" s="1"/>
  <c r="AQ62" i="98"/>
  <c r="AP62" i="98"/>
  <c r="AO62" i="98"/>
  <c r="AN62" i="98"/>
  <c r="AN71" i="98" s="1"/>
  <c r="AM62" i="98"/>
  <c r="AM71" i="98" s="1"/>
  <c r="AL62" i="98"/>
  <c r="AK62" i="98"/>
  <c r="AJ62" i="98"/>
  <c r="AJ71" i="98" s="1"/>
  <c r="AI62" i="98"/>
  <c r="AI71" i="98" s="1"/>
  <c r="AH62" i="98"/>
  <c r="AH71" i="98" s="1"/>
  <c r="AG62" i="98"/>
  <c r="AG71" i="98" s="1"/>
  <c r="AF62" i="98"/>
  <c r="AF71" i="98" s="1"/>
  <c r="AE62" i="98"/>
  <c r="AE71" i="98" s="1"/>
  <c r="AD62" i="98"/>
  <c r="AD71" i="98" s="1"/>
  <c r="AC62" i="98"/>
  <c r="AC71" i="98" s="1"/>
  <c r="AB62" i="98"/>
  <c r="AB71" i="98" s="1"/>
  <c r="AA62" i="98"/>
  <c r="AA71" i="98" s="1"/>
  <c r="Z62" i="98"/>
  <c r="Z71" i="98" s="1"/>
  <c r="Y62" i="98"/>
  <c r="Y71" i="98" s="1"/>
  <c r="X62" i="98"/>
  <c r="X71" i="98" s="1"/>
  <c r="W62" i="98"/>
  <c r="W71" i="98" s="1"/>
  <c r="V62" i="98"/>
  <c r="V71" i="98" s="1"/>
  <c r="U62" i="98"/>
  <c r="U71" i="98" s="1"/>
  <c r="T62" i="98"/>
  <c r="T71" i="98" s="1"/>
  <c r="S62" i="98"/>
  <c r="S71" i="98" s="1"/>
  <c r="R62" i="98"/>
  <c r="R71" i="98" s="1"/>
  <c r="Q62" i="98"/>
  <c r="Q71" i="98" s="1"/>
  <c r="P62" i="98"/>
  <c r="O62" i="98"/>
  <c r="N62" i="98"/>
  <c r="M62" i="98"/>
  <c r="BX61" i="98"/>
  <c r="BX70" i="98" s="1"/>
  <c r="BW61" i="98"/>
  <c r="BW70" i="98" s="1"/>
  <c r="BV61" i="98"/>
  <c r="BV70" i="98" s="1"/>
  <c r="BU61" i="98"/>
  <c r="BU70" i="98" s="1"/>
  <c r="BT61" i="98"/>
  <c r="BT70" i="98" s="1"/>
  <c r="BS61" i="98"/>
  <c r="BS70" i="98" s="1"/>
  <c r="BR61" i="98"/>
  <c r="BR70" i="98" s="1"/>
  <c r="BQ61" i="98"/>
  <c r="BQ70" i="98" s="1"/>
  <c r="BP61" i="98"/>
  <c r="BP70" i="98" s="1"/>
  <c r="BO61" i="98"/>
  <c r="BO70" i="98" s="1"/>
  <c r="BN61" i="98"/>
  <c r="BN70" i="98" s="1"/>
  <c r="BM61" i="98"/>
  <c r="BM70" i="98" s="1"/>
  <c r="BL61" i="98"/>
  <c r="BL70" i="98" s="1"/>
  <c r="BK61" i="98"/>
  <c r="BK70" i="98" s="1"/>
  <c r="BJ61" i="98"/>
  <c r="BJ70" i="98" s="1"/>
  <c r="BI61" i="98"/>
  <c r="BI70" i="98" s="1"/>
  <c r="BH61" i="98"/>
  <c r="BH70" i="98" s="1"/>
  <c r="BG61" i="98"/>
  <c r="BG70" i="98" s="1"/>
  <c r="BF61" i="98"/>
  <c r="BF70" i="98" s="1"/>
  <c r="BE61" i="98"/>
  <c r="BE70" i="98" s="1"/>
  <c r="BD61" i="98"/>
  <c r="BD70" i="98" s="1"/>
  <c r="BC61" i="98"/>
  <c r="BC70" i="98" s="1"/>
  <c r="BB61" i="98"/>
  <c r="BB70" i="98" s="1"/>
  <c r="BA61" i="98"/>
  <c r="BA70" i="98" s="1"/>
  <c r="AZ61" i="98"/>
  <c r="AZ70" i="98" s="1"/>
  <c r="AY61" i="98"/>
  <c r="AY70" i="98" s="1"/>
  <c r="AX61" i="98"/>
  <c r="AX70" i="98" s="1"/>
  <c r="AW61" i="98"/>
  <c r="AW70" i="98" s="1"/>
  <c r="AV61" i="98"/>
  <c r="AU61" i="98"/>
  <c r="AT61" i="98"/>
  <c r="AS61" i="98"/>
  <c r="AS70" i="98" s="1"/>
  <c r="AR61" i="98"/>
  <c r="J61" i="98" s="1"/>
  <c r="AQ61" i="98"/>
  <c r="AQ71" i="99" s="1"/>
  <c r="AP61" i="98"/>
  <c r="AP58" i="98" s="1"/>
  <c r="AO61" i="98"/>
  <c r="AN61" i="98"/>
  <c r="AN70" i="98" s="1"/>
  <c r="AM61" i="98"/>
  <c r="AM70" i="98" s="1"/>
  <c r="AL61" i="98"/>
  <c r="AK61" i="98"/>
  <c r="AJ61" i="98"/>
  <c r="AJ70" i="98" s="1"/>
  <c r="AI61" i="98"/>
  <c r="AI70" i="98" s="1"/>
  <c r="AH61" i="98"/>
  <c r="AH70" i="98" s="1"/>
  <c r="AG61" i="98"/>
  <c r="AG70" i="98" s="1"/>
  <c r="AF61" i="98"/>
  <c r="AF70" i="98" s="1"/>
  <c r="AE61" i="98"/>
  <c r="AE70" i="98" s="1"/>
  <c r="AD61" i="98"/>
  <c r="AD70" i="98" s="1"/>
  <c r="AC61" i="98"/>
  <c r="AC70" i="98" s="1"/>
  <c r="AB61" i="98"/>
  <c r="AB70" i="98" s="1"/>
  <c r="AA61" i="98"/>
  <c r="AA70" i="98" s="1"/>
  <c r="Z61" i="98"/>
  <c r="Z70" i="98" s="1"/>
  <c r="Y61" i="98"/>
  <c r="Y70" i="98" s="1"/>
  <c r="X61" i="98"/>
  <c r="X70" i="98" s="1"/>
  <c r="W61" i="98"/>
  <c r="W70" i="98" s="1"/>
  <c r="V61" i="98"/>
  <c r="V70" i="98" s="1"/>
  <c r="U61" i="98"/>
  <c r="U70" i="98" s="1"/>
  <c r="T61" i="98"/>
  <c r="T70" i="98" s="1"/>
  <c r="S61" i="98"/>
  <c r="S70" i="98" s="1"/>
  <c r="R61" i="98"/>
  <c r="R70" i="98" s="1"/>
  <c r="Q61" i="98"/>
  <c r="Q70" i="98" s="1"/>
  <c r="P61" i="98"/>
  <c r="O61" i="98"/>
  <c r="N61" i="98"/>
  <c r="M61" i="98"/>
  <c r="BX60" i="98"/>
  <c r="BX69" i="98" s="1"/>
  <c r="BW60" i="98"/>
  <c r="BW69" i="98" s="1"/>
  <c r="BV60" i="98"/>
  <c r="BV69" i="98" s="1"/>
  <c r="BU60" i="98"/>
  <c r="BU69" i="98" s="1"/>
  <c r="BT60" i="98"/>
  <c r="BT69" i="98" s="1"/>
  <c r="BS60" i="98"/>
  <c r="BS69" i="98" s="1"/>
  <c r="BR60" i="98"/>
  <c r="BR69" i="98" s="1"/>
  <c r="BQ60" i="98"/>
  <c r="BQ69" i="98" s="1"/>
  <c r="BP60" i="98"/>
  <c r="BP69" i="98" s="1"/>
  <c r="BO60" i="98"/>
  <c r="BO69" i="98" s="1"/>
  <c r="BN60" i="98"/>
  <c r="BN69" i="98" s="1"/>
  <c r="BM60" i="98"/>
  <c r="BM69" i="98" s="1"/>
  <c r="BL60" i="98"/>
  <c r="BL69" i="98" s="1"/>
  <c r="BK60" i="98"/>
  <c r="BK69" i="98" s="1"/>
  <c r="BJ60" i="98"/>
  <c r="BJ69" i="98" s="1"/>
  <c r="BI60" i="98"/>
  <c r="BI69" i="98" s="1"/>
  <c r="BH60" i="98"/>
  <c r="BH69" i="98" s="1"/>
  <c r="BG60" i="98"/>
  <c r="BG69" i="98" s="1"/>
  <c r="BF60" i="98"/>
  <c r="BF69" i="98" s="1"/>
  <c r="BE60" i="98"/>
  <c r="BE69" i="98" s="1"/>
  <c r="BD60" i="98"/>
  <c r="BD69" i="98" s="1"/>
  <c r="BC60" i="98"/>
  <c r="BC69" i="98" s="1"/>
  <c r="BB60" i="98"/>
  <c r="BB69" i="98" s="1"/>
  <c r="BA60" i="98"/>
  <c r="BA69" i="98" s="1"/>
  <c r="AZ60" i="98"/>
  <c r="AZ69" i="98" s="1"/>
  <c r="AY60" i="98"/>
  <c r="AY69" i="98" s="1"/>
  <c r="AX60" i="98"/>
  <c r="AX69" i="98" s="1"/>
  <c r="AW60" i="98"/>
  <c r="AW69" i="98" s="1"/>
  <c r="AV60" i="98"/>
  <c r="AU60" i="98"/>
  <c r="AU69" i="98" s="1"/>
  <c r="AT60" i="98"/>
  <c r="AS60" i="98"/>
  <c r="AR60" i="98"/>
  <c r="J60" i="98" s="1"/>
  <c r="AQ60" i="98"/>
  <c r="AP60" i="98"/>
  <c r="AO60" i="98"/>
  <c r="AN60" i="98"/>
  <c r="AN69" i="98" s="1"/>
  <c r="AM60" i="98"/>
  <c r="AM69" i="98" s="1"/>
  <c r="AL60" i="98"/>
  <c r="AK60" i="98"/>
  <c r="AJ60" i="98"/>
  <c r="AJ69" i="98" s="1"/>
  <c r="AI60" i="98"/>
  <c r="AI69" i="98" s="1"/>
  <c r="AH60" i="98"/>
  <c r="AH69" i="98" s="1"/>
  <c r="AG60" i="98"/>
  <c r="AG69" i="98" s="1"/>
  <c r="AF60" i="98"/>
  <c r="AF69" i="98" s="1"/>
  <c r="AE60" i="98"/>
  <c r="AE69" i="98" s="1"/>
  <c r="AD60" i="98"/>
  <c r="AD69" i="98" s="1"/>
  <c r="AC60" i="98"/>
  <c r="AC69" i="98" s="1"/>
  <c r="AB60" i="98"/>
  <c r="AB69" i="98" s="1"/>
  <c r="AA60" i="98"/>
  <c r="AA69" i="98" s="1"/>
  <c r="Z60" i="98"/>
  <c r="Z69" i="98" s="1"/>
  <c r="Y60" i="98"/>
  <c r="Y69" i="98" s="1"/>
  <c r="X60" i="98"/>
  <c r="X69" i="98" s="1"/>
  <c r="W60" i="98"/>
  <c r="W69" i="98" s="1"/>
  <c r="V60" i="98"/>
  <c r="V69" i="98" s="1"/>
  <c r="U60" i="98"/>
  <c r="U69" i="98" s="1"/>
  <c r="T60" i="98"/>
  <c r="T69" i="98" s="1"/>
  <c r="S60" i="98"/>
  <c r="S69" i="98" s="1"/>
  <c r="R60" i="98"/>
  <c r="R69" i="98" s="1"/>
  <c r="Q60" i="98"/>
  <c r="Q69" i="98" s="1"/>
  <c r="P60" i="98"/>
  <c r="O60" i="98"/>
  <c r="N60" i="98"/>
  <c r="M60" i="98"/>
  <c r="BX59" i="98"/>
  <c r="BX68" i="98" s="1"/>
  <c r="BW59" i="98"/>
  <c r="BW68" i="98" s="1"/>
  <c r="BV59" i="98"/>
  <c r="BV68" i="98" s="1"/>
  <c r="BU59" i="98"/>
  <c r="BU68" i="98" s="1"/>
  <c r="BT59" i="98"/>
  <c r="BT68" i="98" s="1"/>
  <c r="BS59" i="98"/>
  <c r="BS68" i="98" s="1"/>
  <c r="BR59" i="98"/>
  <c r="BR68" i="98" s="1"/>
  <c r="BQ59" i="98"/>
  <c r="BQ68" i="98" s="1"/>
  <c r="BP59" i="98"/>
  <c r="BP68" i="98" s="1"/>
  <c r="BO59" i="98"/>
  <c r="BO68" i="98" s="1"/>
  <c r="BN59" i="98"/>
  <c r="BN68" i="98" s="1"/>
  <c r="BM59" i="98"/>
  <c r="BM68" i="98" s="1"/>
  <c r="BL59" i="98"/>
  <c r="BL68" i="98" s="1"/>
  <c r="BK59" i="98"/>
  <c r="BK68" i="98" s="1"/>
  <c r="BJ59" i="98"/>
  <c r="BJ68" i="98" s="1"/>
  <c r="BI59" i="98"/>
  <c r="BI68" i="98" s="1"/>
  <c r="BH59" i="98"/>
  <c r="BH68" i="98" s="1"/>
  <c r="BG59" i="98"/>
  <c r="BG68" i="98" s="1"/>
  <c r="BF59" i="98"/>
  <c r="BF68" i="98" s="1"/>
  <c r="BE59" i="98"/>
  <c r="BE68" i="98" s="1"/>
  <c r="BD59" i="98"/>
  <c r="BD68" i="98" s="1"/>
  <c r="BC59" i="98"/>
  <c r="BC68" i="98" s="1"/>
  <c r="BB59" i="98"/>
  <c r="BB68" i="98" s="1"/>
  <c r="BA59" i="98"/>
  <c r="BA68" i="98" s="1"/>
  <c r="AZ59" i="98"/>
  <c r="AZ68" i="98" s="1"/>
  <c r="AY59" i="98"/>
  <c r="AY68" i="98" s="1"/>
  <c r="AX59" i="98"/>
  <c r="AX68" i="98" s="1"/>
  <c r="AW59" i="98"/>
  <c r="AW68" i="98" s="1"/>
  <c r="AV59" i="98"/>
  <c r="AU59" i="98"/>
  <c r="AU68" i="98" s="1"/>
  <c r="AT59" i="98"/>
  <c r="AT68" i="98" s="1"/>
  <c r="AS59" i="98"/>
  <c r="AR59" i="98"/>
  <c r="J59" i="98" s="1"/>
  <c r="AQ59" i="98"/>
  <c r="AP59" i="98"/>
  <c r="AO59" i="98"/>
  <c r="AN59" i="98"/>
  <c r="AN68" i="98" s="1"/>
  <c r="AM59" i="98"/>
  <c r="AM68" i="98" s="1"/>
  <c r="AL59" i="98"/>
  <c r="AL68" i="98" s="1"/>
  <c r="AK59" i="98"/>
  <c r="AK68" i="98" s="1"/>
  <c r="AJ59" i="98"/>
  <c r="AJ68" i="98" s="1"/>
  <c r="AI59" i="98"/>
  <c r="AI68" i="98" s="1"/>
  <c r="AH59" i="98"/>
  <c r="AH68" i="98" s="1"/>
  <c r="AG59" i="98"/>
  <c r="AG68" i="98" s="1"/>
  <c r="AF59" i="98"/>
  <c r="AF68" i="98" s="1"/>
  <c r="AE59" i="98"/>
  <c r="AE68" i="98" s="1"/>
  <c r="AD59" i="98"/>
  <c r="AD68" i="98" s="1"/>
  <c r="AC59" i="98"/>
  <c r="AC68" i="98" s="1"/>
  <c r="AB59" i="98"/>
  <c r="AB68" i="98" s="1"/>
  <c r="AA59" i="98"/>
  <c r="AA68" i="98" s="1"/>
  <c r="Z59" i="98"/>
  <c r="Z68" i="98" s="1"/>
  <c r="Y59" i="98"/>
  <c r="Y68" i="98" s="1"/>
  <c r="X59" i="98"/>
  <c r="X68" i="98" s="1"/>
  <c r="W59" i="98"/>
  <c r="W68" i="98" s="1"/>
  <c r="V59" i="98"/>
  <c r="V68" i="98" s="1"/>
  <c r="U59" i="98"/>
  <c r="U68" i="98" s="1"/>
  <c r="T59" i="98"/>
  <c r="T68" i="98" s="1"/>
  <c r="S59" i="98"/>
  <c r="S68" i="98" s="1"/>
  <c r="R59" i="98"/>
  <c r="R68" i="98" s="1"/>
  <c r="Q59" i="98"/>
  <c r="Q68" i="98" s="1"/>
  <c r="P59" i="98"/>
  <c r="O59" i="98"/>
  <c r="N59" i="98"/>
  <c r="M59" i="98"/>
  <c r="BX58" i="98"/>
  <c r="BX67" i="98" s="1"/>
  <c r="BW58" i="98"/>
  <c r="BW67" i="98" s="1"/>
  <c r="BV58" i="98"/>
  <c r="BV67" i="98" s="1"/>
  <c r="BU58" i="98"/>
  <c r="BU67" i="98" s="1"/>
  <c r="BT58" i="98"/>
  <c r="BT67" i="98" s="1"/>
  <c r="BS58" i="98"/>
  <c r="BS67" i="98" s="1"/>
  <c r="BR58" i="98"/>
  <c r="BR67" i="98" s="1"/>
  <c r="BQ58" i="98"/>
  <c r="BQ67" i="98" s="1"/>
  <c r="BP58" i="98"/>
  <c r="BP67" i="98" s="1"/>
  <c r="BO58" i="98"/>
  <c r="BO67" i="98" s="1"/>
  <c r="BN58" i="98"/>
  <c r="BN67" i="98" s="1"/>
  <c r="BM58" i="98"/>
  <c r="BM67" i="98" s="1"/>
  <c r="BL58" i="98"/>
  <c r="BL67" i="98" s="1"/>
  <c r="BK58" i="98"/>
  <c r="BK67" i="98" s="1"/>
  <c r="BJ58" i="98"/>
  <c r="BJ67" i="98" s="1"/>
  <c r="BI58" i="98"/>
  <c r="BI67" i="98" s="1"/>
  <c r="BH58" i="98"/>
  <c r="BH67" i="98" s="1"/>
  <c r="BG58" i="98"/>
  <c r="BG67" i="98" s="1"/>
  <c r="BF58" i="98"/>
  <c r="BF67" i="98" s="1"/>
  <c r="BE58" i="98"/>
  <c r="BE67" i="98" s="1"/>
  <c r="BD58" i="98"/>
  <c r="BD67" i="98" s="1"/>
  <c r="BC58" i="98"/>
  <c r="BC67" i="98" s="1"/>
  <c r="BB58" i="98"/>
  <c r="BB67" i="98" s="1"/>
  <c r="BA58" i="98"/>
  <c r="BA67" i="98" s="1"/>
  <c r="AZ58" i="98"/>
  <c r="AZ67" i="98" s="1"/>
  <c r="AY58" i="98"/>
  <c r="AY67" i="98" s="1"/>
  <c r="AX58" i="98"/>
  <c r="AX67" i="98" s="1"/>
  <c r="AW58" i="98"/>
  <c r="AW67" i="98" s="1"/>
  <c r="AV58" i="98"/>
  <c r="AU58" i="98"/>
  <c r="AT58" i="98"/>
  <c r="AS58" i="98"/>
  <c r="AQ58" i="98"/>
  <c r="AN58" i="98"/>
  <c r="AN67" i="98" s="1"/>
  <c r="AM58" i="98"/>
  <c r="AM67" i="98" s="1"/>
  <c r="AL58" i="98"/>
  <c r="AL67" i="98" s="1"/>
  <c r="AK58" i="98"/>
  <c r="AK67" i="98" s="1"/>
  <c r="AJ58" i="98"/>
  <c r="AJ67" i="98" s="1"/>
  <c r="AI58" i="98"/>
  <c r="AI67" i="98" s="1"/>
  <c r="AH58" i="98"/>
  <c r="AH67" i="98" s="1"/>
  <c r="AG58" i="98"/>
  <c r="AG67" i="98" s="1"/>
  <c r="AF58" i="98"/>
  <c r="AF67" i="98" s="1"/>
  <c r="AE58" i="98"/>
  <c r="AE67" i="98" s="1"/>
  <c r="AD58" i="98"/>
  <c r="AD67" i="98" s="1"/>
  <c r="AC58" i="98"/>
  <c r="AC67" i="98" s="1"/>
  <c r="AB58" i="98"/>
  <c r="AB67" i="98" s="1"/>
  <c r="AA58" i="98"/>
  <c r="AA67" i="98" s="1"/>
  <c r="Z58" i="98"/>
  <c r="Z67" i="98" s="1"/>
  <c r="Y58" i="98"/>
  <c r="Y67" i="98" s="1"/>
  <c r="X58" i="98"/>
  <c r="X67" i="98" s="1"/>
  <c r="W58" i="98"/>
  <c r="W67" i="98" s="1"/>
  <c r="V58" i="98"/>
  <c r="V67" i="98" s="1"/>
  <c r="U58" i="98"/>
  <c r="U67" i="98" s="1"/>
  <c r="T58" i="98"/>
  <c r="T67" i="98" s="1"/>
  <c r="S58" i="98"/>
  <c r="S67" i="98" s="1"/>
  <c r="R58" i="98"/>
  <c r="R67" i="98" s="1"/>
  <c r="Q58" i="98"/>
  <c r="Q67" i="98" s="1"/>
  <c r="P58" i="98"/>
  <c r="O58" i="98"/>
  <c r="N58" i="98"/>
  <c r="M58" i="98"/>
  <c r="W57" i="98"/>
  <c r="AA57" i="98" s="1"/>
  <c r="AE57" i="98" s="1"/>
  <c r="AI57" i="98" s="1"/>
  <c r="AM57" i="98" s="1"/>
  <c r="AQ57" i="98" s="1"/>
  <c r="AU57" i="98" s="1"/>
  <c r="AY57" i="98" s="1"/>
  <c r="BC57" i="98" s="1"/>
  <c r="BG57" i="98" s="1"/>
  <c r="BK57" i="98" s="1"/>
  <c r="BO57" i="98" s="1"/>
  <c r="BS57" i="98" s="1"/>
  <c r="BW57" i="98" s="1"/>
  <c r="T57" i="98"/>
  <c r="X57" i="98" s="1"/>
  <c r="AB57" i="98" s="1"/>
  <c r="AF57" i="98" s="1"/>
  <c r="AJ57" i="98" s="1"/>
  <c r="AN57" i="98" s="1"/>
  <c r="AR57" i="98" s="1"/>
  <c r="AV57" i="98" s="1"/>
  <c r="AZ57" i="98" s="1"/>
  <c r="BD57" i="98" s="1"/>
  <c r="BH57" i="98" s="1"/>
  <c r="BL57" i="98" s="1"/>
  <c r="BP57" i="98" s="1"/>
  <c r="BT57" i="98" s="1"/>
  <c r="BX57" i="98" s="1"/>
  <c r="S57" i="98"/>
  <c r="R57" i="98"/>
  <c r="V57" i="98" s="1"/>
  <c r="Z57" i="98" s="1"/>
  <c r="AD57" i="98" s="1"/>
  <c r="AH57" i="98" s="1"/>
  <c r="AL57" i="98" s="1"/>
  <c r="AP57" i="98" s="1"/>
  <c r="AT57" i="98" s="1"/>
  <c r="AX57" i="98" s="1"/>
  <c r="BB57" i="98" s="1"/>
  <c r="BF57" i="98" s="1"/>
  <c r="BJ57" i="98" s="1"/>
  <c r="BN57" i="98" s="1"/>
  <c r="BR57" i="98" s="1"/>
  <c r="BV57" i="98" s="1"/>
  <c r="Q57" i="98"/>
  <c r="U57" i="98" s="1"/>
  <c r="Y57" i="98" s="1"/>
  <c r="AC57" i="98" s="1"/>
  <c r="AG57" i="98" s="1"/>
  <c r="AK57" i="98" s="1"/>
  <c r="AO57" i="98" s="1"/>
  <c r="AS57" i="98" s="1"/>
  <c r="AW57" i="98" s="1"/>
  <c r="BA57" i="98" s="1"/>
  <c r="BE57" i="98" s="1"/>
  <c r="BI57" i="98" s="1"/>
  <c r="BM57" i="98" s="1"/>
  <c r="BQ57" i="98" s="1"/>
  <c r="BU57" i="98" s="1"/>
  <c r="W14" i="97"/>
  <c r="V14" i="97"/>
  <c r="U14" i="97"/>
  <c r="T14" i="97"/>
  <c r="S14" i="97"/>
  <c r="R14" i="97"/>
  <c r="Q14" i="97"/>
  <c r="P14" i="97"/>
  <c r="O14" i="97"/>
  <c r="N14" i="97"/>
  <c r="M14" i="97"/>
  <c r="L14" i="97"/>
  <c r="K14" i="97"/>
  <c r="J14" i="97"/>
  <c r="I14" i="97"/>
  <c r="H14" i="97"/>
  <c r="W13" i="97"/>
  <c r="V13" i="97"/>
  <c r="U13" i="97"/>
  <c r="T13" i="97"/>
  <c r="S13" i="97"/>
  <c r="R13" i="97"/>
  <c r="Q13" i="97"/>
  <c r="P13" i="97"/>
  <c r="O13" i="97"/>
  <c r="N13" i="97"/>
  <c r="M13" i="97"/>
  <c r="L13" i="97"/>
  <c r="K13" i="97"/>
  <c r="J13" i="97"/>
  <c r="I13" i="97"/>
  <c r="H13" i="97"/>
  <c r="W6" i="97"/>
  <c r="W25" i="97" s="1"/>
  <c r="W42" i="97" s="1"/>
  <c r="V6" i="97"/>
  <c r="V25" i="97" s="1"/>
  <c r="V42" i="97" s="1"/>
  <c r="U6" i="97"/>
  <c r="U25" i="97" s="1"/>
  <c r="U42" i="97" s="1"/>
  <c r="T6" i="97"/>
  <c r="T25" i="97" s="1"/>
  <c r="T42" i="97" s="1"/>
  <c r="S6" i="97"/>
  <c r="S25" i="97" s="1"/>
  <c r="S42" i="97" s="1"/>
  <c r="R6" i="97"/>
  <c r="R25" i="97" s="1"/>
  <c r="R42" i="97" s="1"/>
  <c r="Q6" i="97"/>
  <c r="Q25" i="97" s="1"/>
  <c r="Q42" i="97" s="1"/>
  <c r="P6" i="97"/>
  <c r="P25" i="97" s="1"/>
  <c r="P42" i="97" s="1"/>
  <c r="O6" i="97"/>
  <c r="O25" i="97" s="1"/>
  <c r="O42" i="97" s="1"/>
  <c r="N6" i="97"/>
  <c r="N25" i="97" s="1"/>
  <c r="N42" i="97" s="1"/>
  <c r="M6" i="97"/>
  <c r="M25" i="97" s="1"/>
  <c r="M42" i="97" s="1"/>
  <c r="L6" i="97"/>
  <c r="L25" i="97" s="1"/>
  <c r="L42" i="97" s="1"/>
  <c r="K6" i="97"/>
  <c r="K25" i="97" s="1"/>
  <c r="K42" i="97" s="1"/>
  <c r="J6" i="97"/>
  <c r="J25" i="97" s="1"/>
  <c r="J42" i="97" s="1"/>
  <c r="I6" i="97"/>
  <c r="I25" i="97" s="1"/>
  <c r="I42" i="97" s="1"/>
  <c r="H6" i="97"/>
  <c r="H25" i="97" s="1"/>
  <c r="H42" i="97" s="1"/>
  <c r="T58" i="96"/>
  <c r="S58" i="96"/>
  <c r="X57" i="96"/>
  <c r="W57" i="96"/>
  <c r="L57" i="96"/>
  <c r="K57" i="96"/>
  <c r="Z52" i="96"/>
  <c r="Z58" i="96" s="1"/>
  <c r="Y52" i="96"/>
  <c r="Y58" i="96" s="1"/>
  <c r="X52" i="96"/>
  <c r="X58" i="96" s="1"/>
  <c r="W52" i="96"/>
  <c r="W58" i="96" s="1"/>
  <c r="V52" i="96"/>
  <c r="V58" i="96" s="1"/>
  <c r="U52" i="96"/>
  <c r="U58" i="96" s="1"/>
  <c r="T52" i="96"/>
  <c r="S52" i="96"/>
  <c r="R52" i="96"/>
  <c r="R58" i="96" s="1"/>
  <c r="Q52" i="96"/>
  <c r="P52" i="96"/>
  <c r="P58" i="96" s="1"/>
  <c r="O52" i="96"/>
  <c r="O58" i="96" s="1"/>
  <c r="N52" i="96"/>
  <c r="N58" i="96" s="1"/>
  <c r="M52" i="96"/>
  <c r="M58" i="96" s="1"/>
  <c r="L52" i="96"/>
  <c r="L58" i="96" s="1"/>
  <c r="K52" i="96"/>
  <c r="K58" i="96" s="1"/>
  <c r="Z51" i="96"/>
  <c r="Z57" i="96" s="1"/>
  <c r="Y51" i="96"/>
  <c r="Y57" i="96" s="1"/>
  <c r="X51" i="96"/>
  <c r="W51" i="96"/>
  <c r="V51" i="96"/>
  <c r="V57" i="96" s="1"/>
  <c r="U51" i="96"/>
  <c r="U57" i="96" s="1"/>
  <c r="T51" i="96"/>
  <c r="T57" i="96" s="1"/>
  <c r="S51" i="96"/>
  <c r="S57" i="96" s="1"/>
  <c r="R51" i="96"/>
  <c r="R57" i="96" s="1"/>
  <c r="Q51" i="96"/>
  <c r="Q57" i="96" s="1"/>
  <c r="P51" i="96"/>
  <c r="P57" i="96" s="1"/>
  <c r="O51" i="96"/>
  <c r="O57" i="96" s="1"/>
  <c r="N51" i="96"/>
  <c r="N57" i="96" s="1"/>
  <c r="M51" i="96"/>
  <c r="M57" i="96" s="1"/>
  <c r="L51" i="96"/>
  <c r="K51" i="96"/>
  <c r="I44" i="96"/>
  <c r="H44" i="96"/>
  <c r="G44" i="96"/>
  <c r="F44" i="96"/>
  <c r="E44" i="96"/>
  <c r="D44" i="96"/>
  <c r="I43" i="96"/>
  <c r="H43" i="96"/>
  <c r="G43" i="96"/>
  <c r="F43" i="96"/>
  <c r="E43" i="96"/>
  <c r="D43" i="96"/>
  <c r="I42" i="96"/>
  <c r="H42" i="96"/>
  <c r="G42" i="96"/>
  <c r="F42" i="96"/>
  <c r="E42" i="96"/>
  <c r="D42" i="96"/>
  <c r="I41" i="96"/>
  <c r="H41" i="96"/>
  <c r="G41" i="96"/>
  <c r="F41" i="96"/>
  <c r="E41" i="96"/>
  <c r="D41" i="96"/>
  <c r="I40" i="96"/>
  <c r="H40" i="96"/>
  <c r="G40" i="96"/>
  <c r="F40" i="96"/>
  <c r="E40" i="96"/>
  <c r="D40" i="96"/>
  <c r="I35" i="96"/>
  <c r="H35" i="96"/>
  <c r="G35" i="96"/>
  <c r="F35" i="96"/>
  <c r="E35" i="96"/>
  <c r="D35" i="96"/>
  <c r="I34" i="96"/>
  <c r="H34" i="96"/>
  <c r="G34" i="96"/>
  <c r="F34" i="96"/>
  <c r="E34" i="96"/>
  <c r="D34" i="96"/>
  <c r="I33" i="96"/>
  <c r="H33" i="96"/>
  <c r="G33" i="96"/>
  <c r="F33" i="96"/>
  <c r="E33" i="96"/>
  <c r="D33" i="96"/>
  <c r="I32" i="96"/>
  <c r="H32" i="96"/>
  <c r="G32" i="96"/>
  <c r="F32" i="96"/>
  <c r="E32" i="96"/>
  <c r="D32" i="96"/>
  <c r="I31" i="96"/>
  <c r="H31" i="96"/>
  <c r="G31" i="96"/>
  <c r="F31" i="96"/>
  <c r="E31" i="96"/>
  <c r="D31" i="96"/>
  <c r="I26" i="96"/>
  <c r="H26" i="96"/>
  <c r="G26" i="96"/>
  <c r="F26" i="96"/>
  <c r="E26" i="96"/>
  <c r="D26" i="96"/>
  <c r="I25" i="96"/>
  <c r="H25" i="96"/>
  <c r="G25" i="96"/>
  <c r="F25" i="96"/>
  <c r="E25" i="96"/>
  <c r="D25" i="96"/>
  <c r="I24" i="96"/>
  <c r="H24" i="96"/>
  <c r="G24" i="96"/>
  <c r="F24" i="96"/>
  <c r="E24" i="96"/>
  <c r="D24" i="96"/>
  <c r="I22" i="96"/>
  <c r="H22" i="96"/>
  <c r="G22" i="96"/>
  <c r="F22" i="96"/>
  <c r="E22" i="96"/>
  <c r="D22" i="96"/>
  <c r="I21" i="96"/>
  <c r="H21" i="96"/>
  <c r="G21" i="96"/>
  <c r="F21" i="96"/>
  <c r="E21" i="96"/>
  <c r="D21" i="96"/>
  <c r="I20" i="96"/>
  <c r="H20" i="96"/>
  <c r="G20" i="96"/>
  <c r="F20" i="96"/>
  <c r="E20" i="96"/>
  <c r="D20" i="96"/>
  <c r="I15" i="96"/>
  <c r="H15" i="96"/>
  <c r="G15" i="96"/>
  <c r="F15" i="96"/>
  <c r="E15" i="96"/>
  <c r="D15" i="96"/>
  <c r="I14" i="96"/>
  <c r="H14" i="96"/>
  <c r="G14" i="96"/>
  <c r="F14" i="96"/>
  <c r="E14" i="96"/>
  <c r="D14" i="96"/>
  <c r="I13" i="96"/>
  <c r="H13" i="96"/>
  <c r="G13" i="96"/>
  <c r="F13" i="96"/>
  <c r="E13" i="96"/>
  <c r="D13" i="96"/>
  <c r="I11" i="96"/>
  <c r="H11" i="96"/>
  <c r="G11" i="96"/>
  <c r="F11" i="96"/>
  <c r="E11" i="96"/>
  <c r="D11" i="96"/>
  <c r="I10" i="96"/>
  <c r="H10" i="96"/>
  <c r="G10" i="96"/>
  <c r="F10" i="96"/>
  <c r="E10" i="96"/>
  <c r="D10" i="96"/>
  <c r="I9" i="96"/>
  <c r="H9" i="96"/>
  <c r="G9" i="96"/>
  <c r="F9" i="96"/>
  <c r="E9" i="96"/>
  <c r="D9" i="96"/>
  <c r="H65" i="95"/>
  <c r="H64" i="95"/>
  <c r="H63" i="95"/>
  <c r="H62" i="95"/>
  <c r="Z48" i="95"/>
  <c r="Y48" i="95"/>
  <c r="X48" i="95"/>
  <c r="W48" i="95"/>
  <c r="V48" i="95"/>
  <c r="U48" i="95"/>
  <c r="T48" i="95"/>
  <c r="S48" i="95"/>
  <c r="R48" i="95"/>
  <c r="H48" i="95" s="1"/>
  <c r="Q48" i="95"/>
  <c r="G48" i="95" s="1"/>
  <c r="P48" i="95"/>
  <c r="F48" i="95" s="1"/>
  <c r="O48" i="95"/>
  <c r="E48" i="95" s="1"/>
  <c r="N48" i="95"/>
  <c r="M48" i="95"/>
  <c r="L48" i="95"/>
  <c r="K48" i="95"/>
  <c r="Z41" i="95"/>
  <c r="Y41" i="95"/>
  <c r="X41" i="95"/>
  <c r="W41" i="95"/>
  <c r="V41" i="95"/>
  <c r="U41" i="95"/>
  <c r="T41" i="95"/>
  <c r="S41" i="95"/>
  <c r="R41" i="95"/>
  <c r="Q41" i="95"/>
  <c r="P41" i="95"/>
  <c r="O41" i="95"/>
  <c r="N41" i="95"/>
  <c r="M41" i="95"/>
  <c r="L41" i="95"/>
  <c r="K41" i="95"/>
  <c r="Z40" i="95"/>
  <c r="Y40" i="95"/>
  <c r="X40" i="95"/>
  <c r="W40" i="95"/>
  <c r="V40" i="95"/>
  <c r="U40" i="95"/>
  <c r="T40" i="95"/>
  <c r="S40" i="95"/>
  <c r="R40" i="95"/>
  <c r="Q40" i="95"/>
  <c r="P40" i="95"/>
  <c r="O40" i="95"/>
  <c r="N40" i="95"/>
  <c r="M40" i="95"/>
  <c r="L40" i="95"/>
  <c r="K40" i="95"/>
  <c r="I23" i="95"/>
  <c r="Z22" i="95"/>
  <c r="Y22" i="95"/>
  <c r="X22" i="95"/>
  <c r="W22" i="95"/>
  <c r="V22" i="95"/>
  <c r="U22" i="95"/>
  <c r="T22" i="95"/>
  <c r="S22" i="95"/>
  <c r="R22" i="95"/>
  <c r="H22" i="95" s="1"/>
  <c r="Q22" i="95"/>
  <c r="G22" i="95" s="1"/>
  <c r="P22" i="95"/>
  <c r="F22" i="95" s="1"/>
  <c r="O22" i="95"/>
  <c r="E22" i="95" s="1"/>
  <c r="N22" i="95"/>
  <c r="M22" i="95"/>
  <c r="L22" i="95"/>
  <c r="I22" i="95"/>
  <c r="Z21" i="95"/>
  <c r="Y21" i="95"/>
  <c r="X21" i="95"/>
  <c r="W21" i="95"/>
  <c r="V21" i="95"/>
  <c r="U21" i="95"/>
  <c r="T21" i="95"/>
  <c r="S21" i="95"/>
  <c r="R21" i="95"/>
  <c r="H21" i="95" s="1"/>
  <c r="Q21" i="95"/>
  <c r="G21" i="95" s="1"/>
  <c r="P21" i="95"/>
  <c r="F21" i="95" s="1"/>
  <c r="O21" i="95"/>
  <c r="E21" i="95" s="1"/>
  <c r="N21" i="95"/>
  <c r="M21" i="95"/>
  <c r="L21" i="95"/>
  <c r="I21" i="95"/>
  <c r="AA14" i="95"/>
  <c r="Z14" i="95"/>
  <c r="Y14" i="95"/>
  <c r="X14" i="95"/>
  <c r="W14" i="95"/>
  <c r="V14" i="95"/>
  <c r="U14" i="95"/>
  <c r="U24" i="95" s="1"/>
  <c r="T14" i="95"/>
  <c r="S14" i="95"/>
  <c r="R14" i="95"/>
  <c r="Q14" i="95"/>
  <c r="P14" i="95"/>
  <c r="O14" i="95"/>
  <c r="N14" i="95"/>
  <c r="M14" i="95"/>
  <c r="L14" i="95"/>
  <c r="K14" i="95"/>
  <c r="I13" i="95"/>
  <c r="I12" i="95"/>
  <c r="I11" i="95"/>
  <c r="AA10" i="95"/>
  <c r="Z10" i="95"/>
  <c r="Y10" i="95"/>
  <c r="Y13" i="95" s="1"/>
  <c r="X10" i="95"/>
  <c r="X13" i="95" s="1"/>
  <c r="W10" i="95"/>
  <c r="W13" i="95" s="1"/>
  <c r="V10" i="95"/>
  <c r="U10" i="95"/>
  <c r="T10" i="95"/>
  <c r="S10" i="95"/>
  <c r="R10" i="95"/>
  <c r="Q10" i="95"/>
  <c r="P10" i="95"/>
  <c r="F10" i="95" s="1"/>
  <c r="O10" i="95"/>
  <c r="N10" i="95"/>
  <c r="M10" i="95"/>
  <c r="M13" i="95" s="1"/>
  <c r="L10" i="95"/>
  <c r="L13" i="95" s="1"/>
  <c r="K10" i="95"/>
  <c r="K13" i="95" s="1"/>
  <c r="AA9" i="95"/>
  <c r="AA19" i="95" s="1"/>
  <c r="AA8" i="95"/>
  <c r="AA18" i="95" s="1"/>
  <c r="Z8" i="95"/>
  <c r="Z18" i="95" s="1"/>
  <c r="Z28" i="95" s="1"/>
  <c r="Y8" i="95"/>
  <c r="Y18" i="95" s="1"/>
  <c r="Y28" i="95" s="1"/>
  <c r="X8" i="95"/>
  <c r="X18" i="95" s="1"/>
  <c r="X28" i="95" s="1"/>
  <c r="W8" i="95"/>
  <c r="W18" i="95" s="1"/>
  <c r="W28" i="95" s="1"/>
  <c r="V8" i="95"/>
  <c r="V18" i="95" s="1"/>
  <c r="V28" i="95" s="1"/>
  <c r="U8" i="95"/>
  <c r="U18" i="95" s="1"/>
  <c r="U28" i="95" s="1"/>
  <c r="T8" i="95"/>
  <c r="T18" i="95" s="1"/>
  <c r="T28" i="95" s="1"/>
  <c r="S8" i="95"/>
  <c r="S18" i="95" s="1"/>
  <c r="S28" i="95" s="1"/>
  <c r="R8" i="95"/>
  <c r="R18" i="95" s="1"/>
  <c r="R28" i="95" s="1"/>
  <c r="Q8" i="95"/>
  <c r="Q18" i="95" s="1"/>
  <c r="Q28" i="95" s="1"/>
  <c r="P8" i="95"/>
  <c r="P18" i="95" s="1"/>
  <c r="P28" i="95" s="1"/>
  <c r="O8" i="95"/>
  <c r="O18" i="95" s="1"/>
  <c r="O28" i="95" s="1"/>
  <c r="N8" i="95"/>
  <c r="N18" i="95" s="1"/>
  <c r="N28" i="95" s="1"/>
  <c r="M8" i="95"/>
  <c r="M18" i="95" s="1"/>
  <c r="M28" i="95" s="1"/>
  <c r="L8" i="95"/>
  <c r="L18" i="95" s="1"/>
  <c r="L28" i="95" s="1"/>
  <c r="K8" i="95"/>
  <c r="K18" i="95" s="1"/>
  <c r="K28" i="95" s="1"/>
  <c r="X50" i="94"/>
  <c r="W50" i="94"/>
  <c r="V50" i="94"/>
  <c r="U50" i="94"/>
  <c r="T50" i="94"/>
  <c r="S50" i="94"/>
  <c r="R50" i="94"/>
  <c r="Q50" i="94"/>
  <c r="P50" i="94"/>
  <c r="F50" i="94" s="1"/>
  <c r="F51" i="107" s="1"/>
  <c r="O50" i="94"/>
  <c r="E50" i="94" s="1"/>
  <c r="E51" i="107" s="1"/>
  <c r="N50" i="94"/>
  <c r="D50" i="94" s="1"/>
  <c r="M50" i="94"/>
  <c r="C50" i="94" s="1"/>
  <c r="L50" i="94"/>
  <c r="K50" i="94"/>
  <c r="J50" i="94"/>
  <c r="I50" i="94"/>
  <c r="X48" i="94"/>
  <c r="W48" i="94"/>
  <c r="V48" i="94"/>
  <c r="U48" i="94"/>
  <c r="T48" i="94"/>
  <c r="S48" i="94"/>
  <c r="R48" i="94"/>
  <c r="Q48" i="94"/>
  <c r="P48" i="94"/>
  <c r="F48" i="94" s="1"/>
  <c r="F49" i="107" s="1"/>
  <c r="O48" i="94"/>
  <c r="E48" i="94" s="1"/>
  <c r="E49" i="107" s="1"/>
  <c r="N48" i="94"/>
  <c r="D48" i="94" s="1"/>
  <c r="M48" i="94"/>
  <c r="C48" i="94" s="1"/>
  <c r="L48" i="94"/>
  <c r="K48" i="94"/>
  <c r="J48" i="94"/>
  <c r="I48" i="94"/>
  <c r="X38" i="94"/>
  <c r="W38" i="94"/>
  <c r="V38" i="94"/>
  <c r="U38" i="94"/>
  <c r="T38" i="94"/>
  <c r="S38" i="94"/>
  <c r="R38" i="94"/>
  <c r="Q38" i="94"/>
  <c r="F38" i="94"/>
  <c r="F39" i="107" s="1"/>
  <c r="E38" i="94"/>
  <c r="E39" i="107" s="1"/>
  <c r="D38" i="94"/>
  <c r="C38" i="94"/>
  <c r="X26" i="94"/>
  <c r="W26" i="94"/>
  <c r="V26" i="94"/>
  <c r="U26" i="94"/>
  <c r="T26" i="94"/>
  <c r="S26" i="94"/>
  <c r="R26" i="94"/>
  <c r="Q26" i="94"/>
  <c r="P26" i="94"/>
  <c r="F26" i="94" s="1"/>
  <c r="F27" i="107" s="1"/>
  <c r="O26" i="94"/>
  <c r="E26" i="94" s="1"/>
  <c r="E27" i="107" s="1"/>
  <c r="N26" i="94"/>
  <c r="D26" i="94" s="1"/>
  <c r="M26" i="94"/>
  <c r="C26" i="94" s="1"/>
  <c r="L26" i="94"/>
  <c r="K26" i="94"/>
  <c r="J26" i="94"/>
  <c r="I26" i="94"/>
  <c r="X21" i="94"/>
  <c r="W21" i="94"/>
  <c r="V21" i="94"/>
  <c r="U21" i="94"/>
  <c r="T21" i="94"/>
  <c r="S21" i="94"/>
  <c r="R21" i="94"/>
  <c r="Q21" i="94"/>
  <c r="P21" i="94"/>
  <c r="F21" i="94" s="1"/>
  <c r="F22" i="107" s="1"/>
  <c r="O21" i="94"/>
  <c r="E21" i="94" s="1"/>
  <c r="E22" i="107" s="1"/>
  <c r="N21" i="94"/>
  <c r="D21" i="94" s="1"/>
  <c r="M21" i="94"/>
  <c r="C21" i="94" s="1"/>
  <c r="L21" i="94"/>
  <c r="K21" i="94"/>
  <c r="J21" i="94"/>
  <c r="I21" i="94"/>
  <c r="X6" i="94"/>
  <c r="W6" i="94"/>
  <c r="V6" i="94"/>
  <c r="U6" i="94"/>
  <c r="T6" i="94"/>
  <c r="S6" i="94"/>
  <c r="R6" i="94"/>
  <c r="Q6" i="94"/>
  <c r="P6" i="94"/>
  <c r="O6" i="94"/>
  <c r="N6" i="94"/>
  <c r="M6" i="94"/>
  <c r="L6" i="94"/>
  <c r="K6" i="94"/>
  <c r="J6" i="94"/>
  <c r="I6" i="94"/>
  <c r="O42" i="93"/>
  <c r="N42" i="93"/>
  <c r="M42" i="93"/>
  <c r="X35" i="93"/>
  <c r="X42" i="93" s="1"/>
  <c r="W35" i="93"/>
  <c r="W42" i="93" s="1"/>
  <c r="V35" i="93"/>
  <c r="V42" i="93" s="1"/>
  <c r="U35" i="93"/>
  <c r="U42" i="93" s="1"/>
  <c r="T35" i="93"/>
  <c r="T42" i="93" s="1"/>
  <c r="S35" i="93"/>
  <c r="S42" i="93" s="1"/>
  <c r="R35" i="93"/>
  <c r="R42" i="93" s="1"/>
  <c r="Q35" i="93"/>
  <c r="Q42" i="93" s="1"/>
  <c r="P35" i="93"/>
  <c r="F35" i="93" s="1"/>
  <c r="O35" i="93"/>
  <c r="N35" i="93"/>
  <c r="M35" i="93"/>
  <c r="L35" i="93"/>
  <c r="L42" i="93" s="1"/>
  <c r="K35" i="93"/>
  <c r="K42" i="93" s="1"/>
  <c r="J35" i="93"/>
  <c r="J42" i="93" s="1"/>
  <c r="I35" i="93"/>
  <c r="I42" i="93" s="1"/>
  <c r="X34" i="93"/>
  <c r="X43" i="93" s="1"/>
  <c r="W34" i="93"/>
  <c r="W43" i="93" s="1"/>
  <c r="V34" i="93"/>
  <c r="V43" i="93" s="1"/>
  <c r="V44" i="93" s="1"/>
  <c r="U34" i="93"/>
  <c r="T34" i="93"/>
  <c r="S34" i="93"/>
  <c r="S43" i="93" s="1"/>
  <c r="S44" i="93" s="1"/>
  <c r="R34" i="93"/>
  <c r="Q34" i="93"/>
  <c r="P34" i="93"/>
  <c r="O34" i="93"/>
  <c r="O43" i="93" s="1"/>
  <c r="N34" i="93"/>
  <c r="N43" i="93" s="1"/>
  <c r="M34" i="93"/>
  <c r="M43" i="93" s="1"/>
  <c r="L34" i="93"/>
  <c r="L43" i="93" s="1"/>
  <c r="K34" i="93"/>
  <c r="K43" i="93" s="1"/>
  <c r="J34" i="93"/>
  <c r="J43" i="93" s="1"/>
  <c r="J44" i="93" s="1"/>
  <c r="I34" i="93"/>
  <c r="X33" i="93"/>
  <c r="W33" i="93"/>
  <c r="V33" i="93"/>
  <c r="U33" i="93"/>
  <c r="T33" i="93"/>
  <c r="S33" i="93"/>
  <c r="R33" i="93"/>
  <c r="Q33" i="93"/>
  <c r="P33" i="93"/>
  <c r="F33" i="93" s="1"/>
  <c r="O33" i="93"/>
  <c r="N33" i="93"/>
  <c r="M33" i="93"/>
  <c r="L33" i="93"/>
  <c r="K33" i="93"/>
  <c r="J33" i="93"/>
  <c r="I33" i="93"/>
  <c r="X28" i="93"/>
  <c r="W28" i="93"/>
  <c r="V28" i="93"/>
  <c r="U28" i="93"/>
  <c r="T28" i="93"/>
  <c r="S28" i="93"/>
  <c r="R28" i="93"/>
  <c r="Q28" i="93"/>
  <c r="P28" i="93"/>
  <c r="F28" i="93" s="1"/>
  <c r="O28" i="93"/>
  <c r="N28" i="93"/>
  <c r="M28" i="93"/>
  <c r="L28" i="93"/>
  <c r="K28" i="93"/>
  <c r="J28" i="93"/>
  <c r="I28" i="93"/>
  <c r="N22" i="93"/>
  <c r="X20" i="93"/>
  <c r="W20" i="93"/>
  <c r="V20" i="93"/>
  <c r="U20" i="93"/>
  <c r="T20" i="93"/>
  <c r="S20" i="93"/>
  <c r="R20" i="93"/>
  <c r="Q20" i="93"/>
  <c r="P20" i="93"/>
  <c r="F20" i="93" s="1"/>
  <c r="O20" i="93"/>
  <c r="N20" i="93"/>
  <c r="M20" i="93"/>
  <c r="L20" i="93"/>
  <c r="K20" i="93"/>
  <c r="J20" i="93"/>
  <c r="I20" i="93"/>
  <c r="X17" i="93"/>
  <c r="W17" i="93"/>
  <c r="V17" i="93"/>
  <c r="U17" i="93"/>
  <c r="T17" i="93"/>
  <c r="S17" i="93"/>
  <c r="R17" i="93"/>
  <c r="Q17" i="93"/>
  <c r="P17" i="93"/>
  <c r="F17" i="93" s="1"/>
  <c r="O17" i="93"/>
  <c r="N17" i="93"/>
  <c r="M17" i="93"/>
  <c r="L17" i="93"/>
  <c r="K17" i="93"/>
  <c r="J17" i="93"/>
  <c r="I17" i="93"/>
  <c r="X13" i="93"/>
  <c r="X22" i="93" s="1"/>
  <c r="W13" i="93"/>
  <c r="W22" i="93" s="1"/>
  <c r="V13" i="93"/>
  <c r="V22" i="93" s="1"/>
  <c r="U13" i="93"/>
  <c r="U22" i="93" s="1"/>
  <c r="T13" i="93"/>
  <c r="T22" i="93" s="1"/>
  <c r="S13" i="93"/>
  <c r="S22" i="93" s="1"/>
  <c r="R13" i="93"/>
  <c r="R22" i="93" s="1"/>
  <c r="Q13" i="93"/>
  <c r="Q22" i="93" s="1"/>
  <c r="P13" i="93"/>
  <c r="O13" i="93"/>
  <c r="N13" i="93"/>
  <c r="M13" i="93"/>
  <c r="M22" i="93" s="1"/>
  <c r="L13" i="93"/>
  <c r="L22" i="93" s="1"/>
  <c r="K13" i="93"/>
  <c r="K22" i="93" s="1"/>
  <c r="J13" i="93"/>
  <c r="J22" i="93" s="1"/>
  <c r="I13" i="93"/>
  <c r="I22" i="93" s="1"/>
  <c r="X12" i="93"/>
  <c r="W12" i="93"/>
  <c r="V12" i="93"/>
  <c r="U12" i="93"/>
  <c r="T12" i="93"/>
  <c r="S12" i="93"/>
  <c r="R12" i="93"/>
  <c r="Q12" i="93"/>
  <c r="P12" i="93"/>
  <c r="F12" i="93" s="1"/>
  <c r="O12" i="93"/>
  <c r="N12" i="93"/>
  <c r="M12" i="93"/>
  <c r="L12" i="93"/>
  <c r="K12" i="93"/>
  <c r="J12" i="93"/>
  <c r="I12" i="93"/>
  <c r="Y60" i="92"/>
  <c r="G60" i="92" s="1"/>
  <c r="G60" i="105" s="1"/>
  <c r="X60" i="92"/>
  <c r="W60" i="92"/>
  <c r="V60" i="92"/>
  <c r="U60" i="92"/>
  <c r="T60" i="92"/>
  <c r="S60" i="92"/>
  <c r="R60" i="92"/>
  <c r="Q60" i="92"/>
  <c r="O60" i="92"/>
  <c r="E60" i="92" s="1"/>
  <c r="E60" i="105" s="1"/>
  <c r="N60" i="92"/>
  <c r="D60" i="92" s="1"/>
  <c r="M60" i="92"/>
  <c r="C60" i="92" s="1"/>
  <c r="L60" i="92"/>
  <c r="K60" i="92"/>
  <c r="J60" i="92"/>
  <c r="I60" i="92"/>
  <c r="Y59" i="92"/>
  <c r="G59" i="92" s="1"/>
  <c r="G59" i="105" s="1"/>
  <c r="X59" i="92"/>
  <c r="W59" i="92"/>
  <c r="V59" i="92"/>
  <c r="U59" i="92"/>
  <c r="T59" i="92"/>
  <c r="S59" i="92"/>
  <c r="R59" i="92"/>
  <c r="Q59" i="92"/>
  <c r="O59" i="92"/>
  <c r="E59" i="92" s="1"/>
  <c r="E59" i="105" s="1"/>
  <c r="N59" i="92"/>
  <c r="D59" i="92" s="1"/>
  <c r="M59" i="92"/>
  <c r="C59" i="92" s="1"/>
  <c r="L59" i="92"/>
  <c r="K59" i="92"/>
  <c r="J59" i="92"/>
  <c r="I59" i="92"/>
  <c r="X58" i="92"/>
  <c r="W58" i="92"/>
  <c r="V58" i="92"/>
  <c r="U58" i="92"/>
  <c r="T58" i="92"/>
  <c r="S58" i="92"/>
  <c r="R58" i="92"/>
  <c r="Q58" i="92"/>
  <c r="O58" i="92"/>
  <c r="E58" i="92" s="1"/>
  <c r="E58" i="105" s="1"/>
  <c r="N58" i="92"/>
  <c r="D58" i="92" s="1"/>
  <c r="M58" i="92"/>
  <c r="C58" i="92" s="1"/>
  <c r="L58" i="92"/>
  <c r="K58" i="92"/>
  <c r="J58" i="92"/>
  <c r="I58" i="92"/>
  <c r="G58" i="92"/>
  <c r="G58" i="105" s="1"/>
  <c r="X57" i="92"/>
  <c r="W57" i="92"/>
  <c r="V57" i="92"/>
  <c r="U57" i="92"/>
  <c r="T57" i="92"/>
  <c r="S57" i="92"/>
  <c r="R57" i="92"/>
  <c r="Q57" i="92"/>
  <c r="O57" i="92"/>
  <c r="E57" i="92" s="1"/>
  <c r="E57" i="105" s="1"/>
  <c r="N57" i="92"/>
  <c r="D57" i="92" s="1"/>
  <c r="M57" i="92"/>
  <c r="C57" i="92" s="1"/>
  <c r="L57" i="92"/>
  <c r="K57" i="92"/>
  <c r="J57" i="92"/>
  <c r="I57" i="92"/>
  <c r="X55" i="92"/>
  <c r="W55" i="92"/>
  <c r="V55" i="92"/>
  <c r="U55" i="92"/>
  <c r="T55" i="92"/>
  <c r="S55" i="92"/>
  <c r="R55" i="92"/>
  <c r="Q55" i="92"/>
  <c r="O55" i="92"/>
  <c r="E55" i="92" s="1"/>
  <c r="E55" i="105" s="1"/>
  <c r="N55" i="92"/>
  <c r="D55" i="92" s="1"/>
  <c r="M55" i="92"/>
  <c r="C55" i="92" s="1"/>
  <c r="L55" i="92"/>
  <c r="K55" i="92"/>
  <c r="J55" i="92"/>
  <c r="I55" i="92"/>
  <c r="X54" i="92"/>
  <c r="W54" i="92"/>
  <c r="V54" i="92"/>
  <c r="U54" i="92"/>
  <c r="T54" i="92"/>
  <c r="S54" i="92"/>
  <c r="R54" i="92"/>
  <c r="Q54" i="92"/>
  <c r="O54" i="92"/>
  <c r="E54" i="92" s="1"/>
  <c r="E54" i="105" s="1"/>
  <c r="N54" i="92"/>
  <c r="D54" i="92" s="1"/>
  <c r="M54" i="92"/>
  <c r="C54" i="92" s="1"/>
  <c r="L54" i="92"/>
  <c r="K54" i="92"/>
  <c r="J54" i="92"/>
  <c r="I54" i="92"/>
  <c r="G54" i="92"/>
  <c r="X53" i="92"/>
  <c r="W53" i="92"/>
  <c r="V53" i="92"/>
  <c r="U53" i="92"/>
  <c r="T53" i="92"/>
  <c r="S53" i="92"/>
  <c r="R53" i="92"/>
  <c r="Q53" i="92"/>
  <c r="O53" i="92"/>
  <c r="E53" i="92" s="1"/>
  <c r="E53" i="105" s="1"/>
  <c r="N53" i="92"/>
  <c r="D53" i="92" s="1"/>
  <c r="M53" i="92"/>
  <c r="C53" i="92" s="1"/>
  <c r="L53" i="92"/>
  <c r="K53" i="92"/>
  <c r="J53" i="92"/>
  <c r="I53" i="92"/>
  <c r="Y52" i="92"/>
  <c r="G52" i="92" s="1"/>
  <c r="G52" i="105" s="1"/>
  <c r="X52" i="92"/>
  <c r="W52" i="92"/>
  <c r="V52" i="92"/>
  <c r="U52" i="92"/>
  <c r="T52" i="92"/>
  <c r="S52" i="92"/>
  <c r="R52" i="92"/>
  <c r="Q52" i="92"/>
  <c r="P52" i="92"/>
  <c r="F52" i="92" s="1"/>
  <c r="F52" i="105" s="1"/>
  <c r="O52" i="92"/>
  <c r="E52" i="92" s="1"/>
  <c r="E52" i="105" s="1"/>
  <c r="N52" i="92"/>
  <c r="D52" i="92" s="1"/>
  <c r="M52" i="92"/>
  <c r="C52" i="92" s="1"/>
  <c r="L52" i="92"/>
  <c r="K52" i="92"/>
  <c r="J52" i="92"/>
  <c r="I52" i="92"/>
  <c r="Y51" i="92"/>
  <c r="G51" i="92" s="1"/>
  <c r="G51" i="105" s="1"/>
  <c r="X51" i="92"/>
  <c r="W51" i="92"/>
  <c r="V51" i="92"/>
  <c r="U51" i="92"/>
  <c r="T51" i="92"/>
  <c r="S51" i="92"/>
  <c r="R51" i="92"/>
  <c r="Q51" i="92"/>
  <c r="P51" i="92"/>
  <c r="F51" i="92" s="1"/>
  <c r="F51" i="105" s="1"/>
  <c r="O51" i="92"/>
  <c r="E51" i="92" s="1"/>
  <c r="E51" i="105" s="1"/>
  <c r="N51" i="92"/>
  <c r="D51" i="92" s="1"/>
  <c r="M51" i="92"/>
  <c r="C51" i="92" s="1"/>
  <c r="L51" i="92"/>
  <c r="K51" i="92"/>
  <c r="J51" i="92"/>
  <c r="I51" i="92"/>
  <c r="Y50" i="92"/>
  <c r="G50" i="92" s="1"/>
  <c r="G50" i="105" s="1"/>
  <c r="X50" i="92"/>
  <c r="W50" i="92"/>
  <c r="V50" i="92"/>
  <c r="U50" i="92"/>
  <c r="T50" i="92"/>
  <c r="S50" i="92"/>
  <c r="R50" i="92"/>
  <c r="Q50" i="92"/>
  <c r="P50" i="92"/>
  <c r="F50" i="92" s="1"/>
  <c r="F50" i="105" s="1"/>
  <c r="O50" i="92"/>
  <c r="E50" i="92" s="1"/>
  <c r="E50" i="105" s="1"/>
  <c r="N50" i="92"/>
  <c r="D50" i="92" s="1"/>
  <c r="M50" i="92"/>
  <c r="C50" i="92" s="1"/>
  <c r="L50" i="92"/>
  <c r="K50" i="92"/>
  <c r="J50" i="92"/>
  <c r="I50" i="92"/>
  <c r="Y49" i="92"/>
  <c r="G49" i="92" s="1"/>
  <c r="G49" i="105" s="1"/>
  <c r="X49" i="92"/>
  <c r="W49" i="92"/>
  <c r="V49" i="92"/>
  <c r="U49" i="92"/>
  <c r="T49" i="92"/>
  <c r="S49" i="92"/>
  <c r="R49" i="92"/>
  <c r="Q49" i="92"/>
  <c r="P49" i="92"/>
  <c r="F49" i="92" s="1"/>
  <c r="F49" i="105" s="1"/>
  <c r="O49" i="92"/>
  <c r="E49" i="92" s="1"/>
  <c r="E49" i="105" s="1"/>
  <c r="N49" i="92"/>
  <c r="D49" i="92" s="1"/>
  <c r="M49" i="92"/>
  <c r="C49" i="92" s="1"/>
  <c r="L49" i="92"/>
  <c r="K49" i="92"/>
  <c r="J49" i="92"/>
  <c r="I49" i="92"/>
  <c r="X48" i="92"/>
  <c r="W48" i="92"/>
  <c r="V48" i="92"/>
  <c r="U48" i="92"/>
  <c r="T48" i="92"/>
  <c r="S48" i="92"/>
  <c r="R48" i="92"/>
  <c r="Q48" i="92"/>
  <c r="O48" i="92"/>
  <c r="E48" i="92" s="1"/>
  <c r="E48" i="105" s="1"/>
  <c r="N48" i="92"/>
  <c r="D48" i="92" s="1"/>
  <c r="M48" i="92"/>
  <c r="C48" i="92" s="1"/>
  <c r="L48" i="92"/>
  <c r="K48" i="92"/>
  <c r="J48" i="92"/>
  <c r="I48" i="92"/>
  <c r="X47" i="92"/>
  <c r="W47" i="92"/>
  <c r="V47" i="92"/>
  <c r="U47" i="92"/>
  <c r="T47" i="92"/>
  <c r="S47" i="92"/>
  <c r="R47" i="92"/>
  <c r="Q47" i="92"/>
  <c r="O47" i="92"/>
  <c r="E47" i="92" s="1"/>
  <c r="E47" i="105" s="1"/>
  <c r="N47" i="92"/>
  <c r="D47" i="92" s="1"/>
  <c r="M47" i="92"/>
  <c r="C47" i="92" s="1"/>
  <c r="L47" i="92"/>
  <c r="K47" i="92"/>
  <c r="J47" i="92"/>
  <c r="I47" i="92"/>
  <c r="G47" i="92"/>
  <c r="X46" i="92"/>
  <c r="W46" i="92"/>
  <c r="V46" i="92"/>
  <c r="U46" i="92"/>
  <c r="T46" i="92"/>
  <c r="S46" i="92"/>
  <c r="R46" i="92"/>
  <c r="Q46" i="92"/>
  <c r="O46" i="92"/>
  <c r="E46" i="92" s="1"/>
  <c r="E46" i="105" s="1"/>
  <c r="N46" i="92"/>
  <c r="D46" i="92" s="1"/>
  <c r="M46" i="92"/>
  <c r="C46" i="92" s="1"/>
  <c r="L46" i="92"/>
  <c r="K46" i="92"/>
  <c r="J46" i="92"/>
  <c r="I46" i="92"/>
  <c r="G46" i="92"/>
  <c r="X45" i="92"/>
  <c r="W45" i="92"/>
  <c r="V45" i="92"/>
  <c r="U45" i="92"/>
  <c r="T45" i="92"/>
  <c r="S45" i="92"/>
  <c r="R45" i="92"/>
  <c r="Q45" i="92"/>
  <c r="O45" i="92"/>
  <c r="E45" i="92" s="1"/>
  <c r="E45" i="105" s="1"/>
  <c r="N45" i="92"/>
  <c r="D45" i="92" s="1"/>
  <c r="M45" i="92"/>
  <c r="C45" i="92" s="1"/>
  <c r="L45" i="92"/>
  <c r="K45" i="92"/>
  <c r="J45" i="92"/>
  <c r="I45" i="92"/>
  <c r="G45" i="92"/>
  <c r="X44" i="92"/>
  <c r="W44" i="92"/>
  <c r="V44" i="92"/>
  <c r="U44" i="92"/>
  <c r="T44" i="92"/>
  <c r="S44" i="92"/>
  <c r="R44" i="92"/>
  <c r="Q44" i="92"/>
  <c r="O44" i="92"/>
  <c r="E44" i="92" s="1"/>
  <c r="E44" i="105" s="1"/>
  <c r="N44" i="92"/>
  <c r="D44" i="92" s="1"/>
  <c r="M44" i="92"/>
  <c r="C44" i="92" s="1"/>
  <c r="L44" i="92"/>
  <c r="K44" i="92"/>
  <c r="J44" i="92"/>
  <c r="I44" i="92"/>
  <c r="X43" i="92"/>
  <c r="W43" i="92"/>
  <c r="V43" i="92"/>
  <c r="U43" i="92"/>
  <c r="T43" i="92"/>
  <c r="S43" i="92"/>
  <c r="R43" i="92"/>
  <c r="Q43" i="92"/>
  <c r="O43" i="92"/>
  <c r="E43" i="92" s="1"/>
  <c r="E43" i="105" s="1"/>
  <c r="N43" i="92"/>
  <c r="D43" i="92" s="1"/>
  <c r="M43" i="92"/>
  <c r="C43" i="92" s="1"/>
  <c r="L43" i="92"/>
  <c r="K43" i="92"/>
  <c r="J43" i="92"/>
  <c r="I43" i="92"/>
  <c r="X42" i="92"/>
  <c r="W42" i="92"/>
  <c r="V42" i="92"/>
  <c r="U42" i="92"/>
  <c r="T42" i="92"/>
  <c r="S42" i="92"/>
  <c r="R42" i="92"/>
  <c r="Q42" i="92"/>
  <c r="O42" i="92"/>
  <c r="E42" i="92" s="1"/>
  <c r="E42" i="105" s="1"/>
  <c r="N42" i="92"/>
  <c r="D42" i="92" s="1"/>
  <c r="M42" i="92"/>
  <c r="C42" i="92" s="1"/>
  <c r="L42" i="92"/>
  <c r="K42" i="92"/>
  <c r="J42" i="92"/>
  <c r="I42" i="92"/>
  <c r="X41" i="92"/>
  <c r="W41" i="92"/>
  <c r="V41" i="92"/>
  <c r="U41" i="92"/>
  <c r="T41" i="92"/>
  <c r="S41" i="92"/>
  <c r="R41" i="92"/>
  <c r="Q41" i="92"/>
  <c r="O41" i="92"/>
  <c r="E41" i="92" s="1"/>
  <c r="E41" i="105" s="1"/>
  <c r="N41" i="92"/>
  <c r="D41" i="92" s="1"/>
  <c r="M41" i="92"/>
  <c r="C41" i="92" s="1"/>
  <c r="L41" i="92"/>
  <c r="K41" i="92"/>
  <c r="J41" i="92"/>
  <c r="I41" i="92"/>
  <c r="X40" i="92"/>
  <c r="W40" i="92"/>
  <c r="V40" i="92"/>
  <c r="U40" i="92"/>
  <c r="T40" i="92"/>
  <c r="S40" i="92"/>
  <c r="R40" i="92"/>
  <c r="Q40" i="92"/>
  <c r="O40" i="92"/>
  <c r="E40" i="92" s="1"/>
  <c r="E40" i="105" s="1"/>
  <c r="N40" i="92"/>
  <c r="D40" i="92" s="1"/>
  <c r="M40" i="92"/>
  <c r="C40" i="92" s="1"/>
  <c r="L40" i="92"/>
  <c r="K40" i="92"/>
  <c r="J40" i="92"/>
  <c r="I40" i="92"/>
  <c r="G33" i="92"/>
  <c r="G33" i="105" s="1"/>
  <c r="X33" i="92"/>
  <c r="W33" i="92"/>
  <c r="V33" i="92"/>
  <c r="U33" i="92"/>
  <c r="T33" i="92"/>
  <c r="S33" i="92"/>
  <c r="R33" i="92"/>
  <c r="O33" i="92"/>
  <c r="E33" i="92" s="1"/>
  <c r="E33" i="105" s="1"/>
  <c r="N33" i="92"/>
  <c r="D33" i="92" s="1"/>
  <c r="M33" i="92"/>
  <c r="C33" i="92" s="1"/>
  <c r="L33" i="92"/>
  <c r="K33" i="92"/>
  <c r="J33" i="92"/>
  <c r="X32" i="92"/>
  <c r="W32" i="92"/>
  <c r="V32" i="92"/>
  <c r="U32" i="92"/>
  <c r="T32" i="92"/>
  <c r="S32" i="92"/>
  <c r="R32" i="92"/>
  <c r="O32" i="92"/>
  <c r="E32" i="92" s="1"/>
  <c r="E32" i="105" s="1"/>
  <c r="N32" i="92"/>
  <c r="D32" i="92" s="1"/>
  <c r="M32" i="92"/>
  <c r="C32" i="92" s="1"/>
  <c r="L32" i="92"/>
  <c r="K32" i="92"/>
  <c r="J32" i="92"/>
  <c r="X31" i="92"/>
  <c r="W31" i="92"/>
  <c r="V31" i="92"/>
  <c r="U31" i="92"/>
  <c r="T31" i="92"/>
  <c r="S31" i="92"/>
  <c r="R31" i="92"/>
  <c r="O31" i="92"/>
  <c r="E31" i="92" s="1"/>
  <c r="E31" i="105" s="1"/>
  <c r="N31" i="92"/>
  <c r="D31" i="92" s="1"/>
  <c r="M31" i="92"/>
  <c r="C31" i="92" s="1"/>
  <c r="L31" i="92"/>
  <c r="K31" i="92"/>
  <c r="J31" i="92"/>
  <c r="X30" i="92"/>
  <c r="W30" i="92"/>
  <c r="V30" i="92"/>
  <c r="U30" i="92"/>
  <c r="T30" i="92"/>
  <c r="S30" i="92"/>
  <c r="R30" i="92"/>
  <c r="O30" i="92"/>
  <c r="E30" i="92" s="1"/>
  <c r="E30" i="105" s="1"/>
  <c r="N30" i="92"/>
  <c r="D30" i="92" s="1"/>
  <c r="M30" i="92"/>
  <c r="C30" i="92" s="1"/>
  <c r="L30" i="92"/>
  <c r="K30" i="92"/>
  <c r="J30" i="92"/>
  <c r="G28" i="92"/>
  <c r="G28" i="105" s="1"/>
  <c r="X28" i="92"/>
  <c r="W28" i="92"/>
  <c r="V28" i="92"/>
  <c r="U28" i="92"/>
  <c r="T28" i="92"/>
  <c r="S28" i="92"/>
  <c r="R28" i="92"/>
  <c r="O28" i="92"/>
  <c r="E28" i="92" s="1"/>
  <c r="E28" i="105" s="1"/>
  <c r="N28" i="92"/>
  <c r="D28" i="92" s="1"/>
  <c r="M28" i="92"/>
  <c r="C28" i="92" s="1"/>
  <c r="L28" i="92"/>
  <c r="K28" i="92"/>
  <c r="J28" i="92"/>
  <c r="X27" i="92"/>
  <c r="W27" i="92"/>
  <c r="V27" i="92"/>
  <c r="U27" i="92"/>
  <c r="T27" i="92"/>
  <c r="S27" i="92"/>
  <c r="R27" i="92"/>
  <c r="Q27" i="92"/>
  <c r="P27" i="92"/>
  <c r="F27" i="92" s="1"/>
  <c r="F27" i="105" s="1"/>
  <c r="O27" i="92"/>
  <c r="E27" i="92" s="1"/>
  <c r="E27" i="105" s="1"/>
  <c r="N27" i="92"/>
  <c r="D27" i="92" s="1"/>
  <c r="M27" i="92"/>
  <c r="C27" i="92" s="1"/>
  <c r="L27" i="92"/>
  <c r="K27" i="92"/>
  <c r="J27" i="92"/>
  <c r="G27" i="92"/>
  <c r="X26" i="92"/>
  <c r="W26" i="92"/>
  <c r="V26" i="92"/>
  <c r="U26" i="92"/>
  <c r="T26" i="92"/>
  <c r="S26" i="92"/>
  <c r="R26" i="92"/>
  <c r="O26" i="92"/>
  <c r="E26" i="92" s="1"/>
  <c r="E26" i="105" s="1"/>
  <c r="N26" i="92"/>
  <c r="D26" i="92" s="1"/>
  <c r="M26" i="92"/>
  <c r="C26" i="92" s="1"/>
  <c r="L26" i="92"/>
  <c r="K26" i="92"/>
  <c r="J26" i="92"/>
  <c r="G26" i="92"/>
  <c r="X25" i="92"/>
  <c r="W25" i="92"/>
  <c r="V25" i="92"/>
  <c r="U25" i="92"/>
  <c r="T25" i="92"/>
  <c r="S25" i="92"/>
  <c r="R25" i="92"/>
  <c r="Q25" i="92"/>
  <c r="P25" i="92"/>
  <c r="F25" i="92" s="1"/>
  <c r="F25" i="105" s="1"/>
  <c r="O25" i="92"/>
  <c r="E25" i="92" s="1"/>
  <c r="E25" i="105" s="1"/>
  <c r="N25" i="92"/>
  <c r="D25" i="92" s="1"/>
  <c r="M25" i="92"/>
  <c r="C25" i="92" s="1"/>
  <c r="L25" i="92"/>
  <c r="K25" i="92"/>
  <c r="J25" i="92"/>
  <c r="G25" i="92"/>
  <c r="X24" i="92"/>
  <c r="W24" i="92"/>
  <c r="V24" i="92"/>
  <c r="U24" i="92"/>
  <c r="T24" i="92"/>
  <c r="S24" i="92"/>
  <c r="R24" i="92"/>
  <c r="Q24" i="92"/>
  <c r="P24" i="92"/>
  <c r="F24" i="92" s="1"/>
  <c r="F24" i="105" s="1"/>
  <c r="O24" i="92"/>
  <c r="E24" i="92" s="1"/>
  <c r="E24" i="105" s="1"/>
  <c r="N24" i="92"/>
  <c r="D24" i="92" s="1"/>
  <c r="M24" i="92"/>
  <c r="C24" i="92" s="1"/>
  <c r="L24" i="92"/>
  <c r="K24" i="92"/>
  <c r="J24" i="92"/>
  <c r="G24" i="92"/>
  <c r="G23" i="92"/>
  <c r="G23" i="105" s="1"/>
  <c r="X23" i="92"/>
  <c r="W23" i="92"/>
  <c r="V23" i="92"/>
  <c r="U23" i="92"/>
  <c r="T23" i="92"/>
  <c r="S23" i="92"/>
  <c r="R23" i="92"/>
  <c r="O23" i="92"/>
  <c r="E23" i="92" s="1"/>
  <c r="E23" i="105" s="1"/>
  <c r="N23" i="92"/>
  <c r="D23" i="92" s="1"/>
  <c r="M23" i="92"/>
  <c r="C23" i="92" s="1"/>
  <c r="L23" i="92"/>
  <c r="K23" i="92"/>
  <c r="J23" i="92"/>
  <c r="X22" i="92"/>
  <c r="W22" i="92"/>
  <c r="V22" i="92"/>
  <c r="U22" i="92"/>
  <c r="T22" i="92"/>
  <c r="S22" i="92"/>
  <c r="R22" i="92"/>
  <c r="Q22" i="92"/>
  <c r="P22" i="92"/>
  <c r="F22" i="92" s="1"/>
  <c r="F22" i="105" s="1"/>
  <c r="O22" i="92"/>
  <c r="E22" i="92" s="1"/>
  <c r="E22" i="105" s="1"/>
  <c r="N22" i="92"/>
  <c r="D22" i="92" s="1"/>
  <c r="M22" i="92"/>
  <c r="C22" i="92" s="1"/>
  <c r="L22" i="92"/>
  <c r="K22" i="92"/>
  <c r="J22" i="92"/>
  <c r="G22" i="92"/>
  <c r="X21" i="92"/>
  <c r="W21" i="92"/>
  <c r="V21" i="92"/>
  <c r="U21" i="92"/>
  <c r="T21" i="92"/>
  <c r="S21" i="92"/>
  <c r="R21" i="92"/>
  <c r="Q21" i="92"/>
  <c r="P21" i="92"/>
  <c r="F21" i="92" s="1"/>
  <c r="F21" i="105" s="1"/>
  <c r="O21" i="92"/>
  <c r="E21" i="92" s="1"/>
  <c r="E21" i="105" s="1"/>
  <c r="N21" i="92"/>
  <c r="D21" i="92" s="1"/>
  <c r="M21" i="92"/>
  <c r="C21" i="92" s="1"/>
  <c r="L21" i="92"/>
  <c r="K21" i="92"/>
  <c r="J21" i="92"/>
  <c r="G21" i="92"/>
  <c r="G20" i="92"/>
  <c r="G20" i="105" s="1"/>
  <c r="X20" i="92"/>
  <c r="W20" i="92"/>
  <c r="V20" i="92"/>
  <c r="U20" i="92"/>
  <c r="T20" i="92"/>
  <c r="S20" i="92"/>
  <c r="R20" i="92"/>
  <c r="Q20" i="92"/>
  <c r="P20" i="92"/>
  <c r="F20" i="92" s="1"/>
  <c r="F20" i="105" s="1"/>
  <c r="O20" i="92"/>
  <c r="E20" i="92" s="1"/>
  <c r="E20" i="105" s="1"/>
  <c r="N20" i="92"/>
  <c r="D20" i="92" s="1"/>
  <c r="M20" i="92"/>
  <c r="C20" i="92" s="1"/>
  <c r="L20" i="92"/>
  <c r="K20" i="92"/>
  <c r="J20" i="92"/>
  <c r="G19" i="92"/>
  <c r="G19" i="105" s="1"/>
  <c r="X19" i="92"/>
  <c r="W19" i="92"/>
  <c r="V19" i="92"/>
  <c r="U19" i="92"/>
  <c r="T19" i="92"/>
  <c r="S19" i="92"/>
  <c r="R19" i="92"/>
  <c r="Q19" i="92"/>
  <c r="P19" i="92"/>
  <c r="F19" i="92" s="1"/>
  <c r="F19" i="105" s="1"/>
  <c r="O19" i="92"/>
  <c r="E19" i="92" s="1"/>
  <c r="E19" i="105" s="1"/>
  <c r="N19" i="92"/>
  <c r="D19" i="92" s="1"/>
  <c r="M19" i="92"/>
  <c r="C19" i="92" s="1"/>
  <c r="L19" i="92"/>
  <c r="K19" i="92"/>
  <c r="J19" i="92"/>
  <c r="G18" i="92"/>
  <c r="G18" i="105" s="1"/>
  <c r="X18" i="92"/>
  <c r="W18" i="92"/>
  <c r="V18" i="92"/>
  <c r="U18" i="92"/>
  <c r="T18" i="92"/>
  <c r="S18" i="92"/>
  <c r="R18" i="92"/>
  <c r="Q18" i="92"/>
  <c r="P18" i="92"/>
  <c r="F18" i="92" s="1"/>
  <c r="F18" i="105" s="1"/>
  <c r="O18" i="92"/>
  <c r="E18" i="92" s="1"/>
  <c r="E18" i="105" s="1"/>
  <c r="N18" i="92"/>
  <c r="D18" i="92" s="1"/>
  <c r="M18" i="92"/>
  <c r="C18" i="92" s="1"/>
  <c r="L18" i="92"/>
  <c r="K18" i="92"/>
  <c r="J18" i="92"/>
  <c r="G17" i="92"/>
  <c r="G17" i="105" s="1"/>
  <c r="X17" i="92"/>
  <c r="W17" i="92"/>
  <c r="V17" i="92"/>
  <c r="U17" i="92"/>
  <c r="T17" i="92"/>
  <c r="S17" i="92"/>
  <c r="R17" i="92"/>
  <c r="Q17" i="92"/>
  <c r="P17" i="92"/>
  <c r="F17" i="92" s="1"/>
  <c r="F17" i="105" s="1"/>
  <c r="O17" i="92"/>
  <c r="E17" i="92" s="1"/>
  <c r="E17" i="105" s="1"/>
  <c r="N17" i="92"/>
  <c r="D17" i="92" s="1"/>
  <c r="M17" i="92"/>
  <c r="C17" i="92" s="1"/>
  <c r="L17" i="92"/>
  <c r="K17" i="92"/>
  <c r="J17" i="92"/>
  <c r="X16" i="92"/>
  <c r="W16" i="92"/>
  <c r="V16" i="92"/>
  <c r="U16" i="92"/>
  <c r="T16" i="92"/>
  <c r="S16" i="92"/>
  <c r="R16" i="92"/>
  <c r="O16" i="92"/>
  <c r="E16" i="92" s="1"/>
  <c r="E16" i="105" s="1"/>
  <c r="N16" i="92"/>
  <c r="D16" i="92" s="1"/>
  <c r="M16" i="92"/>
  <c r="C16" i="92" s="1"/>
  <c r="L16" i="92"/>
  <c r="K16" i="92"/>
  <c r="J16" i="92"/>
  <c r="X15" i="92"/>
  <c r="W15" i="92"/>
  <c r="V15" i="92"/>
  <c r="U15" i="92"/>
  <c r="T15" i="92"/>
  <c r="S15" i="92"/>
  <c r="R15" i="92"/>
  <c r="O15" i="92"/>
  <c r="E15" i="92" s="1"/>
  <c r="E15" i="105" s="1"/>
  <c r="N15" i="92"/>
  <c r="D15" i="92" s="1"/>
  <c r="M15" i="92"/>
  <c r="C15" i="92" s="1"/>
  <c r="L15" i="92"/>
  <c r="K15" i="92"/>
  <c r="J15" i="92"/>
  <c r="G15" i="92"/>
  <c r="X14" i="92"/>
  <c r="W14" i="92"/>
  <c r="V14" i="92"/>
  <c r="U14" i="92"/>
  <c r="T14" i="92"/>
  <c r="S14" i="92"/>
  <c r="R14" i="92"/>
  <c r="O14" i="92"/>
  <c r="E14" i="92" s="1"/>
  <c r="E14" i="105" s="1"/>
  <c r="N14" i="92"/>
  <c r="D14" i="92" s="1"/>
  <c r="M14" i="92"/>
  <c r="C14" i="92" s="1"/>
  <c r="L14" i="92"/>
  <c r="K14" i="92"/>
  <c r="J14" i="92"/>
  <c r="G14" i="92"/>
  <c r="X13" i="92"/>
  <c r="W13" i="92"/>
  <c r="V13" i="92"/>
  <c r="U13" i="92"/>
  <c r="T13" i="92"/>
  <c r="S13" i="92"/>
  <c r="R13" i="92"/>
  <c r="Q13" i="92"/>
  <c r="P13" i="92"/>
  <c r="F13" i="92" s="1"/>
  <c r="F13" i="105" s="1"/>
  <c r="O13" i="92"/>
  <c r="E13" i="92" s="1"/>
  <c r="E13" i="105" s="1"/>
  <c r="N13" i="92"/>
  <c r="D13" i="92" s="1"/>
  <c r="M13" i="92"/>
  <c r="C13" i="92" s="1"/>
  <c r="L13" i="92"/>
  <c r="K13" i="92"/>
  <c r="J13" i="92"/>
  <c r="G13" i="92"/>
  <c r="G12" i="92"/>
  <c r="G12" i="105" s="1"/>
  <c r="X12" i="92"/>
  <c r="W12" i="92"/>
  <c r="V12" i="92"/>
  <c r="U12" i="92"/>
  <c r="T12" i="92"/>
  <c r="S12" i="92"/>
  <c r="R12" i="92"/>
  <c r="Q12" i="92"/>
  <c r="P12" i="92"/>
  <c r="F12" i="92" s="1"/>
  <c r="F12" i="105" s="1"/>
  <c r="O12" i="92"/>
  <c r="E12" i="92" s="1"/>
  <c r="E12" i="105" s="1"/>
  <c r="N12" i="92"/>
  <c r="D12" i="92" s="1"/>
  <c r="M12" i="92"/>
  <c r="C12" i="92" s="1"/>
  <c r="L12" i="92"/>
  <c r="K12" i="92"/>
  <c r="J12" i="92"/>
  <c r="G11" i="92"/>
  <c r="G11" i="105" s="1"/>
  <c r="X11" i="92"/>
  <c r="W11" i="92"/>
  <c r="V11" i="92"/>
  <c r="U11" i="92"/>
  <c r="T11" i="92"/>
  <c r="S11" i="92"/>
  <c r="R11" i="92"/>
  <c r="Q11" i="92"/>
  <c r="P11" i="92"/>
  <c r="F11" i="92" s="1"/>
  <c r="F11" i="105" s="1"/>
  <c r="O11" i="92"/>
  <c r="E11" i="92" s="1"/>
  <c r="E11" i="105" s="1"/>
  <c r="N11" i="92"/>
  <c r="D11" i="92" s="1"/>
  <c r="M11" i="92"/>
  <c r="C11" i="92" s="1"/>
  <c r="L11" i="92"/>
  <c r="K11" i="92"/>
  <c r="J11" i="92"/>
  <c r="G10" i="92"/>
  <c r="G10" i="105" s="1"/>
  <c r="X10" i="92"/>
  <c r="W10" i="92"/>
  <c r="V10" i="92"/>
  <c r="U10" i="92"/>
  <c r="T10" i="92"/>
  <c r="S10" i="92"/>
  <c r="R10" i="92"/>
  <c r="Q10" i="92"/>
  <c r="P10" i="92"/>
  <c r="F10" i="92" s="1"/>
  <c r="F10" i="105" s="1"/>
  <c r="O10" i="92"/>
  <c r="E10" i="92" s="1"/>
  <c r="E10" i="105" s="1"/>
  <c r="N10" i="92"/>
  <c r="D10" i="92" s="1"/>
  <c r="M10" i="92"/>
  <c r="C10" i="92" s="1"/>
  <c r="L10" i="92"/>
  <c r="K10" i="92"/>
  <c r="J10" i="92"/>
  <c r="G9" i="92"/>
  <c r="G9" i="105" s="1"/>
  <c r="X9" i="92"/>
  <c r="W9" i="92"/>
  <c r="V9" i="92"/>
  <c r="U9" i="92"/>
  <c r="T9" i="92"/>
  <c r="S9" i="92"/>
  <c r="R9" i="92"/>
  <c r="Q9" i="92"/>
  <c r="P9" i="92"/>
  <c r="F9" i="92" s="1"/>
  <c r="F9" i="105" s="1"/>
  <c r="O9" i="92"/>
  <c r="E9" i="92" s="1"/>
  <c r="E9" i="105" s="1"/>
  <c r="N9" i="92"/>
  <c r="D9" i="92" s="1"/>
  <c r="M9" i="92"/>
  <c r="C9" i="92" s="1"/>
  <c r="L9" i="92"/>
  <c r="K9" i="92"/>
  <c r="J9" i="92"/>
  <c r="X8" i="92"/>
  <c r="W8" i="92"/>
  <c r="V8" i="92"/>
  <c r="U8" i="92"/>
  <c r="T8" i="92"/>
  <c r="S8" i="92"/>
  <c r="R8" i="92"/>
  <c r="O8" i="92"/>
  <c r="E8" i="92" s="1"/>
  <c r="E8" i="105" s="1"/>
  <c r="N8" i="92"/>
  <c r="D8" i="92" s="1"/>
  <c r="M8" i="92"/>
  <c r="C8" i="92" s="1"/>
  <c r="L8" i="92"/>
  <c r="K8" i="92"/>
  <c r="J8" i="92"/>
  <c r="Y7" i="92"/>
  <c r="Y39" i="92" s="1"/>
  <c r="Y6" i="92"/>
  <c r="Y38" i="92" s="1"/>
  <c r="X6" i="92"/>
  <c r="X38" i="92" s="1"/>
  <c r="W6" i="92"/>
  <c r="W38" i="92" s="1"/>
  <c r="V6" i="92"/>
  <c r="V38" i="92" s="1"/>
  <c r="U6" i="92"/>
  <c r="U38" i="92" s="1"/>
  <c r="T6" i="92"/>
  <c r="T38" i="92" s="1"/>
  <c r="S6" i="92"/>
  <c r="S38" i="92" s="1"/>
  <c r="R6" i="92"/>
  <c r="R38" i="92" s="1"/>
  <c r="Q6" i="92"/>
  <c r="Q38" i="92" s="1"/>
  <c r="P6" i="92"/>
  <c r="P38" i="92" s="1"/>
  <c r="O6" i="92"/>
  <c r="O38" i="92" s="1"/>
  <c r="N6" i="92"/>
  <c r="N38" i="92" s="1"/>
  <c r="M6" i="92"/>
  <c r="M38" i="92" s="1"/>
  <c r="L6" i="92"/>
  <c r="L38" i="92" s="1"/>
  <c r="K6" i="92"/>
  <c r="K38" i="92" s="1"/>
  <c r="J6" i="92"/>
  <c r="J38" i="92" s="1"/>
  <c r="I6" i="92"/>
  <c r="I38" i="92" s="1"/>
  <c r="P60" i="92"/>
  <c r="F60" i="92" s="1"/>
  <c r="F60" i="105" s="1"/>
  <c r="Y30" i="92"/>
  <c r="Y41" i="92"/>
  <c r="G41" i="92" s="1"/>
  <c r="G41" i="105" s="1"/>
  <c r="O4" i="80"/>
  <c r="N4" i="80"/>
  <c r="M4" i="80"/>
  <c r="L4" i="80"/>
  <c r="K4" i="80"/>
  <c r="I4" i="80"/>
  <c r="H4" i="80"/>
  <c r="G4" i="80"/>
  <c r="F4" i="80"/>
  <c r="E4" i="80"/>
  <c r="D4" i="80"/>
  <c r="C4" i="80"/>
  <c r="P53" i="70"/>
  <c r="W24" i="95" l="1"/>
  <c r="X58" i="99"/>
  <c r="X68" i="99" s="1"/>
  <c r="AN70" i="99"/>
  <c r="F70" i="99" s="1"/>
  <c r="F60" i="99"/>
  <c r="AN69" i="99"/>
  <c r="F69" i="99" s="1"/>
  <c r="F59" i="99"/>
  <c r="N24" i="95"/>
  <c r="V24" i="95"/>
  <c r="AA20" i="95"/>
  <c r="I20" i="95" s="1"/>
  <c r="AN68" i="99"/>
  <c r="F68" i="99" s="1"/>
  <c r="F58" i="99"/>
  <c r="L23" i="95"/>
  <c r="T20" i="95"/>
  <c r="X24" i="95"/>
  <c r="AF58" i="99"/>
  <c r="AF68" i="99" s="1"/>
  <c r="U20" i="95"/>
  <c r="V20" i="95"/>
  <c r="Z24" i="95"/>
  <c r="I14" i="95"/>
  <c r="AA24" i="95"/>
  <c r="X23" i="95"/>
  <c r="L24" i="95"/>
  <c r="T24" i="95"/>
  <c r="AN71" i="99"/>
  <c r="F61" i="99"/>
  <c r="X62" i="99"/>
  <c r="X72" i="99" s="1"/>
  <c r="AN72" i="99"/>
  <c r="F62" i="99"/>
  <c r="AN73" i="99"/>
  <c r="F63" i="99"/>
  <c r="E33" i="104"/>
  <c r="G32" i="104"/>
  <c r="G33" i="104"/>
  <c r="F33" i="104"/>
  <c r="F32" i="104"/>
  <c r="E32" i="104"/>
  <c r="Q32" i="92"/>
  <c r="Y32" i="92"/>
  <c r="G32" i="92" s="1"/>
  <c r="G32" i="105" s="1"/>
  <c r="P58" i="92"/>
  <c r="F58" i="92" s="1"/>
  <c r="F58" i="105" s="1"/>
  <c r="Y31" i="92"/>
  <c r="G31" i="92" s="1"/>
  <c r="G31" i="105" s="1"/>
  <c r="AR73" i="99"/>
  <c r="J63" i="99"/>
  <c r="AR58" i="99"/>
  <c r="J58" i="99" s="1"/>
  <c r="AV68" i="98"/>
  <c r="P24" i="95"/>
  <c r="F24" i="95" s="1"/>
  <c r="F14" i="95"/>
  <c r="M24" i="95"/>
  <c r="Q20" i="95"/>
  <c r="G20" i="95" s="1"/>
  <c r="G10" i="95"/>
  <c r="Q24" i="95"/>
  <c r="G24" i="95" s="1"/>
  <c r="G14" i="95"/>
  <c r="W20" i="95"/>
  <c r="N20" i="95"/>
  <c r="O24" i="95"/>
  <c r="E24" i="95" s="1"/>
  <c r="E14" i="95"/>
  <c r="O20" i="95"/>
  <c r="E20" i="95" s="1"/>
  <c r="E10" i="95"/>
  <c r="N13" i="95"/>
  <c r="N23" i="95" s="1"/>
  <c r="O13" i="95"/>
  <c r="Y24" i="95"/>
  <c r="P13" i="95"/>
  <c r="Z20" i="95"/>
  <c r="Z13" i="95"/>
  <c r="Z23" i="95" s="1"/>
  <c r="P42" i="93"/>
  <c r="F42" i="93" s="1"/>
  <c r="F34" i="93"/>
  <c r="P22" i="93"/>
  <c r="F22" i="93" s="1"/>
  <c r="F13" i="93"/>
  <c r="G16" i="92"/>
  <c r="G16" i="105" s="1"/>
  <c r="Y53" i="92"/>
  <c r="G53" i="92" s="1"/>
  <c r="G53" i="105" s="1"/>
  <c r="Y48" i="92"/>
  <c r="G48" i="92" s="1"/>
  <c r="G48" i="105" s="1"/>
  <c r="Y43" i="92"/>
  <c r="G43" i="92" s="1"/>
  <c r="G43" i="105" s="1"/>
  <c r="Y40" i="92"/>
  <c r="G40" i="92" s="1"/>
  <c r="G40" i="105" s="1"/>
  <c r="Y55" i="92"/>
  <c r="G55" i="92" s="1"/>
  <c r="G55" i="105" s="1"/>
  <c r="S24" i="95"/>
  <c r="P30" i="92"/>
  <c r="F30" i="92" s="1"/>
  <c r="F30" i="105" s="1"/>
  <c r="Q30" i="92"/>
  <c r="P59" i="92"/>
  <c r="F59" i="92" s="1"/>
  <c r="F59" i="105" s="1"/>
  <c r="P16" i="92"/>
  <c r="F16" i="92" s="1"/>
  <c r="F16" i="105" s="1"/>
  <c r="P33" i="92"/>
  <c r="F33" i="92" s="1"/>
  <c r="F33" i="105" s="1"/>
  <c r="Q16" i="92"/>
  <c r="Q33" i="92"/>
  <c r="P31" i="92"/>
  <c r="F31" i="92" s="1"/>
  <c r="F31" i="105" s="1"/>
  <c r="R24" i="95"/>
  <c r="H24" i="95" s="1"/>
  <c r="H14" i="95"/>
  <c r="Q31" i="92"/>
  <c r="P32" i="92"/>
  <c r="F32" i="92" s="1"/>
  <c r="F32" i="105" s="1"/>
  <c r="P46" i="92"/>
  <c r="F46" i="92" s="1"/>
  <c r="F46" i="105" s="1"/>
  <c r="P14" i="92"/>
  <c r="F14" i="92" s="1"/>
  <c r="F14" i="105" s="1"/>
  <c r="Q14" i="92"/>
  <c r="P8" i="92"/>
  <c r="F8" i="92" s="1"/>
  <c r="F8" i="105" s="1"/>
  <c r="P41" i="92"/>
  <c r="F41" i="92" s="1"/>
  <c r="F41" i="105" s="1"/>
  <c r="Q8" i="92"/>
  <c r="P44" i="92"/>
  <c r="F44" i="92" s="1"/>
  <c r="F44" i="105" s="1"/>
  <c r="P57" i="92"/>
  <c r="F57" i="92" s="1"/>
  <c r="F57" i="105" s="1"/>
  <c r="R20" i="95"/>
  <c r="H20" i="95" s="1"/>
  <c r="H10" i="95"/>
  <c r="P42" i="92"/>
  <c r="F42" i="92" s="1"/>
  <c r="F42" i="105" s="1"/>
  <c r="P45" i="92"/>
  <c r="F45" i="92" s="1"/>
  <c r="F45" i="105" s="1"/>
  <c r="P40" i="92"/>
  <c r="F40" i="92" s="1"/>
  <c r="F40" i="105" s="1"/>
  <c r="P43" i="92"/>
  <c r="F43" i="92" s="1"/>
  <c r="F43" i="105" s="1"/>
  <c r="P48" i="92"/>
  <c r="F48" i="92" s="1"/>
  <c r="F48" i="105" s="1"/>
  <c r="S20" i="95"/>
  <c r="AU71" i="98"/>
  <c r="AR58" i="98"/>
  <c r="J58" i="98" s="1"/>
  <c r="AT71" i="98"/>
  <c r="AP69" i="99"/>
  <c r="AV69" i="98"/>
  <c r="AP71" i="99"/>
  <c r="AP68" i="99"/>
  <c r="AO68" i="98"/>
  <c r="G59" i="98"/>
  <c r="AO71" i="98"/>
  <c r="G62" i="98"/>
  <c r="AR71" i="99"/>
  <c r="AT67" i="98"/>
  <c r="AP68" i="98"/>
  <c r="H59" i="98"/>
  <c r="AT70" i="98"/>
  <c r="AP71" i="98"/>
  <c r="H62" i="98"/>
  <c r="AU67" i="98"/>
  <c r="AQ68" i="98"/>
  <c r="I59" i="98"/>
  <c r="AU70" i="98"/>
  <c r="AQ71" i="98"/>
  <c r="I62" i="98"/>
  <c r="AO70" i="99"/>
  <c r="AR70" i="98"/>
  <c r="AR68" i="98"/>
  <c r="J68" i="98" s="1"/>
  <c r="AV70" i="98"/>
  <c r="AR71" i="98"/>
  <c r="AP70" i="99"/>
  <c r="AS68" i="98"/>
  <c r="AO69" i="98"/>
  <c r="G60" i="98"/>
  <c r="AS71" i="98"/>
  <c r="AQ70" i="99"/>
  <c r="AQ70" i="98"/>
  <c r="I61" i="98"/>
  <c r="AQ68" i="99"/>
  <c r="AP69" i="98"/>
  <c r="H60" i="98"/>
  <c r="AO69" i="99"/>
  <c r="AR70" i="99"/>
  <c r="AQ69" i="98"/>
  <c r="I60" i="98"/>
  <c r="AO72" i="99"/>
  <c r="AR69" i="98"/>
  <c r="J69" i="98" s="1"/>
  <c r="AV71" i="98"/>
  <c r="AQ69" i="99"/>
  <c r="AQ67" i="98"/>
  <c r="I58" i="98"/>
  <c r="AO58" i="98"/>
  <c r="AS69" i="98"/>
  <c r="AO70" i="98"/>
  <c r="G61" i="98"/>
  <c r="AR69" i="99"/>
  <c r="AQ72" i="99"/>
  <c r="AP67" i="98"/>
  <c r="H58" i="98"/>
  <c r="AT69" i="98"/>
  <c r="AP70" i="98"/>
  <c r="H61" i="98"/>
  <c r="AO68" i="99"/>
  <c r="AO71" i="99"/>
  <c r="AR72" i="99"/>
  <c r="G30" i="92"/>
  <c r="G30" i="105" s="1"/>
  <c r="Y57" i="92"/>
  <c r="G57" i="92" s="1"/>
  <c r="G57" i="105" s="1"/>
  <c r="Y42" i="92"/>
  <c r="G42" i="92" s="1"/>
  <c r="G42" i="105" s="1"/>
  <c r="I10" i="95"/>
  <c r="G8" i="92"/>
  <c r="G8" i="105" s="1"/>
  <c r="Y44" i="92"/>
  <c r="G44" i="92" s="1"/>
  <c r="G44" i="105" s="1"/>
  <c r="AJ58" i="99"/>
  <c r="AJ71" i="99"/>
  <c r="AM68" i="99"/>
  <c r="AM69" i="99"/>
  <c r="AM70" i="99"/>
  <c r="AM73" i="99"/>
  <c r="AG72" i="99"/>
  <c r="AG68" i="99"/>
  <c r="AG69" i="99"/>
  <c r="AG70" i="99"/>
  <c r="AG73" i="99"/>
  <c r="AB59" i="99"/>
  <c r="AK69" i="98"/>
  <c r="AK70" i="98"/>
  <c r="AK71" i="98"/>
  <c r="AL69" i="98"/>
  <c r="AL70" i="98"/>
  <c r="AL71" i="98"/>
  <c r="M23" i="95"/>
  <c r="Y23" i="95"/>
  <c r="Q13" i="95"/>
  <c r="G13" i="95" s="1"/>
  <c r="L20" i="95"/>
  <c r="X20" i="95"/>
  <c r="I24" i="95"/>
  <c r="R13" i="95"/>
  <c r="M20" i="95"/>
  <c r="Y20" i="95"/>
  <c r="S13" i="95"/>
  <c r="T13" i="95"/>
  <c r="U13" i="95"/>
  <c r="P20" i="95"/>
  <c r="F20" i="95" s="1"/>
  <c r="V13" i="95"/>
  <c r="K44" i="93"/>
  <c r="W44" i="93"/>
  <c r="L44" i="93"/>
  <c r="X44" i="93"/>
  <c r="N44" i="93"/>
  <c r="O44" i="93"/>
  <c r="M44" i="93"/>
  <c r="Q43" i="93"/>
  <c r="Q44" i="93" s="1"/>
  <c r="R43" i="93"/>
  <c r="R44" i="93" s="1"/>
  <c r="T43" i="93"/>
  <c r="T44" i="93" s="1"/>
  <c r="I43" i="93"/>
  <c r="I44" i="93" s="1"/>
  <c r="U43" i="93"/>
  <c r="U44" i="93" s="1"/>
  <c r="O22" i="93"/>
  <c r="P53" i="92"/>
  <c r="F53" i="92" s="1"/>
  <c r="F53" i="105" s="1"/>
  <c r="G43" i="70"/>
  <c r="F43" i="70"/>
  <c r="E43" i="70"/>
  <c r="D43" i="70"/>
  <c r="C43" i="70"/>
  <c r="G43" i="59"/>
  <c r="F43" i="59"/>
  <c r="E43" i="59"/>
  <c r="D43" i="59"/>
  <c r="C43" i="59"/>
  <c r="L45" i="48"/>
  <c r="G43" i="48"/>
  <c r="F43" i="48"/>
  <c r="E43" i="48"/>
  <c r="D43" i="48"/>
  <c r="C43" i="48"/>
  <c r="E43" i="1"/>
  <c r="V23" i="95" l="1"/>
  <c r="I20" i="137"/>
  <c r="I20" i="108"/>
  <c r="G10" i="137"/>
  <c r="G10" i="108"/>
  <c r="H10" i="137"/>
  <c r="H10" i="108"/>
  <c r="G20" i="137"/>
  <c r="G20" i="108"/>
  <c r="H20" i="137"/>
  <c r="H20" i="108"/>
  <c r="G13" i="137"/>
  <c r="G13" i="108"/>
  <c r="H14" i="137"/>
  <c r="H14" i="108"/>
  <c r="I24" i="137"/>
  <c r="I24" i="108"/>
  <c r="G14" i="137"/>
  <c r="G14" i="108"/>
  <c r="I14" i="137"/>
  <c r="I14" i="108"/>
  <c r="H24" i="137"/>
  <c r="H24" i="108"/>
  <c r="I10" i="137"/>
  <c r="I10" i="108"/>
  <c r="G24" i="137"/>
  <c r="G24" i="108"/>
  <c r="AR68" i="99"/>
  <c r="AV67" i="98"/>
  <c r="AR67" i="98"/>
  <c r="J67" i="98" s="1"/>
  <c r="P23" i="95"/>
  <c r="F23" i="95" s="1"/>
  <c r="F13" i="95"/>
  <c r="U23" i="95"/>
  <c r="O23" i="95"/>
  <c r="E23" i="95" s="1"/>
  <c r="E13" i="95"/>
  <c r="P43" i="93"/>
  <c r="F43" i="93" s="1"/>
  <c r="P23" i="92"/>
  <c r="F23" i="92" s="1"/>
  <c r="F23" i="105" s="1"/>
  <c r="Q23" i="92"/>
  <c r="R23" i="95"/>
  <c r="H23" i="95" s="1"/>
  <c r="H13" i="95"/>
  <c r="Q15" i="92"/>
  <c r="P47" i="92"/>
  <c r="F47" i="92" s="1"/>
  <c r="F47" i="105" s="1"/>
  <c r="P15" i="92"/>
  <c r="F15" i="92" s="1"/>
  <c r="F15" i="105" s="1"/>
  <c r="AO67" i="98"/>
  <c r="G58" i="98"/>
  <c r="AS67" i="98"/>
  <c r="AB58" i="99"/>
  <c r="AB68" i="99" s="1"/>
  <c r="AB69" i="99"/>
  <c r="AJ68" i="99"/>
  <c r="T23" i="95"/>
  <c r="Q23" i="95"/>
  <c r="G23" i="95" s="1"/>
  <c r="S23" i="95"/>
  <c r="W23" i="95"/>
  <c r="G43" i="1"/>
  <c r="F43" i="1"/>
  <c r="D43" i="1"/>
  <c r="C43" i="1"/>
  <c r="J45" i="70"/>
  <c r="K45" i="70"/>
  <c r="L45" i="70"/>
  <c r="M45" i="70"/>
  <c r="N45" i="70"/>
  <c r="O45" i="70"/>
  <c r="P45" i="70"/>
  <c r="Q45" i="70"/>
  <c r="R45" i="70"/>
  <c r="S45" i="70"/>
  <c r="T45" i="70"/>
  <c r="U45" i="70"/>
  <c r="V45" i="70"/>
  <c r="W45" i="70"/>
  <c r="X45" i="70"/>
  <c r="I45" i="70"/>
  <c r="D44" i="70"/>
  <c r="C44" i="70"/>
  <c r="J45" i="59"/>
  <c r="K45" i="59"/>
  <c r="L45" i="59"/>
  <c r="M45" i="59"/>
  <c r="N45" i="59"/>
  <c r="O45" i="59"/>
  <c r="P45" i="59"/>
  <c r="Q45" i="59"/>
  <c r="R45" i="59"/>
  <c r="S45" i="59"/>
  <c r="T45" i="59"/>
  <c r="U45" i="59"/>
  <c r="V45" i="59"/>
  <c r="W45" i="59"/>
  <c r="X45" i="59"/>
  <c r="I45" i="59"/>
  <c r="D44" i="59"/>
  <c r="C44" i="59"/>
  <c r="J45" i="48"/>
  <c r="K45" i="48"/>
  <c r="M45" i="48"/>
  <c r="N45" i="48"/>
  <c r="O45" i="48"/>
  <c r="P45" i="48"/>
  <c r="Q45" i="48"/>
  <c r="R45" i="48"/>
  <c r="S45" i="48"/>
  <c r="T45" i="48"/>
  <c r="U45" i="48"/>
  <c r="V45" i="48"/>
  <c r="W45" i="48"/>
  <c r="X45" i="48"/>
  <c r="I45" i="48"/>
  <c r="D44" i="48"/>
  <c r="C44" i="48"/>
  <c r="J45" i="1"/>
  <c r="K45" i="1"/>
  <c r="L45" i="1"/>
  <c r="M45" i="1"/>
  <c r="N45" i="1"/>
  <c r="O45" i="1"/>
  <c r="P45" i="1"/>
  <c r="Q45" i="1"/>
  <c r="R45" i="1"/>
  <c r="S45" i="1"/>
  <c r="T45" i="1"/>
  <c r="U45" i="1"/>
  <c r="V45" i="1"/>
  <c r="W45" i="1"/>
  <c r="X45" i="1"/>
  <c r="I45" i="1"/>
  <c r="G44" i="1"/>
  <c r="G44" i="70" s="1"/>
  <c r="F44" i="1"/>
  <c r="F44" i="70" s="1"/>
  <c r="E44" i="1"/>
  <c r="E44" i="70" s="1"/>
  <c r="D44" i="1"/>
  <c r="C44" i="1"/>
  <c r="L33" i="70"/>
  <c r="C11" i="73"/>
  <c r="H13" i="137" l="1"/>
  <c r="H13" i="108"/>
  <c r="H23" i="137"/>
  <c r="H23" i="108"/>
  <c r="G23" i="137"/>
  <c r="G23" i="108"/>
  <c r="P44" i="93"/>
  <c r="P26" i="92"/>
  <c r="F26" i="92" s="1"/>
  <c r="F26" i="105" s="1"/>
  <c r="Q26" i="92"/>
  <c r="P54" i="92"/>
  <c r="F54" i="92" s="1"/>
  <c r="F54" i="105" s="1"/>
  <c r="F44" i="59"/>
  <c r="E44" i="59"/>
  <c r="G44" i="59"/>
  <c r="E44" i="48"/>
  <c r="F44" i="48"/>
  <c r="G44" i="48"/>
  <c r="M42" i="75"/>
  <c r="L42" i="75"/>
  <c r="K42" i="75"/>
  <c r="M26" i="75"/>
  <c r="L26" i="75"/>
  <c r="K26" i="75"/>
  <c r="M22" i="75"/>
  <c r="L22" i="75"/>
  <c r="K22" i="75"/>
  <c r="M7" i="76"/>
  <c r="P28" i="92" l="1"/>
  <c r="F28" i="92" s="1"/>
  <c r="F28" i="105" s="1"/>
  <c r="Q28" i="92"/>
  <c r="P55" i="92"/>
  <c r="F55" i="92" s="1"/>
  <c r="F55" i="105" s="1"/>
  <c r="AQ80" i="77"/>
  <c r="AQ79" i="77"/>
  <c r="AQ78" i="77"/>
  <c r="AQ77" i="77"/>
  <c r="AQ76" i="77" s="1"/>
  <c r="AQ83" i="78"/>
  <c r="AQ82" i="78"/>
  <c r="AQ81" i="78"/>
  <c r="AQ80" i="78"/>
  <c r="AQ79" i="78"/>
  <c r="AM83" i="78"/>
  <c r="AL83" i="78"/>
  <c r="AK83" i="78"/>
  <c r="AI83" i="78"/>
  <c r="AH83" i="78"/>
  <c r="AG83" i="78"/>
  <c r="AE83" i="78"/>
  <c r="AD83" i="78"/>
  <c r="AC83" i="78"/>
  <c r="AA83" i="78"/>
  <c r="Z83" i="78"/>
  <c r="Y83" i="78"/>
  <c r="W83" i="78"/>
  <c r="V83" i="78"/>
  <c r="U83" i="78"/>
  <c r="AM82" i="78"/>
  <c r="AL82" i="78"/>
  <c r="AK82" i="78"/>
  <c r="AI82" i="78"/>
  <c r="AI78" i="78" s="1"/>
  <c r="AH82" i="78"/>
  <c r="AG82" i="78"/>
  <c r="AE82" i="78"/>
  <c r="AD82" i="78"/>
  <c r="AC82" i="78"/>
  <c r="AA82" i="78"/>
  <c r="AA78" i="78" s="1"/>
  <c r="Z82" i="78"/>
  <c r="Y82" i="78"/>
  <c r="W82" i="78"/>
  <c r="V82" i="78"/>
  <c r="U82" i="78"/>
  <c r="AM81" i="78"/>
  <c r="AL81" i="78"/>
  <c r="AK81" i="78"/>
  <c r="AI81" i="78"/>
  <c r="AH81" i="78"/>
  <c r="AH78" i="78" s="1"/>
  <c r="AG81" i="78"/>
  <c r="AG78" i="78" s="1"/>
  <c r="AE81" i="78"/>
  <c r="AD81" i="78"/>
  <c r="AC81" i="78"/>
  <c r="AA81" i="78"/>
  <c r="Z81" i="78"/>
  <c r="Z78" i="78" s="1"/>
  <c r="Y81" i="78"/>
  <c r="Y78" i="78" s="1"/>
  <c r="W81" i="78"/>
  <c r="V81" i="78"/>
  <c r="U81" i="78"/>
  <c r="AM80" i="78"/>
  <c r="AM78" i="78" s="1"/>
  <c r="AL80" i="78"/>
  <c r="AK80" i="78"/>
  <c r="AI80" i="78"/>
  <c r="AH80" i="78"/>
  <c r="AG80" i="78"/>
  <c r="AE80" i="78"/>
  <c r="AE78" i="78" s="1"/>
  <c r="AD80" i="78"/>
  <c r="AC80" i="78"/>
  <c r="AA80" i="78"/>
  <c r="Z80" i="78"/>
  <c r="Y80" i="78"/>
  <c r="W80" i="78"/>
  <c r="W78" i="78" s="1"/>
  <c r="V80" i="78"/>
  <c r="U80" i="78"/>
  <c r="AM79" i="78"/>
  <c r="AL79" i="78"/>
  <c r="AK79" i="78"/>
  <c r="AK78" i="78" s="1"/>
  <c r="AI79" i="78"/>
  <c r="AH79" i="78"/>
  <c r="AG79" i="78"/>
  <c r="AE79" i="78"/>
  <c r="AD79" i="78"/>
  <c r="AC79" i="78"/>
  <c r="AC78" i="78" s="1"/>
  <c r="AA79" i="78"/>
  <c r="Z79" i="78"/>
  <c r="Y79" i="78"/>
  <c r="W79" i="78"/>
  <c r="V79" i="78"/>
  <c r="U79" i="78"/>
  <c r="BX78" i="78"/>
  <c r="BW78" i="78"/>
  <c r="BV78" i="78"/>
  <c r="BU78" i="78"/>
  <c r="BT78" i="78"/>
  <c r="BS78" i="78"/>
  <c r="BR78" i="78"/>
  <c r="BQ78" i="78"/>
  <c r="BP78" i="78"/>
  <c r="BO78" i="78"/>
  <c r="BN78" i="78"/>
  <c r="BM78" i="78"/>
  <c r="BL78" i="78"/>
  <c r="BK78" i="78"/>
  <c r="BJ78" i="78"/>
  <c r="BI78" i="78"/>
  <c r="BH78" i="78"/>
  <c r="BG78" i="78"/>
  <c r="BF78" i="78"/>
  <c r="BE78" i="78"/>
  <c r="BD78" i="78"/>
  <c r="BC78" i="78"/>
  <c r="BB78" i="78"/>
  <c r="BA78" i="78"/>
  <c r="AZ78" i="78"/>
  <c r="AY78" i="78"/>
  <c r="AX78" i="78"/>
  <c r="AW78" i="78"/>
  <c r="AV78" i="78"/>
  <c r="AU78" i="78"/>
  <c r="AT78" i="78"/>
  <c r="AS78" i="78"/>
  <c r="AR78" i="78"/>
  <c r="AL78" i="78"/>
  <c r="AD78" i="78"/>
  <c r="V78" i="78"/>
  <c r="U78" i="78"/>
  <c r="T78" i="78"/>
  <c r="S78" i="78"/>
  <c r="R78" i="78"/>
  <c r="Q78" i="78"/>
  <c r="P78" i="78"/>
  <c r="O78" i="78"/>
  <c r="N78" i="78"/>
  <c r="M78" i="78"/>
  <c r="X77" i="78"/>
  <c r="AB77" i="78" s="1"/>
  <c r="AF77" i="78" s="1"/>
  <c r="AJ77" i="78" s="1"/>
  <c r="AN77" i="78" s="1"/>
  <c r="AR77" i="78" s="1"/>
  <c r="AV77" i="78" s="1"/>
  <c r="AZ77" i="78" s="1"/>
  <c r="BD77" i="78" s="1"/>
  <c r="BH77" i="78" s="1"/>
  <c r="BL77" i="78" s="1"/>
  <c r="BP77" i="78" s="1"/>
  <c r="BT77" i="78" s="1"/>
  <c r="BX77" i="78" s="1"/>
  <c r="V77" i="78"/>
  <c r="Z77" i="78" s="1"/>
  <c r="AD77" i="78" s="1"/>
  <c r="AH77" i="78" s="1"/>
  <c r="AL77" i="78" s="1"/>
  <c r="AP77" i="78" s="1"/>
  <c r="AT77" i="78" s="1"/>
  <c r="AX77" i="78" s="1"/>
  <c r="BB77" i="78" s="1"/>
  <c r="BF77" i="78" s="1"/>
  <c r="BJ77" i="78" s="1"/>
  <c r="BN77" i="78" s="1"/>
  <c r="BR77" i="78" s="1"/>
  <c r="BV77" i="78" s="1"/>
  <c r="U77" i="78"/>
  <c r="Y77" i="78" s="1"/>
  <c r="AC77" i="78" s="1"/>
  <c r="AG77" i="78" s="1"/>
  <c r="AK77" i="78" s="1"/>
  <c r="AO77" i="78" s="1"/>
  <c r="AS77" i="78" s="1"/>
  <c r="AW77" i="78" s="1"/>
  <c r="BA77" i="78" s="1"/>
  <c r="BE77" i="78" s="1"/>
  <c r="BI77" i="78" s="1"/>
  <c r="BM77" i="78" s="1"/>
  <c r="BQ77" i="78" s="1"/>
  <c r="BU77" i="78" s="1"/>
  <c r="T77" i="78"/>
  <c r="S77" i="78"/>
  <c r="W77" i="78" s="1"/>
  <c r="AA77" i="78" s="1"/>
  <c r="AE77" i="78" s="1"/>
  <c r="AI77" i="78" s="1"/>
  <c r="AM77" i="78" s="1"/>
  <c r="AQ77" i="78" s="1"/>
  <c r="AU77" i="78" s="1"/>
  <c r="AY77" i="78" s="1"/>
  <c r="BC77" i="78" s="1"/>
  <c r="BG77" i="78" s="1"/>
  <c r="BK77" i="78" s="1"/>
  <c r="BO77" i="78" s="1"/>
  <c r="BS77" i="78" s="1"/>
  <c r="BW77" i="78" s="1"/>
  <c r="R77" i="78"/>
  <c r="Q77" i="78"/>
  <c r="BU76" i="78"/>
  <c r="BQ76" i="78"/>
  <c r="BM76" i="78"/>
  <c r="BI76" i="78"/>
  <c r="BE76" i="78"/>
  <c r="BA76" i="78"/>
  <c r="AW76" i="78"/>
  <c r="AS76" i="78"/>
  <c r="AO76" i="78"/>
  <c r="AK76" i="78"/>
  <c r="AG76" i="78"/>
  <c r="AC76" i="78"/>
  <c r="Y76" i="78"/>
  <c r="U76" i="78"/>
  <c r="Q76" i="78"/>
  <c r="M76" i="78"/>
  <c r="BW73" i="78"/>
  <c r="BV73" i="78"/>
  <c r="BO73" i="78"/>
  <c r="BN73" i="78"/>
  <c r="BG73" i="78"/>
  <c r="BF73" i="78"/>
  <c r="AY73" i="78"/>
  <c r="AX73" i="78"/>
  <c r="AR73" i="78"/>
  <c r="AI73" i="78"/>
  <c r="AH73" i="78"/>
  <c r="AG73" i="78"/>
  <c r="AA73" i="78"/>
  <c r="Z73" i="78"/>
  <c r="Y73" i="78"/>
  <c r="S73" i="78"/>
  <c r="R73" i="78"/>
  <c r="Q73" i="78"/>
  <c r="BW72" i="78"/>
  <c r="BV72" i="78"/>
  <c r="BU72" i="78"/>
  <c r="BO72" i="78"/>
  <c r="BN72" i="78"/>
  <c r="BM72" i="78"/>
  <c r="BG72" i="78"/>
  <c r="BF72" i="78"/>
  <c r="BE72" i="78"/>
  <c r="AY72" i="78"/>
  <c r="AX72" i="78"/>
  <c r="AW72" i="78"/>
  <c r="AR72" i="78"/>
  <c r="AH72" i="78"/>
  <c r="AG72" i="78"/>
  <c r="Z72" i="78"/>
  <c r="Y72" i="78"/>
  <c r="R72" i="78"/>
  <c r="Q72" i="78"/>
  <c r="BV71" i="78"/>
  <c r="BU71" i="78"/>
  <c r="BN71" i="78"/>
  <c r="BM71" i="78"/>
  <c r="BF71" i="78"/>
  <c r="BE71" i="78"/>
  <c r="AX71" i="78"/>
  <c r="AW71" i="78"/>
  <c r="AR71" i="78"/>
  <c r="AR70" i="78"/>
  <c r="AI70" i="78"/>
  <c r="AH70" i="78"/>
  <c r="AA70" i="78"/>
  <c r="Z70" i="78"/>
  <c r="S70" i="78"/>
  <c r="R70" i="78"/>
  <c r="AR69" i="78"/>
  <c r="AG69" i="78"/>
  <c r="Y69" i="78"/>
  <c r="Q69" i="78"/>
  <c r="P69" i="78"/>
  <c r="AR68" i="78"/>
  <c r="AI67" i="78"/>
  <c r="AM67" i="78" s="1"/>
  <c r="AQ67" i="78" s="1"/>
  <c r="AU67" i="78" s="1"/>
  <c r="AY67" i="78" s="1"/>
  <c r="BC67" i="78" s="1"/>
  <c r="BG67" i="78" s="1"/>
  <c r="BK67" i="78" s="1"/>
  <c r="BO67" i="78" s="1"/>
  <c r="BS67" i="78" s="1"/>
  <c r="BW67" i="78" s="1"/>
  <c r="AA67" i="78"/>
  <c r="AE67" i="78" s="1"/>
  <c r="V67" i="78"/>
  <c r="Z67" i="78" s="1"/>
  <c r="AD67" i="78" s="1"/>
  <c r="AH67" i="78" s="1"/>
  <c r="AL67" i="78" s="1"/>
  <c r="AP67" i="78" s="1"/>
  <c r="AT67" i="78" s="1"/>
  <c r="AX67" i="78" s="1"/>
  <c r="BB67" i="78" s="1"/>
  <c r="BF67" i="78" s="1"/>
  <c r="BJ67" i="78" s="1"/>
  <c r="BN67" i="78" s="1"/>
  <c r="BR67" i="78" s="1"/>
  <c r="BV67" i="78" s="1"/>
  <c r="U67" i="78"/>
  <c r="Y67" i="78" s="1"/>
  <c r="AC67" i="78" s="1"/>
  <c r="AG67" i="78" s="1"/>
  <c r="AK67" i="78" s="1"/>
  <c r="AO67" i="78" s="1"/>
  <c r="AS67" i="78" s="1"/>
  <c r="AW67" i="78" s="1"/>
  <c r="BA67" i="78" s="1"/>
  <c r="BE67" i="78" s="1"/>
  <c r="BI67" i="78" s="1"/>
  <c r="BM67" i="78" s="1"/>
  <c r="BQ67" i="78" s="1"/>
  <c r="BU67" i="78" s="1"/>
  <c r="T67" i="78"/>
  <c r="X67" i="78" s="1"/>
  <c r="AB67" i="78" s="1"/>
  <c r="AF67" i="78" s="1"/>
  <c r="AJ67" i="78" s="1"/>
  <c r="AN67" i="78" s="1"/>
  <c r="AR67" i="78" s="1"/>
  <c r="AV67" i="78" s="1"/>
  <c r="AZ67" i="78" s="1"/>
  <c r="BD67" i="78" s="1"/>
  <c r="BH67" i="78" s="1"/>
  <c r="BL67" i="78" s="1"/>
  <c r="BP67" i="78" s="1"/>
  <c r="BT67" i="78" s="1"/>
  <c r="BX67" i="78" s="1"/>
  <c r="S67" i="78"/>
  <c r="W67" i="78" s="1"/>
  <c r="R67" i="78"/>
  <c r="Q67" i="78"/>
  <c r="BU66" i="78"/>
  <c r="BQ66" i="78"/>
  <c r="BM66" i="78"/>
  <c r="BI66" i="78"/>
  <c r="BE66" i="78"/>
  <c r="BA66" i="78"/>
  <c r="AW66" i="78"/>
  <c r="AS66" i="78"/>
  <c r="AO66" i="78"/>
  <c r="AK66" i="78"/>
  <c r="AG66" i="78"/>
  <c r="AC66" i="78"/>
  <c r="Y66" i="78"/>
  <c r="U66" i="78"/>
  <c r="Q66" i="78"/>
  <c r="M66" i="78"/>
  <c r="BX63" i="78"/>
  <c r="BX73" i="78" s="1"/>
  <c r="BW63" i="78"/>
  <c r="BV63" i="78"/>
  <c r="BU63" i="78"/>
  <c r="BU73" i="78" s="1"/>
  <c r="BT63" i="78"/>
  <c r="BT73" i="78" s="1"/>
  <c r="BS63" i="78"/>
  <c r="BS73" i="78" s="1"/>
  <c r="BR63" i="78"/>
  <c r="BR73" i="78" s="1"/>
  <c r="BQ63" i="78"/>
  <c r="BQ73" i="78" s="1"/>
  <c r="BP63" i="78"/>
  <c r="BP73" i="78" s="1"/>
  <c r="BO63" i="78"/>
  <c r="BN63" i="78"/>
  <c r="BM63" i="78"/>
  <c r="BM73" i="78" s="1"/>
  <c r="BL63" i="78"/>
  <c r="BL73" i="78" s="1"/>
  <c r="BK63" i="78"/>
  <c r="BK73" i="78" s="1"/>
  <c r="BJ63" i="78"/>
  <c r="BJ73" i="78" s="1"/>
  <c r="BI63" i="78"/>
  <c r="BI73" i="78" s="1"/>
  <c r="BH63" i="78"/>
  <c r="BH73" i="78" s="1"/>
  <c r="BG63" i="78"/>
  <c r="BF63" i="78"/>
  <c r="BE63" i="78"/>
  <c r="BE73" i="78" s="1"/>
  <c r="BD63" i="78"/>
  <c r="BD73" i="78" s="1"/>
  <c r="BC63" i="78"/>
  <c r="BC73" i="78" s="1"/>
  <c r="BB63" i="78"/>
  <c r="BB73" i="78" s="1"/>
  <c r="BA63" i="78"/>
  <c r="BA73" i="78" s="1"/>
  <c r="AZ63" i="78"/>
  <c r="AZ73" i="78" s="1"/>
  <c r="AY63" i="78"/>
  <c r="AX63" i="78"/>
  <c r="AW63" i="78"/>
  <c r="AW73" i="78" s="1"/>
  <c r="AV63" i="78"/>
  <c r="AV73" i="78" s="1"/>
  <c r="AU63" i="78"/>
  <c r="AU73" i="78" s="1"/>
  <c r="AT63" i="78"/>
  <c r="AT73" i="78" s="1"/>
  <c r="AS63" i="78"/>
  <c r="AS73" i="78" s="1"/>
  <c r="AM63" i="78"/>
  <c r="AM73" i="78" s="1"/>
  <c r="AL63" i="78"/>
  <c r="AL73" i="78" s="1"/>
  <c r="AK63" i="78"/>
  <c r="AK73" i="78" s="1"/>
  <c r="AI63" i="78"/>
  <c r="AH63" i="78"/>
  <c r="AG63" i="78"/>
  <c r="AE63" i="78"/>
  <c r="AE73" i="78" s="1"/>
  <c r="AD63" i="78"/>
  <c r="AD73" i="78" s="1"/>
  <c r="AC63" i="78"/>
  <c r="AC73" i="78" s="1"/>
  <c r="AA63" i="78"/>
  <c r="Z63" i="78"/>
  <c r="Y63" i="78"/>
  <c r="W63" i="78"/>
  <c r="W73" i="78" s="1"/>
  <c r="V63" i="78"/>
  <c r="V73" i="78" s="1"/>
  <c r="U63" i="78"/>
  <c r="U73" i="78" s="1"/>
  <c r="T63" i="78"/>
  <c r="T73" i="78" s="1"/>
  <c r="S63" i="78"/>
  <c r="R63" i="78"/>
  <c r="Q63" i="78"/>
  <c r="P63" i="78"/>
  <c r="P73" i="78" s="1"/>
  <c r="O63" i="78"/>
  <c r="O73" i="78" s="1"/>
  <c r="N63" i="78"/>
  <c r="N73" i="78" s="1"/>
  <c r="M63" i="78"/>
  <c r="M73" i="78" s="1"/>
  <c r="J63" i="78"/>
  <c r="E63" i="78"/>
  <c r="D63" i="78"/>
  <c r="C63" i="78"/>
  <c r="BX62" i="78"/>
  <c r="BX72" i="78" s="1"/>
  <c r="BW62" i="78"/>
  <c r="BV62" i="78"/>
  <c r="BU62" i="78"/>
  <c r="BT62" i="78"/>
  <c r="BT72" i="78" s="1"/>
  <c r="BS62" i="78"/>
  <c r="BS72" i="78" s="1"/>
  <c r="BR62" i="78"/>
  <c r="BR72" i="78" s="1"/>
  <c r="BQ62" i="78"/>
  <c r="BQ72" i="78" s="1"/>
  <c r="BP62" i="78"/>
  <c r="BP72" i="78" s="1"/>
  <c r="BO62" i="78"/>
  <c r="BN62" i="78"/>
  <c r="BM62" i="78"/>
  <c r="BL62" i="78"/>
  <c r="BL72" i="78" s="1"/>
  <c r="BK62" i="78"/>
  <c r="BK72" i="78" s="1"/>
  <c r="BJ62" i="78"/>
  <c r="BJ72" i="78" s="1"/>
  <c r="BI62" i="78"/>
  <c r="BI72" i="78" s="1"/>
  <c r="BH62" i="78"/>
  <c r="BH72" i="78" s="1"/>
  <c r="BG62" i="78"/>
  <c r="BF62" i="78"/>
  <c r="BE62" i="78"/>
  <c r="BD62" i="78"/>
  <c r="BD72" i="78" s="1"/>
  <c r="BC62" i="78"/>
  <c r="BC72" i="78" s="1"/>
  <c r="BB62" i="78"/>
  <c r="BB72" i="78" s="1"/>
  <c r="BA62" i="78"/>
  <c r="BA72" i="78" s="1"/>
  <c r="AZ62" i="78"/>
  <c r="AZ72" i="78" s="1"/>
  <c r="AY62" i="78"/>
  <c r="AX62" i="78"/>
  <c r="AW62" i="78"/>
  <c r="AV62" i="78"/>
  <c r="AV72" i="78" s="1"/>
  <c r="AU62" i="78"/>
  <c r="AU72" i="78" s="1"/>
  <c r="AT62" i="78"/>
  <c r="AT72" i="78" s="1"/>
  <c r="AS62" i="78"/>
  <c r="AS72" i="78" s="1"/>
  <c r="AM62" i="78"/>
  <c r="AM72" i="78" s="1"/>
  <c r="AL62" i="78"/>
  <c r="AL72" i="78" s="1"/>
  <c r="AK62" i="78"/>
  <c r="AK72" i="78" s="1"/>
  <c r="AI62" i="78"/>
  <c r="AI72" i="78" s="1"/>
  <c r="AH62" i="78"/>
  <c r="AG62" i="78"/>
  <c r="AE62" i="78"/>
  <c r="AE72" i="78" s="1"/>
  <c r="AD62" i="78"/>
  <c r="AD72" i="78" s="1"/>
  <c r="AC62" i="78"/>
  <c r="AC72" i="78" s="1"/>
  <c r="AA62" i="78"/>
  <c r="AA72" i="78" s="1"/>
  <c r="Z62" i="78"/>
  <c r="Y62" i="78"/>
  <c r="W62" i="78"/>
  <c r="W72" i="78" s="1"/>
  <c r="V62" i="78"/>
  <c r="V72" i="78" s="1"/>
  <c r="U62" i="78"/>
  <c r="U72" i="78" s="1"/>
  <c r="T62" i="78"/>
  <c r="T72" i="78" s="1"/>
  <c r="S62" i="78"/>
  <c r="S72" i="78" s="1"/>
  <c r="R62" i="78"/>
  <c r="Q62" i="78"/>
  <c r="P62" i="78"/>
  <c r="P72" i="78" s="1"/>
  <c r="O62" i="78"/>
  <c r="O72" i="78" s="1"/>
  <c r="N62" i="78"/>
  <c r="N72" i="78" s="1"/>
  <c r="M62" i="78"/>
  <c r="M72" i="78" s="1"/>
  <c r="J62" i="78"/>
  <c r="E62" i="78"/>
  <c r="D62" i="78"/>
  <c r="C62" i="78"/>
  <c r="BX61" i="78"/>
  <c r="BX71" i="78" s="1"/>
  <c r="BW61" i="78"/>
  <c r="BW71" i="78" s="1"/>
  <c r="BV61" i="78"/>
  <c r="BU61" i="78"/>
  <c r="BT61" i="78"/>
  <c r="BT71" i="78" s="1"/>
  <c r="BS61" i="78"/>
  <c r="BS71" i="78" s="1"/>
  <c r="BR61" i="78"/>
  <c r="BR71" i="78" s="1"/>
  <c r="BQ61" i="78"/>
  <c r="BQ71" i="78" s="1"/>
  <c r="BP61" i="78"/>
  <c r="BP71" i="78" s="1"/>
  <c r="BO61" i="78"/>
  <c r="BO71" i="78" s="1"/>
  <c r="BN61" i="78"/>
  <c r="BM61" i="78"/>
  <c r="BL61" i="78"/>
  <c r="BL71" i="78" s="1"/>
  <c r="BK61" i="78"/>
  <c r="BK71" i="78" s="1"/>
  <c r="BJ61" i="78"/>
  <c r="BJ71" i="78" s="1"/>
  <c r="BI61" i="78"/>
  <c r="BI71" i="78" s="1"/>
  <c r="BH61" i="78"/>
  <c r="BH71" i="78" s="1"/>
  <c r="BG61" i="78"/>
  <c r="BG71" i="78" s="1"/>
  <c r="BF61" i="78"/>
  <c r="BE61" i="78"/>
  <c r="BD61" i="78"/>
  <c r="BD71" i="78" s="1"/>
  <c r="BC61" i="78"/>
  <c r="BC71" i="78" s="1"/>
  <c r="BB61" i="78"/>
  <c r="BB71" i="78" s="1"/>
  <c r="BA61" i="78"/>
  <c r="BA71" i="78" s="1"/>
  <c r="AZ61" i="78"/>
  <c r="AZ71" i="78" s="1"/>
  <c r="AY61" i="78"/>
  <c r="AY71" i="78" s="1"/>
  <c r="AX61" i="78"/>
  <c r="AW61" i="78"/>
  <c r="AV61" i="78"/>
  <c r="AV71" i="78" s="1"/>
  <c r="AU61" i="78"/>
  <c r="AU71" i="78" s="1"/>
  <c r="AT61" i="78"/>
  <c r="AT71" i="78" s="1"/>
  <c r="AS61" i="78"/>
  <c r="AS71" i="78" s="1"/>
  <c r="AM61" i="78"/>
  <c r="AM71" i="78" s="1"/>
  <c r="AL61" i="78"/>
  <c r="AL71" i="78" s="1"/>
  <c r="AK61" i="78"/>
  <c r="AK71" i="78" s="1"/>
  <c r="AI61" i="78"/>
  <c r="AI71" i="78" s="1"/>
  <c r="AH61" i="78"/>
  <c r="AH71" i="78" s="1"/>
  <c r="AG61" i="78"/>
  <c r="AG71" i="78" s="1"/>
  <c r="AE61" i="78"/>
  <c r="AE71" i="78" s="1"/>
  <c r="AD61" i="78"/>
  <c r="AD71" i="78" s="1"/>
  <c r="AC61" i="78"/>
  <c r="AC71" i="78" s="1"/>
  <c r="AA61" i="78"/>
  <c r="AA58" i="78" s="1"/>
  <c r="AA68" i="78" s="1"/>
  <c r="Z61" i="78"/>
  <c r="Z71" i="78" s="1"/>
  <c r="Y61" i="78"/>
  <c r="Y71" i="78" s="1"/>
  <c r="W61" i="78"/>
  <c r="W71" i="78" s="1"/>
  <c r="V61" i="78"/>
  <c r="V71" i="78" s="1"/>
  <c r="U61" i="78"/>
  <c r="U71" i="78" s="1"/>
  <c r="T61" i="78"/>
  <c r="T71" i="78" s="1"/>
  <c r="S61" i="78"/>
  <c r="S71" i="78" s="1"/>
  <c r="R61" i="78"/>
  <c r="R71" i="78" s="1"/>
  <c r="Q61" i="78"/>
  <c r="Q71" i="78" s="1"/>
  <c r="P61" i="78"/>
  <c r="P71" i="78" s="1"/>
  <c r="O61" i="78"/>
  <c r="O71" i="78" s="1"/>
  <c r="N61" i="78"/>
  <c r="N71" i="78" s="1"/>
  <c r="M61" i="78"/>
  <c r="M71" i="78" s="1"/>
  <c r="J61" i="78"/>
  <c r="E61" i="78"/>
  <c r="D61" i="78"/>
  <c r="C61" i="78"/>
  <c r="BX60" i="78"/>
  <c r="BX70" i="78" s="1"/>
  <c r="BW60" i="78"/>
  <c r="BW70" i="78" s="1"/>
  <c r="BV60" i="78"/>
  <c r="BV58" i="78" s="1"/>
  <c r="BV68" i="78" s="1"/>
  <c r="BU60" i="78"/>
  <c r="BU70" i="78" s="1"/>
  <c r="BT60" i="78"/>
  <c r="BT70" i="78" s="1"/>
  <c r="BS60" i="78"/>
  <c r="BS70" i="78" s="1"/>
  <c r="BR60" i="78"/>
  <c r="BR70" i="78" s="1"/>
  <c r="BQ60" i="78"/>
  <c r="BQ70" i="78" s="1"/>
  <c r="BP60" i="78"/>
  <c r="BP70" i="78" s="1"/>
  <c r="BO60" i="78"/>
  <c r="BO70" i="78" s="1"/>
  <c r="BN60" i="78"/>
  <c r="BN58" i="78" s="1"/>
  <c r="BN68" i="78" s="1"/>
  <c r="BM60" i="78"/>
  <c r="BM70" i="78" s="1"/>
  <c r="BL60" i="78"/>
  <c r="BL70" i="78" s="1"/>
  <c r="BK60" i="78"/>
  <c r="BK70" i="78" s="1"/>
  <c r="BJ60" i="78"/>
  <c r="BJ70" i="78" s="1"/>
  <c r="BI60" i="78"/>
  <c r="BI70" i="78" s="1"/>
  <c r="BH60" i="78"/>
  <c r="BH70" i="78" s="1"/>
  <c r="BG60" i="78"/>
  <c r="BG70" i="78" s="1"/>
  <c r="BF60" i="78"/>
  <c r="BF58" i="78" s="1"/>
  <c r="BF68" i="78" s="1"/>
  <c r="BE60" i="78"/>
  <c r="BE70" i="78" s="1"/>
  <c r="BD60" i="78"/>
  <c r="BD70" i="78" s="1"/>
  <c r="BC60" i="78"/>
  <c r="BC70" i="78" s="1"/>
  <c r="BB60" i="78"/>
  <c r="BB70" i="78" s="1"/>
  <c r="BA60" i="78"/>
  <c r="BA70" i="78" s="1"/>
  <c r="AZ60" i="78"/>
  <c r="AZ70" i="78" s="1"/>
  <c r="AY60" i="78"/>
  <c r="AY70" i="78" s="1"/>
  <c r="AX60" i="78"/>
  <c r="AX58" i="78" s="1"/>
  <c r="AX68" i="78" s="1"/>
  <c r="AW60" i="78"/>
  <c r="AW70" i="78" s="1"/>
  <c r="AV60" i="78"/>
  <c r="AV70" i="78" s="1"/>
  <c r="AU60" i="78"/>
  <c r="AU70" i="78" s="1"/>
  <c r="AT60" i="78"/>
  <c r="AT70" i="78" s="1"/>
  <c r="AS60" i="78"/>
  <c r="AS70" i="78" s="1"/>
  <c r="AM60" i="78"/>
  <c r="AM70" i="78" s="1"/>
  <c r="E70" i="78" s="1"/>
  <c r="AL60" i="78"/>
  <c r="AL70" i="78" s="1"/>
  <c r="D70" i="78" s="1"/>
  <c r="AK60" i="78"/>
  <c r="AK70" i="78" s="1"/>
  <c r="C70" i="78" s="1"/>
  <c r="AI60" i="78"/>
  <c r="AH60" i="78"/>
  <c r="AG60" i="78"/>
  <c r="AG70" i="78" s="1"/>
  <c r="AE60" i="78"/>
  <c r="AE70" i="78" s="1"/>
  <c r="AD60" i="78"/>
  <c r="AD70" i="78" s="1"/>
  <c r="AC60" i="78"/>
  <c r="AC70" i="78" s="1"/>
  <c r="AA60" i="78"/>
  <c r="Z60" i="78"/>
  <c r="Y60" i="78"/>
  <c r="Y70" i="78" s="1"/>
  <c r="W60" i="78"/>
  <c r="W70" i="78" s="1"/>
  <c r="V60" i="78"/>
  <c r="V70" i="78" s="1"/>
  <c r="U60" i="78"/>
  <c r="U70" i="78" s="1"/>
  <c r="T60" i="78"/>
  <c r="T70" i="78" s="1"/>
  <c r="S60" i="78"/>
  <c r="R60" i="78"/>
  <c r="Q60" i="78"/>
  <c r="Q70" i="78" s="1"/>
  <c r="P60" i="78"/>
  <c r="P70" i="78" s="1"/>
  <c r="O60" i="78"/>
  <c r="O70" i="78" s="1"/>
  <c r="N60" i="78"/>
  <c r="N70" i="78" s="1"/>
  <c r="M60" i="78"/>
  <c r="M70" i="78" s="1"/>
  <c r="J60" i="78"/>
  <c r="E60" i="78"/>
  <c r="D60" i="78"/>
  <c r="C60" i="78"/>
  <c r="BX59" i="78"/>
  <c r="BX69" i="78" s="1"/>
  <c r="BW59" i="78"/>
  <c r="BW69" i="78" s="1"/>
  <c r="BV59" i="78"/>
  <c r="BV69" i="78" s="1"/>
  <c r="BU59" i="78"/>
  <c r="BU58" i="78" s="1"/>
  <c r="BU68" i="78" s="1"/>
  <c r="BT59" i="78"/>
  <c r="BT58" i="78" s="1"/>
  <c r="BT68" i="78" s="1"/>
  <c r="BS59" i="78"/>
  <c r="BS69" i="78" s="1"/>
  <c r="BR59" i="78"/>
  <c r="BR69" i="78" s="1"/>
  <c r="BQ59" i="78"/>
  <c r="BQ69" i="78" s="1"/>
  <c r="BP59" i="78"/>
  <c r="BP69" i="78" s="1"/>
  <c r="BO59" i="78"/>
  <c r="BO69" i="78" s="1"/>
  <c r="BN59" i="78"/>
  <c r="BN69" i="78" s="1"/>
  <c r="BM59" i="78"/>
  <c r="BM58" i="78" s="1"/>
  <c r="BM68" i="78" s="1"/>
  <c r="BL59" i="78"/>
  <c r="BL58" i="78" s="1"/>
  <c r="BL68" i="78" s="1"/>
  <c r="BK59" i="78"/>
  <c r="BK58" i="78" s="1"/>
  <c r="BK68" i="78" s="1"/>
  <c r="BJ59" i="78"/>
  <c r="BJ69" i="78" s="1"/>
  <c r="BI59" i="78"/>
  <c r="BI69" i="78" s="1"/>
  <c r="BH59" i="78"/>
  <c r="BH69" i="78" s="1"/>
  <c r="BG59" i="78"/>
  <c r="BG69" i="78" s="1"/>
  <c r="BF59" i="78"/>
  <c r="BF69" i="78" s="1"/>
  <c r="BE59" i="78"/>
  <c r="BE58" i="78" s="1"/>
  <c r="BE68" i="78" s="1"/>
  <c r="BD59" i="78"/>
  <c r="BD58" i="78" s="1"/>
  <c r="BD68" i="78" s="1"/>
  <c r="BC59" i="78"/>
  <c r="BC69" i="78" s="1"/>
  <c r="BB59" i="78"/>
  <c r="BB69" i="78" s="1"/>
  <c r="BA59" i="78"/>
  <c r="BA69" i="78" s="1"/>
  <c r="AZ59" i="78"/>
  <c r="AZ69" i="78" s="1"/>
  <c r="AY59" i="78"/>
  <c r="AY69" i="78" s="1"/>
  <c r="AX59" i="78"/>
  <c r="AX69" i="78" s="1"/>
  <c r="AW59" i="78"/>
  <c r="AW58" i="78" s="1"/>
  <c r="AW68" i="78" s="1"/>
  <c r="AV59" i="78"/>
  <c r="AV58" i="78" s="1"/>
  <c r="AV68" i="78" s="1"/>
  <c r="AU59" i="78"/>
  <c r="AU69" i="78" s="1"/>
  <c r="AT59" i="78"/>
  <c r="AT69" i="78" s="1"/>
  <c r="AS59" i="78"/>
  <c r="AS69" i="78" s="1"/>
  <c r="AM59" i="78"/>
  <c r="AM58" i="78" s="1"/>
  <c r="E58" i="78" s="1"/>
  <c r="AL59" i="78"/>
  <c r="AK59" i="78"/>
  <c r="AK69" i="78" s="1"/>
  <c r="C69" i="78" s="1"/>
  <c r="AI59" i="78"/>
  <c r="AI69" i="78" s="1"/>
  <c r="AH59" i="78"/>
  <c r="AH69" i="78" s="1"/>
  <c r="AG59" i="78"/>
  <c r="AE59" i="78"/>
  <c r="AE58" i="78" s="1"/>
  <c r="AE68" i="78" s="1"/>
  <c r="AD59" i="78"/>
  <c r="AC59" i="78"/>
  <c r="AC69" i="78" s="1"/>
  <c r="AA59" i="78"/>
  <c r="AA69" i="78" s="1"/>
  <c r="Z59" i="78"/>
  <c r="Z69" i="78" s="1"/>
  <c r="Y59" i="78"/>
  <c r="W59" i="78"/>
  <c r="W58" i="78" s="1"/>
  <c r="W68" i="78" s="1"/>
  <c r="V59" i="78"/>
  <c r="U59" i="78"/>
  <c r="U69" i="78" s="1"/>
  <c r="T59" i="78"/>
  <c r="T69" i="78" s="1"/>
  <c r="S59" i="78"/>
  <c r="S69" i="78" s="1"/>
  <c r="R59" i="78"/>
  <c r="R69" i="78" s="1"/>
  <c r="Q59" i="78"/>
  <c r="P59" i="78"/>
  <c r="O59" i="78"/>
  <c r="O58" i="78" s="1"/>
  <c r="O68" i="78" s="1"/>
  <c r="N59" i="78"/>
  <c r="M59" i="78"/>
  <c r="M69" i="78" s="1"/>
  <c r="J59" i="78"/>
  <c r="E59" i="78"/>
  <c r="D59" i="78"/>
  <c r="C59" i="78"/>
  <c r="BS58" i="78"/>
  <c r="BS68" i="78" s="1"/>
  <c r="BI58" i="78"/>
  <c r="BI68" i="78" s="1"/>
  <c r="BC58" i="78"/>
  <c r="BC68" i="78" s="1"/>
  <c r="AI58" i="78"/>
  <c r="AI68" i="78" s="1"/>
  <c r="M58" i="78"/>
  <c r="M68" i="78" s="1"/>
  <c r="J58" i="78"/>
  <c r="AQ57" i="78"/>
  <c r="AU57" i="78" s="1"/>
  <c r="AY57" i="78" s="1"/>
  <c r="BC57" i="78" s="1"/>
  <c r="BG57" i="78" s="1"/>
  <c r="BK57" i="78" s="1"/>
  <c r="BO57" i="78" s="1"/>
  <c r="BS57" i="78" s="1"/>
  <c r="BW57" i="78" s="1"/>
  <c r="AI57" i="78"/>
  <c r="AM57" i="78" s="1"/>
  <c r="AA57" i="78"/>
  <c r="AE57" i="78" s="1"/>
  <c r="V57" i="78"/>
  <c r="Z57" i="78" s="1"/>
  <c r="AD57" i="78" s="1"/>
  <c r="AH57" i="78" s="1"/>
  <c r="AL57" i="78" s="1"/>
  <c r="AP57" i="78" s="1"/>
  <c r="AT57" i="78" s="1"/>
  <c r="AX57" i="78" s="1"/>
  <c r="BB57" i="78" s="1"/>
  <c r="BF57" i="78" s="1"/>
  <c r="BJ57" i="78" s="1"/>
  <c r="BN57" i="78" s="1"/>
  <c r="BR57" i="78" s="1"/>
  <c r="BV57" i="78" s="1"/>
  <c r="U57" i="78"/>
  <c r="Y57" i="78" s="1"/>
  <c r="AC57" i="78" s="1"/>
  <c r="AG57" i="78" s="1"/>
  <c r="AK57" i="78" s="1"/>
  <c r="AO57" i="78" s="1"/>
  <c r="AS57" i="78" s="1"/>
  <c r="AW57" i="78" s="1"/>
  <c r="BA57" i="78" s="1"/>
  <c r="BE57" i="78" s="1"/>
  <c r="BI57" i="78" s="1"/>
  <c r="BM57" i="78" s="1"/>
  <c r="BQ57" i="78" s="1"/>
  <c r="BU57" i="78" s="1"/>
  <c r="T57" i="78"/>
  <c r="X57" i="78" s="1"/>
  <c r="AB57" i="78" s="1"/>
  <c r="AF57" i="78" s="1"/>
  <c r="AJ57" i="78" s="1"/>
  <c r="AN57" i="78" s="1"/>
  <c r="AR57" i="78" s="1"/>
  <c r="AV57" i="78" s="1"/>
  <c r="AZ57" i="78" s="1"/>
  <c r="BD57" i="78" s="1"/>
  <c r="BH57" i="78" s="1"/>
  <c r="BL57" i="78" s="1"/>
  <c r="BP57" i="78" s="1"/>
  <c r="BT57" i="78" s="1"/>
  <c r="BX57" i="78" s="1"/>
  <c r="S57" i="78"/>
  <c r="W57" i="78" s="1"/>
  <c r="R57" i="78"/>
  <c r="Q57" i="78"/>
  <c r="G56" i="78"/>
  <c r="C56" i="78"/>
  <c r="AN80" i="77"/>
  <c r="AM80" i="77"/>
  <c r="AL80" i="77"/>
  <c r="AK80" i="77"/>
  <c r="AJ80" i="77"/>
  <c r="AI80" i="77"/>
  <c r="AJ62" i="77" s="1"/>
  <c r="AJ71" i="77" s="1"/>
  <c r="AH80" i="77"/>
  <c r="AG80" i="77"/>
  <c r="AF80" i="77"/>
  <c r="AE80" i="77"/>
  <c r="AD80" i="77"/>
  <c r="AC80" i="77"/>
  <c r="AB80" i="77"/>
  <c r="AA80" i="77"/>
  <c r="AB62" i="77" s="1"/>
  <c r="AB71" i="77" s="1"/>
  <c r="Z80" i="77"/>
  <c r="Y80" i="77"/>
  <c r="X80" i="77"/>
  <c r="W80" i="77"/>
  <c r="V80" i="77"/>
  <c r="U80" i="77"/>
  <c r="AN79" i="77"/>
  <c r="AM79" i="77"/>
  <c r="AL79" i="77"/>
  <c r="AK79" i="77"/>
  <c r="AJ79" i="77"/>
  <c r="AI79" i="77"/>
  <c r="AH79" i="77"/>
  <c r="AG79" i="77"/>
  <c r="AH61" i="77" s="1"/>
  <c r="AH70" i="77" s="1"/>
  <c r="AF79" i="77"/>
  <c r="AE79" i="77"/>
  <c r="AD79" i="77"/>
  <c r="AC79" i="77"/>
  <c r="AB79" i="77"/>
  <c r="AA79" i="77"/>
  <c r="Z79" i="77"/>
  <c r="Y79" i="77"/>
  <c r="Z61" i="77" s="1"/>
  <c r="Z70" i="77" s="1"/>
  <c r="X79" i="77"/>
  <c r="W79" i="77"/>
  <c r="V79" i="77"/>
  <c r="U79" i="77"/>
  <c r="AN78" i="77"/>
  <c r="AM78" i="77"/>
  <c r="AN60" i="77" s="1"/>
  <c r="AL78" i="77"/>
  <c r="AK78" i="77"/>
  <c r="AJ78" i="77"/>
  <c r="AI78" i="77"/>
  <c r="AH78" i="77"/>
  <c r="AG78" i="77"/>
  <c r="AF78" i="77"/>
  <c r="AE78" i="77"/>
  <c r="AF60" i="77" s="1"/>
  <c r="AF69" i="77" s="1"/>
  <c r="AD78" i="77"/>
  <c r="AC78" i="77"/>
  <c r="AB78" i="77"/>
  <c r="AA78" i="77"/>
  <c r="Z78" i="77"/>
  <c r="Y78" i="77"/>
  <c r="X78" i="77"/>
  <c r="W78" i="77"/>
  <c r="X60" i="77" s="1"/>
  <c r="V78" i="77"/>
  <c r="U78" i="77"/>
  <c r="AN77" i="77"/>
  <c r="AM77" i="77"/>
  <c r="AL77" i="77"/>
  <c r="AK77" i="77"/>
  <c r="AL59" i="77" s="1"/>
  <c r="AJ77" i="77"/>
  <c r="AI77" i="77"/>
  <c r="AH77" i="77"/>
  <c r="AG77" i="77"/>
  <c r="AF77" i="77"/>
  <c r="AE77" i="77"/>
  <c r="AD77" i="77"/>
  <c r="AC77" i="77"/>
  <c r="AD59" i="77" s="1"/>
  <c r="AD68" i="77" s="1"/>
  <c r="AB77" i="77"/>
  <c r="AA77" i="77"/>
  <c r="Z77" i="77"/>
  <c r="Y77" i="77"/>
  <c r="X77" i="77"/>
  <c r="W77" i="77"/>
  <c r="V77" i="77"/>
  <c r="U77" i="77"/>
  <c r="V59" i="77" s="1"/>
  <c r="V68" i="77" s="1"/>
  <c r="BX76" i="77"/>
  <c r="BW76" i="77"/>
  <c r="BV76" i="77"/>
  <c r="BU76" i="77"/>
  <c r="BT76" i="77"/>
  <c r="BS76" i="77"/>
  <c r="BR76" i="77"/>
  <c r="BQ76" i="77"/>
  <c r="BP76" i="77"/>
  <c r="BO76" i="77"/>
  <c r="BN76" i="77"/>
  <c r="BM76" i="77"/>
  <c r="BL76" i="77"/>
  <c r="BK76" i="77"/>
  <c r="BJ76" i="77"/>
  <c r="BI76" i="77"/>
  <c r="BH76" i="77"/>
  <c r="BG76" i="77"/>
  <c r="BF76" i="77"/>
  <c r="BE76" i="77"/>
  <c r="BD76" i="77"/>
  <c r="BC76" i="77"/>
  <c r="BB76" i="77"/>
  <c r="BA76" i="77"/>
  <c r="AZ76" i="77"/>
  <c r="AY76" i="77"/>
  <c r="AX76" i="77"/>
  <c r="AW76" i="77"/>
  <c r="AV76" i="77"/>
  <c r="AU76" i="77"/>
  <c r="AT76" i="77"/>
  <c r="AS76" i="77"/>
  <c r="AR76" i="77"/>
  <c r="AN76" i="77"/>
  <c r="AL76" i="77"/>
  <c r="AJ76" i="77"/>
  <c r="AH76" i="77"/>
  <c r="AF76" i="77"/>
  <c r="AD76" i="77"/>
  <c r="AB76" i="77"/>
  <c r="Z76" i="77"/>
  <c r="X76" i="77"/>
  <c r="V76" i="77"/>
  <c r="T76" i="77"/>
  <c r="S76" i="77"/>
  <c r="R76" i="77"/>
  <c r="Q76" i="77"/>
  <c r="P76" i="77"/>
  <c r="O76" i="77"/>
  <c r="N76" i="77"/>
  <c r="M76" i="77"/>
  <c r="AC75" i="77"/>
  <c r="AG75" i="77" s="1"/>
  <c r="AK75" i="77" s="1"/>
  <c r="AO75" i="77" s="1"/>
  <c r="AS75" i="77" s="1"/>
  <c r="AW75" i="77" s="1"/>
  <c r="BA75" i="77" s="1"/>
  <c r="BE75" i="77" s="1"/>
  <c r="BI75" i="77" s="1"/>
  <c r="BM75" i="77" s="1"/>
  <c r="BQ75" i="77" s="1"/>
  <c r="BU75" i="77" s="1"/>
  <c r="W75" i="77"/>
  <c r="AA75" i="77" s="1"/>
  <c r="AE75" i="77" s="1"/>
  <c r="AI75" i="77" s="1"/>
  <c r="AM75" i="77" s="1"/>
  <c r="AQ75" i="77" s="1"/>
  <c r="AU75" i="77" s="1"/>
  <c r="AY75" i="77" s="1"/>
  <c r="BC75" i="77" s="1"/>
  <c r="BG75" i="77" s="1"/>
  <c r="BK75" i="77" s="1"/>
  <c r="BO75" i="77" s="1"/>
  <c r="BS75" i="77" s="1"/>
  <c r="BW75" i="77" s="1"/>
  <c r="U75" i="77"/>
  <c r="Y75" i="77" s="1"/>
  <c r="T75" i="77"/>
  <c r="X75" i="77" s="1"/>
  <c r="AB75" i="77" s="1"/>
  <c r="AF75" i="77" s="1"/>
  <c r="AJ75" i="77" s="1"/>
  <c r="AN75" i="77" s="1"/>
  <c r="AR75" i="77" s="1"/>
  <c r="AV75" i="77" s="1"/>
  <c r="AZ75" i="77" s="1"/>
  <c r="BD75" i="77" s="1"/>
  <c r="BH75" i="77" s="1"/>
  <c r="BL75" i="77" s="1"/>
  <c r="BP75" i="77" s="1"/>
  <c r="BT75" i="77" s="1"/>
  <c r="BX75" i="77" s="1"/>
  <c r="S75" i="77"/>
  <c r="R75" i="77"/>
  <c r="V75" i="77" s="1"/>
  <c r="Z75" i="77" s="1"/>
  <c r="AD75" i="77" s="1"/>
  <c r="AH75" i="77" s="1"/>
  <c r="AL75" i="77" s="1"/>
  <c r="AP75" i="77" s="1"/>
  <c r="AT75" i="77" s="1"/>
  <c r="AX75" i="77" s="1"/>
  <c r="BB75" i="77" s="1"/>
  <c r="BF75" i="77" s="1"/>
  <c r="BJ75" i="77" s="1"/>
  <c r="BN75" i="77" s="1"/>
  <c r="BR75" i="77" s="1"/>
  <c r="BV75" i="77" s="1"/>
  <c r="Q75" i="77"/>
  <c r="BU74" i="77"/>
  <c r="BQ74" i="77"/>
  <c r="BM74" i="77"/>
  <c r="BI74" i="77"/>
  <c r="BE74" i="77"/>
  <c r="BA74" i="77"/>
  <c r="AW74" i="77"/>
  <c r="AS74" i="77"/>
  <c r="AO74" i="77"/>
  <c r="AK74" i="77"/>
  <c r="AG74" i="77"/>
  <c r="AC74" i="77"/>
  <c r="Y74" i="77"/>
  <c r="U74" i="77"/>
  <c r="Q74" i="77"/>
  <c r="M74" i="77"/>
  <c r="BO71" i="77"/>
  <c r="BK70" i="77"/>
  <c r="BM69" i="77"/>
  <c r="BO68" i="77"/>
  <c r="BI68" i="77"/>
  <c r="AM66" i="77"/>
  <c r="AQ66" i="77" s="1"/>
  <c r="AU66" i="77" s="1"/>
  <c r="AY66" i="77" s="1"/>
  <c r="BC66" i="77" s="1"/>
  <c r="BG66" i="77" s="1"/>
  <c r="BK66" i="77" s="1"/>
  <c r="BO66" i="77" s="1"/>
  <c r="BS66" i="77" s="1"/>
  <c r="BW66" i="77" s="1"/>
  <c r="AE66" i="77"/>
  <c r="AI66" i="77" s="1"/>
  <c r="W66" i="77"/>
  <c r="AA66" i="77" s="1"/>
  <c r="V66" i="77"/>
  <c r="Z66" i="77" s="1"/>
  <c r="AD66" i="77" s="1"/>
  <c r="AH66" i="77" s="1"/>
  <c r="AL66" i="77" s="1"/>
  <c r="AP66" i="77" s="1"/>
  <c r="AT66" i="77" s="1"/>
  <c r="AX66" i="77" s="1"/>
  <c r="BB66" i="77" s="1"/>
  <c r="BF66" i="77" s="1"/>
  <c r="BJ66" i="77" s="1"/>
  <c r="BN66" i="77" s="1"/>
  <c r="BR66" i="77" s="1"/>
  <c r="BV66" i="77" s="1"/>
  <c r="T66" i="77"/>
  <c r="X66" i="77" s="1"/>
  <c r="AB66" i="77" s="1"/>
  <c r="AF66" i="77" s="1"/>
  <c r="AJ66" i="77" s="1"/>
  <c r="AN66" i="77" s="1"/>
  <c r="AR66" i="77" s="1"/>
  <c r="AV66" i="77" s="1"/>
  <c r="AZ66" i="77" s="1"/>
  <c r="BD66" i="77" s="1"/>
  <c r="BH66" i="77" s="1"/>
  <c r="BL66" i="77" s="1"/>
  <c r="BP66" i="77" s="1"/>
  <c r="BT66" i="77" s="1"/>
  <c r="BX66" i="77" s="1"/>
  <c r="S66" i="77"/>
  <c r="R66" i="77"/>
  <c r="Q66" i="77"/>
  <c r="U66" i="77" s="1"/>
  <c r="Y66" i="77" s="1"/>
  <c r="AC66" i="77" s="1"/>
  <c r="AG66" i="77" s="1"/>
  <c r="AK66" i="77" s="1"/>
  <c r="AO66" i="77" s="1"/>
  <c r="AS66" i="77" s="1"/>
  <c r="AW66" i="77" s="1"/>
  <c r="BA66" i="77" s="1"/>
  <c r="BE66" i="77" s="1"/>
  <c r="BI66" i="77" s="1"/>
  <c r="BM66" i="77" s="1"/>
  <c r="BQ66" i="77" s="1"/>
  <c r="BU66" i="77" s="1"/>
  <c r="BU65" i="77"/>
  <c r="BQ65" i="77"/>
  <c r="BM65" i="77"/>
  <c r="BI65" i="77"/>
  <c r="BE65" i="77"/>
  <c r="BA65" i="77"/>
  <c r="AW65" i="77"/>
  <c r="AS65" i="77"/>
  <c r="AO65" i="77"/>
  <c r="AK65" i="77"/>
  <c r="AG65" i="77"/>
  <c r="AC65" i="77"/>
  <c r="Y65" i="77"/>
  <c r="U65" i="77"/>
  <c r="Q65" i="77"/>
  <c r="M65" i="77"/>
  <c r="BX62" i="77"/>
  <c r="BX71" i="77" s="1"/>
  <c r="BW62" i="77"/>
  <c r="BW71" i="77" s="1"/>
  <c r="BV62" i="77"/>
  <c r="BV71" i="77" s="1"/>
  <c r="BU62" i="77"/>
  <c r="BT62" i="77"/>
  <c r="BT71" i="77" s="1"/>
  <c r="BS62" i="77"/>
  <c r="BR62" i="77"/>
  <c r="BR71" i="77" s="1"/>
  <c r="BQ62" i="77"/>
  <c r="BQ71" i="77" s="1"/>
  <c r="BP62" i="77"/>
  <c r="BP71" i="77" s="1"/>
  <c r="BO62" i="77"/>
  <c r="BN62" i="77"/>
  <c r="BN71" i="77" s="1"/>
  <c r="BM62" i="77"/>
  <c r="BL62" i="77"/>
  <c r="BL71" i="77" s="1"/>
  <c r="BK62" i="77"/>
  <c r="BJ62" i="77"/>
  <c r="BJ71" i="77" s="1"/>
  <c r="BI62" i="77"/>
  <c r="BI71" i="77" s="1"/>
  <c r="BH62" i="77"/>
  <c r="BH71" i="77" s="1"/>
  <c r="BG62" i="77"/>
  <c r="BG71" i="77" s="1"/>
  <c r="BF62" i="77"/>
  <c r="BF71" i="77" s="1"/>
  <c r="BE62" i="77"/>
  <c r="BD62" i="77"/>
  <c r="BD71" i="77" s="1"/>
  <c r="BC62" i="77"/>
  <c r="BB62" i="77"/>
  <c r="BB71" i="77" s="1"/>
  <c r="BA62" i="77"/>
  <c r="BA71" i="77" s="1"/>
  <c r="AZ62" i="77"/>
  <c r="AZ71" i="77" s="1"/>
  <c r="AY62" i="77"/>
  <c r="AY71" i="77" s="1"/>
  <c r="AX62" i="77"/>
  <c r="AX71" i="77" s="1"/>
  <c r="AW62" i="77"/>
  <c r="AV62" i="77"/>
  <c r="AV71" i="77" s="1"/>
  <c r="AU62" i="77"/>
  <c r="AT62" i="77"/>
  <c r="AS62" i="77"/>
  <c r="AN62" i="77"/>
  <c r="AM62" i="77"/>
  <c r="AH62" i="77"/>
  <c r="AG62" i="77"/>
  <c r="AF62" i="77"/>
  <c r="AF71" i="77" s="1"/>
  <c r="AE62" i="77"/>
  <c r="Z62" i="77"/>
  <c r="Y62" i="77"/>
  <c r="X62" i="77"/>
  <c r="X71" i="77" s="1"/>
  <c r="W62" i="77"/>
  <c r="T62" i="77"/>
  <c r="T71" i="77" s="1"/>
  <c r="S62" i="77"/>
  <c r="S71" i="77" s="1"/>
  <c r="R62" i="77"/>
  <c r="R71" i="77" s="1"/>
  <c r="Q62" i="77"/>
  <c r="Q71" i="77" s="1"/>
  <c r="P62" i="77"/>
  <c r="O62" i="77"/>
  <c r="N62" i="77"/>
  <c r="M62" i="77"/>
  <c r="J62" i="77"/>
  <c r="F62" i="77"/>
  <c r="E62" i="77"/>
  <c r="BX61" i="77"/>
  <c r="BX70" i="77" s="1"/>
  <c r="BW61" i="77"/>
  <c r="BW70" i="77" s="1"/>
  <c r="BV61" i="77"/>
  <c r="BV70" i="77" s="1"/>
  <c r="BU61" i="77"/>
  <c r="BU70" i="77" s="1"/>
  <c r="BT61" i="77"/>
  <c r="BT70" i="77" s="1"/>
  <c r="BS61" i="77"/>
  <c r="BR61" i="77"/>
  <c r="BR70" i="77" s="1"/>
  <c r="BQ61" i="77"/>
  <c r="BP61" i="77"/>
  <c r="BP70" i="77" s="1"/>
  <c r="BO61" i="77"/>
  <c r="BO70" i="77" s="1"/>
  <c r="BN61" i="77"/>
  <c r="BN70" i="77" s="1"/>
  <c r="BM61" i="77"/>
  <c r="BM70" i="77" s="1"/>
  <c r="BL61" i="77"/>
  <c r="BL70" i="77" s="1"/>
  <c r="BK61" i="77"/>
  <c r="BJ61" i="77"/>
  <c r="BJ70" i="77" s="1"/>
  <c r="BI61" i="77"/>
  <c r="BH61" i="77"/>
  <c r="BH70" i="77" s="1"/>
  <c r="BG61" i="77"/>
  <c r="BG70" i="77" s="1"/>
  <c r="BF61" i="77"/>
  <c r="BF70" i="77" s="1"/>
  <c r="BE61" i="77"/>
  <c r="BE70" i="77" s="1"/>
  <c r="BD61" i="77"/>
  <c r="BD70" i="77" s="1"/>
  <c r="BC61" i="77"/>
  <c r="BB61" i="77"/>
  <c r="BB70" i="77" s="1"/>
  <c r="BA61" i="77"/>
  <c r="AZ61" i="77"/>
  <c r="AZ70" i="77" s="1"/>
  <c r="AY61" i="77"/>
  <c r="AY70" i="77" s="1"/>
  <c r="AX61" i="77"/>
  <c r="AX70" i="77" s="1"/>
  <c r="AW61" i="77"/>
  <c r="AW70" i="77" s="1"/>
  <c r="AV61" i="77"/>
  <c r="AV70" i="77" s="1"/>
  <c r="AU61" i="77"/>
  <c r="AT61" i="77"/>
  <c r="AS61" i="77"/>
  <c r="AN61" i="77"/>
  <c r="AR70" i="77" s="1"/>
  <c r="AM61" i="77"/>
  <c r="AL61" i="77"/>
  <c r="AL70" i="77" s="1"/>
  <c r="AK61" i="77"/>
  <c r="AF61" i="77"/>
  <c r="AE61" i="77"/>
  <c r="AD61" i="77"/>
  <c r="AC61" i="77"/>
  <c r="X61" i="77"/>
  <c r="X70" i="77" s="1"/>
  <c r="W61" i="77"/>
  <c r="W70" i="77" s="1"/>
  <c r="V61" i="77"/>
  <c r="V70" i="77" s="1"/>
  <c r="U61" i="77"/>
  <c r="T61" i="77"/>
  <c r="T70" i="77" s="1"/>
  <c r="S61" i="77"/>
  <c r="S70" i="77" s="1"/>
  <c r="R61" i="77"/>
  <c r="R70" i="77" s="1"/>
  <c r="Q61" i="77"/>
  <c r="Q70" i="77" s="1"/>
  <c r="P61" i="77"/>
  <c r="O61" i="77"/>
  <c r="N61" i="77"/>
  <c r="M61" i="77"/>
  <c r="J61" i="77"/>
  <c r="F61" i="77"/>
  <c r="E61" i="77"/>
  <c r="D61" i="77"/>
  <c r="C61" i="77"/>
  <c r="BX60" i="77"/>
  <c r="BX69" i="77" s="1"/>
  <c r="BW60" i="77"/>
  <c r="BV60" i="77"/>
  <c r="BV69" i="77" s="1"/>
  <c r="BU60" i="77"/>
  <c r="BU69" i="77" s="1"/>
  <c r="BT60" i="77"/>
  <c r="BT69" i="77" s="1"/>
  <c r="BS60" i="77"/>
  <c r="BS69" i="77" s="1"/>
  <c r="BR60" i="77"/>
  <c r="BR69" i="77" s="1"/>
  <c r="BQ60" i="77"/>
  <c r="BQ69" i="77" s="1"/>
  <c r="BP60" i="77"/>
  <c r="BP69" i="77" s="1"/>
  <c r="BO60" i="77"/>
  <c r="BN60" i="77"/>
  <c r="BN69" i="77" s="1"/>
  <c r="BM60" i="77"/>
  <c r="BL60" i="77"/>
  <c r="BL69" i="77" s="1"/>
  <c r="BK60" i="77"/>
  <c r="BK69" i="77" s="1"/>
  <c r="BJ60" i="77"/>
  <c r="BJ69" i="77" s="1"/>
  <c r="BI60" i="77"/>
  <c r="BI69" i="77" s="1"/>
  <c r="BH60" i="77"/>
  <c r="BH69" i="77" s="1"/>
  <c r="BG60" i="77"/>
  <c r="BF60" i="77"/>
  <c r="BF69" i="77" s="1"/>
  <c r="BE60" i="77"/>
  <c r="BE69" i="77" s="1"/>
  <c r="BD60" i="77"/>
  <c r="BD69" i="77" s="1"/>
  <c r="BC60" i="77"/>
  <c r="BC69" i="77" s="1"/>
  <c r="BB60" i="77"/>
  <c r="BB69" i="77" s="1"/>
  <c r="BA60" i="77"/>
  <c r="BA69" i="77" s="1"/>
  <c r="AZ60" i="77"/>
  <c r="AZ69" i="77" s="1"/>
  <c r="AY60" i="77"/>
  <c r="AX60" i="77"/>
  <c r="AX69" i="77" s="1"/>
  <c r="AW60" i="77"/>
  <c r="AW69" i="77" s="1"/>
  <c r="AV60" i="77"/>
  <c r="AV69" i="77" s="1"/>
  <c r="AU60" i="77"/>
  <c r="AT60" i="77"/>
  <c r="AS60" i="77"/>
  <c r="AL60" i="77"/>
  <c r="AK60" i="77"/>
  <c r="AJ60" i="77"/>
  <c r="AI60" i="77"/>
  <c r="AE60" i="77"/>
  <c r="AE69" i="77" s="1"/>
  <c r="AD60" i="77"/>
  <c r="AC60" i="77"/>
  <c r="AB60" i="77"/>
  <c r="AA60" i="77"/>
  <c r="V60" i="77"/>
  <c r="V69" i="77" s="1"/>
  <c r="U60" i="77"/>
  <c r="U69" i="77" s="1"/>
  <c r="T60" i="77"/>
  <c r="T69" i="77" s="1"/>
  <c r="S60" i="77"/>
  <c r="R60" i="77"/>
  <c r="R69" i="77" s="1"/>
  <c r="Q60" i="77"/>
  <c r="P60" i="77"/>
  <c r="O60" i="77"/>
  <c r="S69" i="77" s="1"/>
  <c r="N60" i="77"/>
  <c r="M60" i="77"/>
  <c r="Q69" i="77" s="1"/>
  <c r="J60" i="77"/>
  <c r="D60" i="77"/>
  <c r="BX59" i="77"/>
  <c r="BX68" i="77" s="1"/>
  <c r="BW59" i="77"/>
  <c r="BV59" i="77"/>
  <c r="BV68" i="77" s="1"/>
  <c r="BU59" i="77"/>
  <c r="BU68" i="77" s="1"/>
  <c r="BT59" i="77"/>
  <c r="BS59" i="77"/>
  <c r="BW68" i="77" s="1"/>
  <c r="BR59" i="77"/>
  <c r="BQ59" i="77"/>
  <c r="BQ68" i="77" s="1"/>
  <c r="BP59" i="77"/>
  <c r="BP68" i="77" s="1"/>
  <c r="BO59" i="77"/>
  <c r="BN59" i="77"/>
  <c r="BN68" i="77" s="1"/>
  <c r="BM59" i="77"/>
  <c r="BM68" i="77" s="1"/>
  <c r="BL59" i="77"/>
  <c r="BK59" i="77"/>
  <c r="BJ59" i="77"/>
  <c r="BI59" i="77"/>
  <c r="BH59" i="77"/>
  <c r="BH68" i="77" s="1"/>
  <c r="BG59" i="77"/>
  <c r="BG68" i="77" s="1"/>
  <c r="BF59" i="77"/>
  <c r="BF68" i="77" s="1"/>
  <c r="BE59" i="77"/>
  <c r="BE68" i="77" s="1"/>
  <c r="BD59" i="77"/>
  <c r="BC59" i="77"/>
  <c r="BB59" i="77"/>
  <c r="BA59" i="77"/>
  <c r="BA68" i="77" s="1"/>
  <c r="AZ59" i="77"/>
  <c r="AZ68" i="77" s="1"/>
  <c r="AY59" i="77"/>
  <c r="AY68" i="77" s="1"/>
  <c r="AX59" i="77"/>
  <c r="AX68" i="77" s="1"/>
  <c r="AW59" i="77"/>
  <c r="AW68" i="77" s="1"/>
  <c r="AV59" i="77"/>
  <c r="AV68" i="77" s="1"/>
  <c r="AU59" i="77"/>
  <c r="AT59" i="77"/>
  <c r="AS59" i="77"/>
  <c r="AJ59" i="77"/>
  <c r="AI59" i="77"/>
  <c r="AH59" i="77"/>
  <c r="AG59" i="77"/>
  <c r="AB59" i="77"/>
  <c r="AA59" i="77"/>
  <c r="Z59" i="77"/>
  <c r="Y59" i="77"/>
  <c r="T59" i="77"/>
  <c r="S59" i="77"/>
  <c r="S68" i="77" s="1"/>
  <c r="R59" i="77"/>
  <c r="R68" i="77" s="1"/>
  <c r="Q59" i="77"/>
  <c r="Q68" i="77" s="1"/>
  <c r="P59" i="77"/>
  <c r="O59" i="77"/>
  <c r="N59" i="77"/>
  <c r="M59" i="77"/>
  <c r="J59" i="77"/>
  <c r="BX58" i="77"/>
  <c r="BX67" i="77" s="1"/>
  <c r="BW58" i="77"/>
  <c r="BV58" i="77"/>
  <c r="BT58" i="77"/>
  <c r="BP58" i="77"/>
  <c r="BP67" i="77" s="1"/>
  <c r="BO58" i="77"/>
  <c r="BN58" i="77"/>
  <c r="BM58" i="77"/>
  <c r="BL58" i="77"/>
  <c r="BH58" i="77"/>
  <c r="BH67" i="77" s="1"/>
  <c r="BG58" i="77"/>
  <c r="BF58" i="77"/>
  <c r="BD58" i="77"/>
  <c r="BD67" i="77" s="1"/>
  <c r="BA58" i="77"/>
  <c r="AZ58" i="77"/>
  <c r="AZ67" i="77" s="1"/>
  <c r="AY58" i="77"/>
  <c r="AX58" i="77"/>
  <c r="AV58" i="77"/>
  <c r="AV67" i="77" s="1"/>
  <c r="R58" i="77"/>
  <c r="R67" i="77" s="1"/>
  <c r="P58" i="77"/>
  <c r="O58" i="77"/>
  <c r="N58" i="77"/>
  <c r="J58" i="77"/>
  <c r="X57" i="77"/>
  <c r="AB57" i="77" s="1"/>
  <c r="AF57" i="77" s="1"/>
  <c r="AJ57" i="77" s="1"/>
  <c r="AN57" i="77" s="1"/>
  <c r="AR57" i="77" s="1"/>
  <c r="AV57" i="77" s="1"/>
  <c r="AZ57" i="77" s="1"/>
  <c r="BD57" i="77" s="1"/>
  <c r="BH57" i="77" s="1"/>
  <c r="BL57" i="77" s="1"/>
  <c r="BP57" i="77" s="1"/>
  <c r="BT57" i="77" s="1"/>
  <c r="BX57" i="77" s="1"/>
  <c r="V57" i="77"/>
  <c r="Z57" i="77" s="1"/>
  <c r="AD57" i="77" s="1"/>
  <c r="AH57" i="77" s="1"/>
  <c r="AL57" i="77" s="1"/>
  <c r="AP57" i="77" s="1"/>
  <c r="AT57" i="77" s="1"/>
  <c r="AX57" i="77" s="1"/>
  <c r="BB57" i="77" s="1"/>
  <c r="BF57" i="77" s="1"/>
  <c r="BJ57" i="77" s="1"/>
  <c r="BN57" i="77" s="1"/>
  <c r="BR57" i="77" s="1"/>
  <c r="BV57" i="77" s="1"/>
  <c r="U57" i="77"/>
  <c r="Y57" i="77" s="1"/>
  <c r="AC57" i="77" s="1"/>
  <c r="AG57" i="77" s="1"/>
  <c r="AK57" i="77" s="1"/>
  <c r="AO57" i="77" s="1"/>
  <c r="AS57" i="77" s="1"/>
  <c r="AW57" i="77" s="1"/>
  <c r="BA57" i="77" s="1"/>
  <c r="BE57" i="77" s="1"/>
  <c r="BI57" i="77" s="1"/>
  <c r="BM57" i="77" s="1"/>
  <c r="BQ57" i="77" s="1"/>
  <c r="BU57" i="77" s="1"/>
  <c r="T57" i="77"/>
  <c r="S57" i="77"/>
  <c r="W57" i="77" s="1"/>
  <c r="AA57" i="77" s="1"/>
  <c r="AE57" i="77" s="1"/>
  <c r="AI57" i="77" s="1"/>
  <c r="AM57" i="77" s="1"/>
  <c r="AQ57" i="77" s="1"/>
  <c r="AU57" i="77" s="1"/>
  <c r="AY57" i="77" s="1"/>
  <c r="BC57" i="77" s="1"/>
  <c r="BG57" i="77" s="1"/>
  <c r="BK57" i="77" s="1"/>
  <c r="BO57" i="77" s="1"/>
  <c r="BS57" i="77" s="1"/>
  <c r="BW57" i="77" s="1"/>
  <c r="R57" i="77"/>
  <c r="Q57" i="77"/>
  <c r="G56" i="77"/>
  <c r="C56" i="77"/>
  <c r="D51" i="76"/>
  <c r="C51" i="76"/>
  <c r="F49" i="76"/>
  <c r="E49" i="76"/>
  <c r="D49" i="76"/>
  <c r="C49" i="76"/>
  <c r="F48" i="76"/>
  <c r="E48" i="76"/>
  <c r="D48" i="76"/>
  <c r="C48" i="76"/>
  <c r="F47" i="76"/>
  <c r="E47" i="76"/>
  <c r="D47" i="76"/>
  <c r="C47" i="76"/>
  <c r="F46" i="76"/>
  <c r="E46" i="76"/>
  <c r="D46" i="76"/>
  <c r="C46" i="76"/>
  <c r="F45" i="76"/>
  <c r="E45" i="76"/>
  <c r="D45" i="76"/>
  <c r="C45" i="76"/>
  <c r="F42" i="76"/>
  <c r="E42" i="76"/>
  <c r="D42" i="76"/>
  <c r="C42" i="76"/>
  <c r="F37" i="76"/>
  <c r="E37" i="76"/>
  <c r="D37" i="76"/>
  <c r="C37" i="76"/>
  <c r="F36" i="76"/>
  <c r="E36" i="76"/>
  <c r="D36" i="76"/>
  <c r="C36" i="76"/>
  <c r="F34" i="76"/>
  <c r="E34" i="76"/>
  <c r="D34" i="76"/>
  <c r="C34" i="76"/>
  <c r="F33" i="76"/>
  <c r="E33" i="76"/>
  <c r="D33" i="76"/>
  <c r="C33" i="76"/>
  <c r="F31" i="76"/>
  <c r="E31" i="76"/>
  <c r="D31" i="76"/>
  <c r="C31" i="76"/>
  <c r="F30" i="76"/>
  <c r="E30" i="76"/>
  <c r="D30" i="76"/>
  <c r="C30" i="76"/>
  <c r="F28" i="76"/>
  <c r="E28" i="76"/>
  <c r="D28" i="76"/>
  <c r="C28" i="76"/>
  <c r="F25" i="76"/>
  <c r="E25" i="76"/>
  <c r="D25" i="76"/>
  <c r="C25" i="76"/>
  <c r="F20" i="76"/>
  <c r="E20" i="76"/>
  <c r="D20" i="76"/>
  <c r="C20" i="76"/>
  <c r="F19" i="76"/>
  <c r="E19" i="76"/>
  <c r="D19" i="76"/>
  <c r="C19" i="76"/>
  <c r="F18" i="76"/>
  <c r="E18" i="76"/>
  <c r="D18" i="76"/>
  <c r="C18" i="76"/>
  <c r="F17" i="76"/>
  <c r="E17" i="76"/>
  <c r="D17" i="76"/>
  <c r="C17" i="76"/>
  <c r="F16" i="76"/>
  <c r="E16" i="76"/>
  <c r="D16" i="76"/>
  <c r="C16" i="76"/>
  <c r="F15" i="76"/>
  <c r="E15" i="76"/>
  <c r="D15" i="76"/>
  <c r="C15" i="76"/>
  <c r="W14" i="76"/>
  <c r="V14" i="76"/>
  <c r="U14" i="76"/>
  <c r="T14" i="76"/>
  <c r="S14" i="76"/>
  <c r="R14" i="76"/>
  <c r="Q14" i="76"/>
  <c r="P14" i="76"/>
  <c r="O14" i="76"/>
  <c r="N14" i="76"/>
  <c r="M14" i="76"/>
  <c r="L14" i="76"/>
  <c r="K14" i="76"/>
  <c r="J14" i="76"/>
  <c r="I14" i="76"/>
  <c r="H14" i="76"/>
  <c r="W13" i="76"/>
  <c r="V13" i="76"/>
  <c r="U13" i="76"/>
  <c r="T13" i="76"/>
  <c r="S13" i="76"/>
  <c r="R13" i="76"/>
  <c r="Q13" i="76"/>
  <c r="P13" i="76"/>
  <c r="O13" i="76"/>
  <c r="N13" i="76"/>
  <c r="M13" i="76"/>
  <c r="L13" i="76"/>
  <c r="K13" i="76"/>
  <c r="J13" i="76"/>
  <c r="I13" i="76"/>
  <c r="H13" i="76"/>
  <c r="F13" i="76"/>
  <c r="E13" i="76"/>
  <c r="D13" i="76"/>
  <c r="C13" i="76"/>
  <c r="F8" i="76"/>
  <c r="E8" i="76"/>
  <c r="D8" i="76"/>
  <c r="C8" i="76"/>
  <c r="W7" i="76"/>
  <c r="V7" i="76"/>
  <c r="U7" i="76"/>
  <c r="T7" i="76"/>
  <c r="S7" i="76"/>
  <c r="R7" i="76"/>
  <c r="Q7" i="76"/>
  <c r="P7" i="76"/>
  <c r="O7" i="76"/>
  <c r="N7" i="76"/>
  <c r="L7" i="76"/>
  <c r="K7" i="76"/>
  <c r="J7" i="76"/>
  <c r="I7" i="76"/>
  <c r="H7" i="76"/>
  <c r="W6" i="76"/>
  <c r="V6" i="76"/>
  <c r="U6" i="76"/>
  <c r="T6" i="76"/>
  <c r="S6" i="76"/>
  <c r="R6" i="76"/>
  <c r="Q6" i="76"/>
  <c r="P6" i="76"/>
  <c r="O6" i="76"/>
  <c r="N6" i="76"/>
  <c r="M6" i="76"/>
  <c r="L6" i="76"/>
  <c r="K6" i="76"/>
  <c r="J6" i="76"/>
  <c r="I6" i="76"/>
  <c r="H6" i="76"/>
  <c r="F6" i="76"/>
  <c r="E6" i="76"/>
  <c r="D6" i="76"/>
  <c r="C6" i="76"/>
  <c r="H59" i="75"/>
  <c r="G59" i="75"/>
  <c r="F59" i="75"/>
  <c r="E59" i="75"/>
  <c r="H57" i="75"/>
  <c r="G57" i="75"/>
  <c r="F57" i="75"/>
  <c r="E57" i="75"/>
  <c r="H53" i="75"/>
  <c r="G53" i="75"/>
  <c r="F53" i="75"/>
  <c r="E53" i="75"/>
  <c r="Z52" i="75"/>
  <c r="Y52" i="75"/>
  <c r="X52" i="75"/>
  <c r="W52" i="75"/>
  <c r="V52" i="75"/>
  <c r="U52" i="75"/>
  <c r="T52" i="75"/>
  <c r="S52" i="75"/>
  <c r="R52" i="75"/>
  <c r="Q52" i="75"/>
  <c r="P52" i="75"/>
  <c r="O52" i="75"/>
  <c r="N52" i="75"/>
  <c r="M52" i="75"/>
  <c r="L52" i="75"/>
  <c r="K52" i="75"/>
  <c r="Z51" i="75"/>
  <c r="Y51" i="75"/>
  <c r="X51" i="75"/>
  <c r="W51" i="75"/>
  <c r="V51" i="75"/>
  <c r="U51" i="75"/>
  <c r="T51" i="75"/>
  <c r="S51" i="75"/>
  <c r="R51" i="75"/>
  <c r="Q51" i="75"/>
  <c r="P51" i="75"/>
  <c r="O51" i="75"/>
  <c r="N51" i="75"/>
  <c r="M51" i="75"/>
  <c r="L51" i="75"/>
  <c r="K51" i="75"/>
  <c r="H51" i="75"/>
  <c r="G51" i="75"/>
  <c r="F51" i="75"/>
  <c r="E51" i="75"/>
  <c r="I44" i="75"/>
  <c r="H44" i="75"/>
  <c r="G44" i="75"/>
  <c r="F44" i="75"/>
  <c r="E44" i="75"/>
  <c r="D44" i="75"/>
  <c r="I43" i="75"/>
  <c r="H43" i="75"/>
  <c r="G43" i="75"/>
  <c r="F43" i="75"/>
  <c r="E43" i="75"/>
  <c r="D43" i="75"/>
  <c r="I42" i="75"/>
  <c r="H42" i="75"/>
  <c r="G42" i="75"/>
  <c r="F42" i="75"/>
  <c r="E42" i="75"/>
  <c r="D42" i="75"/>
  <c r="I41" i="75"/>
  <c r="H41" i="75"/>
  <c r="G41" i="75"/>
  <c r="F41" i="75"/>
  <c r="E41" i="75"/>
  <c r="D41" i="75"/>
  <c r="I40" i="75"/>
  <c r="H40" i="75"/>
  <c r="G40" i="75"/>
  <c r="F40" i="75"/>
  <c r="E40" i="75"/>
  <c r="D40" i="75"/>
  <c r="I35" i="75"/>
  <c r="H35" i="75"/>
  <c r="G35" i="75"/>
  <c r="F35" i="75"/>
  <c r="E35" i="75"/>
  <c r="D35" i="75"/>
  <c r="I34" i="75"/>
  <c r="H34" i="75"/>
  <c r="G34" i="75"/>
  <c r="F34" i="75"/>
  <c r="E34" i="75"/>
  <c r="D34" i="75"/>
  <c r="P33" i="75"/>
  <c r="I33" i="75" s="1"/>
  <c r="O33" i="75"/>
  <c r="H33" i="75" s="1"/>
  <c r="N33" i="75"/>
  <c r="G33" i="75" s="1"/>
  <c r="M33" i="75"/>
  <c r="F33" i="75" s="1"/>
  <c r="L33" i="75"/>
  <c r="K33" i="75"/>
  <c r="D33" i="75" s="1"/>
  <c r="E33" i="75"/>
  <c r="I32" i="75"/>
  <c r="H32" i="75"/>
  <c r="G32" i="75"/>
  <c r="F32" i="75"/>
  <c r="E32" i="75"/>
  <c r="D32" i="75"/>
  <c r="I31" i="75"/>
  <c r="H31" i="75"/>
  <c r="G31" i="75"/>
  <c r="F31" i="75"/>
  <c r="E31" i="75"/>
  <c r="D31" i="75"/>
  <c r="I26" i="75"/>
  <c r="H26" i="75"/>
  <c r="G26" i="75"/>
  <c r="F26" i="75"/>
  <c r="E26" i="75"/>
  <c r="D26" i="75"/>
  <c r="I25" i="75"/>
  <c r="H25" i="75"/>
  <c r="G25" i="75"/>
  <c r="F25" i="75"/>
  <c r="E25" i="75"/>
  <c r="D25" i="75"/>
  <c r="I24" i="75"/>
  <c r="H24" i="75"/>
  <c r="G24" i="75"/>
  <c r="F24" i="75"/>
  <c r="E24" i="75"/>
  <c r="D24" i="75"/>
  <c r="I22" i="75"/>
  <c r="H22" i="75"/>
  <c r="G22" i="75"/>
  <c r="F22" i="75"/>
  <c r="E22" i="75"/>
  <c r="D22" i="75"/>
  <c r="I21" i="75"/>
  <c r="H21" i="75"/>
  <c r="G21" i="75"/>
  <c r="F21" i="75"/>
  <c r="E21" i="75"/>
  <c r="D21" i="75"/>
  <c r="I20" i="75"/>
  <c r="H20" i="75"/>
  <c r="G20" i="75"/>
  <c r="F20" i="75"/>
  <c r="E20" i="75"/>
  <c r="D20" i="75"/>
  <c r="P15" i="75"/>
  <c r="O15" i="75"/>
  <c r="H15" i="75" s="1"/>
  <c r="N15" i="75"/>
  <c r="M15" i="75"/>
  <c r="L15" i="75"/>
  <c r="E15" i="75" s="1"/>
  <c r="K15" i="75"/>
  <c r="I15" i="75"/>
  <c r="G15" i="75"/>
  <c r="F15" i="75"/>
  <c r="D15" i="75"/>
  <c r="I14" i="75"/>
  <c r="H14" i="75"/>
  <c r="G14" i="75"/>
  <c r="F14" i="75"/>
  <c r="E14" i="75"/>
  <c r="D14" i="75"/>
  <c r="I13" i="75"/>
  <c r="H13" i="75"/>
  <c r="G13" i="75"/>
  <c r="F13" i="75"/>
  <c r="E13" i="75"/>
  <c r="D13" i="75"/>
  <c r="P11" i="75"/>
  <c r="O11" i="75"/>
  <c r="H11" i="75" s="1"/>
  <c r="N11" i="75"/>
  <c r="M11" i="75"/>
  <c r="L11" i="75"/>
  <c r="E11" i="75" s="1"/>
  <c r="K11" i="75"/>
  <c r="I11" i="75"/>
  <c r="G11" i="75"/>
  <c r="F11" i="75"/>
  <c r="D11" i="75"/>
  <c r="I10" i="75"/>
  <c r="H10" i="75"/>
  <c r="G10" i="75"/>
  <c r="F10" i="75"/>
  <c r="E10" i="75"/>
  <c r="D10" i="75"/>
  <c r="I9" i="75"/>
  <c r="H9" i="75"/>
  <c r="G9" i="75"/>
  <c r="F9" i="75"/>
  <c r="E9" i="75"/>
  <c r="D9" i="75"/>
  <c r="H65" i="74"/>
  <c r="F65" i="74"/>
  <c r="E65" i="74"/>
  <c r="H64" i="74"/>
  <c r="F64" i="74"/>
  <c r="E64" i="74"/>
  <c r="H63" i="74"/>
  <c r="F63" i="74"/>
  <c r="E63" i="74"/>
  <c r="H62" i="74"/>
  <c r="F62" i="74"/>
  <c r="E62" i="74"/>
  <c r="H59" i="74"/>
  <c r="G59" i="74"/>
  <c r="F59" i="74"/>
  <c r="E59" i="74"/>
  <c r="H55" i="74"/>
  <c r="G55" i="74"/>
  <c r="F55" i="74"/>
  <c r="E55" i="74"/>
  <c r="H54" i="74"/>
  <c r="G54" i="74"/>
  <c r="F54" i="74"/>
  <c r="E54" i="74"/>
  <c r="H52" i="74"/>
  <c r="G52" i="74"/>
  <c r="F52" i="74"/>
  <c r="E52" i="74"/>
  <c r="Z48" i="74"/>
  <c r="Y48" i="74"/>
  <c r="X48" i="74"/>
  <c r="W48" i="74"/>
  <c r="V48" i="74"/>
  <c r="U48" i="74"/>
  <c r="T48" i="74"/>
  <c r="S48" i="74"/>
  <c r="R48" i="74"/>
  <c r="F48" i="74" s="1"/>
  <c r="Q48" i="74"/>
  <c r="E48" i="74" s="1"/>
  <c r="P48" i="74"/>
  <c r="O48" i="74"/>
  <c r="N48" i="74"/>
  <c r="M48" i="74"/>
  <c r="L48" i="74"/>
  <c r="K48" i="74"/>
  <c r="H48" i="74"/>
  <c r="G48" i="74"/>
  <c r="H47" i="74"/>
  <c r="G47" i="74"/>
  <c r="F47" i="74"/>
  <c r="E47" i="74"/>
  <c r="H46" i="74"/>
  <c r="G46" i="74"/>
  <c r="F46" i="74"/>
  <c r="E46" i="74"/>
  <c r="H45" i="74"/>
  <c r="G45" i="74"/>
  <c r="F45" i="74"/>
  <c r="E45" i="74"/>
  <c r="H44" i="74"/>
  <c r="G44" i="74"/>
  <c r="F44" i="74"/>
  <c r="E44" i="74"/>
  <c r="H43" i="74"/>
  <c r="G43" i="74"/>
  <c r="F43" i="74"/>
  <c r="E43" i="74"/>
  <c r="H42" i="74"/>
  <c r="G42" i="74"/>
  <c r="F42" i="74"/>
  <c r="E42" i="74"/>
  <c r="Z41" i="74"/>
  <c r="Y41" i="74"/>
  <c r="X41" i="74"/>
  <c r="W41" i="74"/>
  <c r="V41" i="74"/>
  <c r="U41" i="74"/>
  <c r="T41" i="74"/>
  <c r="S41" i="74"/>
  <c r="R41" i="74"/>
  <c r="Q41" i="74"/>
  <c r="P41" i="74"/>
  <c r="O41" i="74"/>
  <c r="N41" i="74"/>
  <c r="M41" i="74"/>
  <c r="L41" i="74"/>
  <c r="K41" i="74"/>
  <c r="Z40" i="74"/>
  <c r="Y40" i="74"/>
  <c r="X40" i="74"/>
  <c r="W40" i="74"/>
  <c r="V40" i="74"/>
  <c r="U40" i="74"/>
  <c r="T40" i="74"/>
  <c r="S40" i="74"/>
  <c r="R40" i="74"/>
  <c r="Q40" i="74"/>
  <c r="P40" i="74"/>
  <c r="O40" i="74"/>
  <c r="N40" i="74"/>
  <c r="M40" i="74"/>
  <c r="L40" i="74"/>
  <c r="K40" i="74"/>
  <c r="H40" i="74"/>
  <c r="G40" i="74"/>
  <c r="F40" i="74"/>
  <c r="E40" i="74"/>
  <c r="F33" i="74"/>
  <c r="E33" i="74"/>
  <c r="F32" i="74"/>
  <c r="E32" i="74"/>
  <c r="F30" i="74"/>
  <c r="E30" i="74"/>
  <c r="F28" i="74"/>
  <c r="E28" i="74"/>
  <c r="I23" i="74"/>
  <c r="Z22" i="74"/>
  <c r="Y22" i="74"/>
  <c r="X22" i="74"/>
  <c r="W22" i="74"/>
  <c r="V22" i="74"/>
  <c r="U22" i="74"/>
  <c r="T22" i="74"/>
  <c r="S22" i="74"/>
  <c r="R22" i="74"/>
  <c r="F22" i="74" s="1"/>
  <c r="Q22" i="74"/>
  <c r="E22" i="74" s="1"/>
  <c r="P22" i="74"/>
  <c r="O22" i="74"/>
  <c r="N22" i="74"/>
  <c r="M22" i="74"/>
  <c r="L22" i="74"/>
  <c r="I22" i="74"/>
  <c r="H22" i="74"/>
  <c r="G22" i="74"/>
  <c r="Z21" i="74"/>
  <c r="Y21" i="74"/>
  <c r="X21" i="74"/>
  <c r="W21" i="74"/>
  <c r="V21" i="74"/>
  <c r="U21" i="74"/>
  <c r="T21" i="74"/>
  <c r="S21" i="74"/>
  <c r="R21" i="74"/>
  <c r="F21" i="74" s="1"/>
  <c r="Q21" i="74"/>
  <c r="E21" i="74" s="1"/>
  <c r="P21" i="74"/>
  <c r="O21" i="74"/>
  <c r="N21" i="74"/>
  <c r="M21" i="74"/>
  <c r="L21" i="74"/>
  <c r="I21" i="74"/>
  <c r="H21" i="74"/>
  <c r="G21" i="74"/>
  <c r="I18" i="74"/>
  <c r="H18" i="74"/>
  <c r="G18" i="74"/>
  <c r="F18" i="74"/>
  <c r="E18" i="74"/>
  <c r="Z14" i="74"/>
  <c r="Y14" i="74"/>
  <c r="X14" i="74"/>
  <c r="W14" i="74"/>
  <c r="V14" i="74"/>
  <c r="U14" i="74"/>
  <c r="T14" i="74"/>
  <c r="S14" i="74"/>
  <c r="R14" i="74"/>
  <c r="F14" i="74" s="1"/>
  <c r="Q14" i="74"/>
  <c r="E14" i="74" s="1"/>
  <c r="P14" i="74"/>
  <c r="O14" i="74"/>
  <c r="N14" i="74"/>
  <c r="N24" i="74" s="1"/>
  <c r="M14" i="74"/>
  <c r="L14" i="74"/>
  <c r="K14" i="74"/>
  <c r="I13" i="74"/>
  <c r="I12" i="74"/>
  <c r="H12" i="74"/>
  <c r="G12" i="74"/>
  <c r="F12" i="74"/>
  <c r="E12" i="74"/>
  <c r="I11" i="74"/>
  <c r="H11" i="74"/>
  <c r="G11" i="74"/>
  <c r="F11" i="74"/>
  <c r="E11" i="74"/>
  <c r="Z10" i="74"/>
  <c r="Z13" i="74" s="1"/>
  <c r="Y10" i="74"/>
  <c r="Y13" i="74" s="1"/>
  <c r="X10" i="74"/>
  <c r="X13" i="74" s="1"/>
  <c r="W10" i="74"/>
  <c r="V10" i="74"/>
  <c r="U10" i="74"/>
  <c r="T10" i="74"/>
  <c r="T13" i="74" s="1"/>
  <c r="S10" i="74"/>
  <c r="S13" i="74" s="1"/>
  <c r="R10" i="74"/>
  <c r="R13" i="74" s="1"/>
  <c r="Q10" i="74"/>
  <c r="Q13" i="74" s="1"/>
  <c r="P10" i="74"/>
  <c r="P13" i="74" s="1"/>
  <c r="O10" i="74"/>
  <c r="O13" i="74" s="1"/>
  <c r="N10" i="74"/>
  <c r="M10" i="74"/>
  <c r="L10" i="74"/>
  <c r="L13" i="74" s="1"/>
  <c r="K10" i="74"/>
  <c r="K13" i="74" s="1"/>
  <c r="Z9" i="74"/>
  <c r="Z19" i="74" s="1"/>
  <c r="Y9" i="74"/>
  <c r="Y19" i="74" s="1"/>
  <c r="X9" i="74"/>
  <c r="X19" i="74" s="1"/>
  <c r="W9" i="74"/>
  <c r="W19" i="74" s="1"/>
  <c r="V9" i="74"/>
  <c r="V19" i="74" s="1"/>
  <c r="U9" i="74"/>
  <c r="U19" i="74" s="1"/>
  <c r="T9" i="74"/>
  <c r="T19" i="74" s="1"/>
  <c r="S9" i="74"/>
  <c r="S19" i="74" s="1"/>
  <c r="R9" i="74"/>
  <c r="R19" i="74" s="1"/>
  <c r="Q9" i="74"/>
  <c r="Q19" i="74" s="1"/>
  <c r="P9" i="74"/>
  <c r="P19" i="74" s="1"/>
  <c r="O9" i="74"/>
  <c r="O19" i="74" s="1"/>
  <c r="N9" i="74"/>
  <c r="N19" i="74" s="1"/>
  <c r="M9" i="74"/>
  <c r="M19" i="74" s="1"/>
  <c r="L9" i="74"/>
  <c r="L19" i="74" s="1"/>
  <c r="K9" i="74"/>
  <c r="K19" i="74" s="1"/>
  <c r="Z8" i="74"/>
  <c r="Z18" i="74" s="1"/>
  <c r="Z28" i="74" s="1"/>
  <c r="Y8" i="74"/>
  <c r="Y18" i="74" s="1"/>
  <c r="Y28" i="74" s="1"/>
  <c r="X8" i="74"/>
  <c r="X18" i="74" s="1"/>
  <c r="X28" i="74" s="1"/>
  <c r="W8" i="74"/>
  <c r="W18" i="74" s="1"/>
  <c r="W28" i="74" s="1"/>
  <c r="V8" i="74"/>
  <c r="V18" i="74" s="1"/>
  <c r="V28" i="74" s="1"/>
  <c r="U8" i="74"/>
  <c r="U18" i="74" s="1"/>
  <c r="U28" i="74" s="1"/>
  <c r="T8" i="74"/>
  <c r="T18" i="74" s="1"/>
  <c r="T28" i="74" s="1"/>
  <c r="S8" i="74"/>
  <c r="S18" i="74" s="1"/>
  <c r="S28" i="74" s="1"/>
  <c r="R8" i="74"/>
  <c r="R18" i="74" s="1"/>
  <c r="R28" i="74" s="1"/>
  <c r="Q8" i="74"/>
  <c r="Q18" i="74" s="1"/>
  <c r="Q28" i="74" s="1"/>
  <c r="P8" i="74"/>
  <c r="P18" i="74" s="1"/>
  <c r="P28" i="74" s="1"/>
  <c r="O8" i="74"/>
  <c r="O18" i="74" s="1"/>
  <c r="O28" i="74" s="1"/>
  <c r="N8" i="74"/>
  <c r="N18" i="74" s="1"/>
  <c r="N28" i="74" s="1"/>
  <c r="M8" i="74"/>
  <c r="M18" i="74" s="1"/>
  <c r="M28" i="74" s="1"/>
  <c r="L8" i="74"/>
  <c r="L18" i="74" s="1"/>
  <c r="L28" i="74" s="1"/>
  <c r="K8" i="74"/>
  <c r="K18" i="74" s="1"/>
  <c r="K28" i="74" s="1"/>
  <c r="I8" i="74"/>
  <c r="H8" i="74"/>
  <c r="G8" i="74"/>
  <c r="F8" i="74"/>
  <c r="E8" i="74"/>
  <c r="F51" i="73"/>
  <c r="E51" i="73"/>
  <c r="D51" i="73"/>
  <c r="C51" i="73"/>
  <c r="F50" i="73"/>
  <c r="E50" i="73"/>
  <c r="D50" i="73"/>
  <c r="C50" i="73"/>
  <c r="X49" i="73"/>
  <c r="W49" i="73"/>
  <c r="V49" i="73"/>
  <c r="U49" i="73"/>
  <c r="T49" i="73"/>
  <c r="S49" i="73"/>
  <c r="R49" i="73"/>
  <c r="Q49" i="73"/>
  <c r="P49" i="73"/>
  <c r="D49" i="73" s="1"/>
  <c r="O49" i="73"/>
  <c r="C49" i="73" s="1"/>
  <c r="N49" i="73"/>
  <c r="M49" i="73"/>
  <c r="L49" i="73"/>
  <c r="K49" i="73"/>
  <c r="J49" i="73"/>
  <c r="I49" i="73"/>
  <c r="F49" i="73"/>
  <c r="E49" i="73"/>
  <c r="F48" i="73"/>
  <c r="E48" i="73"/>
  <c r="D48" i="73"/>
  <c r="C48" i="73"/>
  <c r="X47" i="73"/>
  <c r="W47" i="73"/>
  <c r="V47" i="73"/>
  <c r="U47" i="73"/>
  <c r="T47" i="73"/>
  <c r="S47" i="73"/>
  <c r="R47" i="73"/>
  <c r="Q47" i="73"/>
  <c r="P47" i="73"/>
  <c r="D47" i="73" s="1"/>
  <c r="O47" i="73"/>
  <c r="C47" i="73" s="1"/>
  <c r="N47" i="73"/>
  <c r="M47" i="73"/>
  <c r="L47" i="73"/>
  <c r="K47" i="73"/>
  <c r="J47" i="73"/>
  <c r="I47" i="73"/>
  <c r="F47" i="73"/>
  <c r="E47" i="73"/>
  <c r="F46" i="73"/>
  <c r="E46" i="73"/>
  <c r="D46" i="73"/>
  <c r="C46" i="73"/>
  <c r="F45" i="73"/>
  <c r="E45" i="73"/>
  <c r="D45" i="73"/>
  <c r="C45" i="73"/>
  <c r="F44" i="73"/>
  <c r="E44" i="73"/>
  <c r="D44" i="73"/>
  <c r="C44" i="73"/>
  <c r="F43" i="73"/>
  <c r="E43" i="73"/>
  <c r="D43" i="73"/>
  <c r="C43" i="73"/>
  <c r="F42" i="73"/>
  <c r="E42" i="73"/>
  <c r="D42" i="73"/>
  <c r="C42" i="73"/>
  <c r="F41" i="73"/>
  <c r="E41" i="73"/>
  <c r="D41" i="73"/>
  <c r="C41" i="73"/>
  <c r="F40" i="73"/>
  <c r="E40" i="73"/>
  <c r="D40" i="73"/>
  <c r="C40" i="73"/>
  <c r="F39" i="73"/>
  <c r="E39" i="73"/>
  <c r="D39" i="73"/>
  <c r="C39" i="73"/>
  <c r="F38" i="73"/>
  <c r="E38" i="73"/>
  <c r="D38" i="73"/>
  <c r="C38" i="73"/>
  <c r="X37" i="73"/>
  <c r="W37" i="73"/>
  <c r="V37" i="73"/>
  <c r="U37" i="73"/>
  <c r="T37" i="73"/>
  <c r="S37" i="73"/>
  <c r="R37" i="73"/>
  <c r="Q37" i="73"/>
  <c r="P37" i="73"/>
  <c r="D37" i="73" s="1"/>
  <c r="O37" i="73"/>
  <c r="C37" i="73" s="1"/>
  <c r="N37" i="73"/>
  <c r="M37" i="73"/>
  <c r="L37" i="73"/>
  <c r="K37" i="73"/>
  <c r="J37" i="73"/>
  <c r="I37" i="73"/>
  <c r="F37" i="73"/>
  <c r="E37" i="73"/>
  <c r="F36" i="73"/>
  <c r="E36" i="73"/>
  <c r="D36" i="73"/>
  <c r="C36" i="73"/>
  <c r="F35" i="73"/>
  <c r="E35" i="73"/>
  <c r="D35" i="73"/>
  <c r="C35" i="73"/>
  <c r="F34" i="73"/>
  <c r="E34" i="73"/>
  <c r="D34" i="73"/>
  <c r="C34" i="73"/>
  <c r="F33" i="73"/>
  <c r="E33" i="73"/>
  <c r="D33" i="73"/>
  <c r="C33" i="73"/>
  <c r="F32" i="73"/>
  <c r="E32" i="73"/>
  <c r="D32" i="73"/>
  <c r="C32" i="73"/>
  <c r="F31" i="73"/>
  <c r="E31" i="73"/>
  <c r="D31" i="73"/>
  <c r="C31" i="73"/>
  <c r="F30" i="73"/>
  <c r="E30" i="73"/>
  <c r="D30" i="73"/>
  <c r="C30" i="73"/>
  <c r="F29" i="73"/>
  <c r="E29" i="73"/>
  <c r="D29" i="73"/>
  <c r="C29" i="73"/>
  <c r="F28" i="73"/>
  <c r="E28" i="73"/>
  <c r="D28" i="73"/>
  <c r="C28" i="73"/>
  <c r="F27" i="73"/>
  <c r="E27" i="73"/>
  <c r="D27" i="73"/>
  <c r="C27" i="73"/>
  <c r="X26" i="73"/>
  <c r="W26" i="73"/>
  <c r="V26" i="73"/>
  <c r="U26" i="73"/>
  <c r="T26" i="73"/>
  <c r="S26" i="73"/>
  <c r="R26" i="73"/>
  <c r="Q26" i="73"/>
  <c r="P26" i="73"/>
  <c r="D26" i="73" s="1"/>
  <c r="O26" i="73"/>
  <c r="C26" i="73" s="1"/>
  <c r="N26" i="73"/>
  <c r="M26" i="73"/>
  <c r="L26" i="73"/>
  <c r="K26" i="73"/>
  <c r="J26" i="73"/>
  <c r="I26" i="73"/>
  <c r="F26" i="73"/>
  <c r="E26" i="73"/>
  <c r="F25" i="73"/>
  <c r="E25" i="73"/>
  <c r="D25" i="73"/>
  <c r="C25" i="73"/>
  <c r="F24" i="73"/>
  <c r="E24" i="73"/>
  <c r="D24" i="73"/>
  <c r="C24" i="73"/>
  <c r="F23" i="73"/>
  <c r="E23" i="73"/>
  <c r="D23" i="73"/>
  <c r="C23" i="73"/>
  <c r="F22" i="73"/>
  <c r="E22" i="73"/>
  <c r="D22" i="73"/>
  <c r="C22" i="73"/>
  <c r="X21" i="73"/>
  <c r="W21" i="73"/>
  <c r="V21" i="73"/>
  <c r="U21" i="73"/>
  <c r="T21" i="73"/>
  <c r="S21" i="73"/>
  <c r="R21" i="73"/>
  <c r="Q21" i="73"/>
  <c r="P21" i="73"/>
  <c r="D21" i="73" s="1"/>
  <c r="O21" i="73"/>
  <c r="C21" i="73" s="1"/>
  <c r="N21" i="73"/>
  <c r="M21" i="73"/>
  <c r="L21" i="73"/>
  <c r="K21" i="73"/>
  <c r="J21" i="73"/>
  <c r="I21" i="73"/>
  <c r="F21" i="73"/>
  <c r="E21" i="73"/>
  <c r="F20" i="73"/>
  <c r="E20" i="73"/>
  <c r="D20" i="73"/>
  <c r="C20" i="73"/>
  <c r="F19" i="73"/>
  <c r="E19" i="73"/>
  <c r="D19" i="73"/>
  <c r="C19" i="73"/>
  <c r="F18" i="73"/>
  <c r="E18" i="73"/>
  <c r="D18" i="73"/>
  <c r="C18" i="73"/>
  <c r="F17" i="73"/>
  <c r="E17" i="73"/>
  <c r="D17" i="73"/>
  <c r="C17" i="73"/>
  <c r="F16" i="73"/>
  <c r="E16" i="73"/>
  <c r="D16" i="73"/>
  <c r="C16" i="73"/>
  <c r="F15" i="73"/>
  <c r="E15" i="73"/>
  <c r="D15" i="73"/>
  <c r="C15" i="73"/>
  <c r="F14" i="73"/>
  <c r="E14" i="73"/>
  <c r="D14" i="73"/>
  <c r="C14" i="73"/>
  <c r="F13" i="73"/>
  <c r="E13" i="73"/>
  <c r="D13" i="73"/>
  <c r="C13" i="73"/>
  <c r="F12" i="73"/>
  <c r="E12" i="73"/>
  <c r="D12" i="73"/>
  <c r="C12" i="73"/>
  <c r="F11" i="73"/>
  <c r="E11" i="73"/>
  <c r="D11" i="73"/>
  <c r="F10" i="73"/>
  <c r="E10" i="73"/>
  <c r="D10" i="73"/>
  <c r="C10" i="73"/>
  <c r="F9" i="73"/>
  <c r="E9" i="73"/>
  <c r="D9" i="73"/>
  <c r="C9" i="73"/>
  <c r="F8" i="73"/>
  <c r="E8" i="73"/>
  <c r="D8" i="73"/>
  <c r="C8" i="73"/>
  <c r="X7" i="73"/>
  <c r="W7" i="73"/>
  <c r="V7" i="73"/>
  <c r="U7" i="73"/>
  <c r="T7" i="73"/>
  <c r="S7" i="73"/>
  <c r="R7" i="73"/>
  <c r="Q7" i="73"/>
  <c r="P7" i="73"/>
  <c r="O7" i="73"/>
  <c r="N7" i="73"/>
  <c r="M7" i="73"/>
  <c r="L7" i="73"/>
  <c r="K7" i="73"/>
  <c r="J7" i="73"/>
  <c r="I7" i="73"/>
  <c r="X6" i="73"/>
  <c r="W6" i="73"/>
  <c r="V6" i="73"/>
  <c r="U6" i="73"/>
  <c r="T6" i="73"/>
  <c r="S6" i="73"/>
  <c r="R6" i="73"/>
  <c r="Q6" i="73"/>
  <c r="P6" i="73"/>
  <c r="O6" i="73"/>
  <c r="N6" i="73"/>
  <c r="M6" i="73"/>
  <c r="L6" i="73"/>
  <c r="K6" i="73"/>
  <c r="J6" i="73"/>
  <c r="I6" i="73"/>
  <c r="F6" i="73"/>
  <c r="E6" i="73"/>
  <c r="D6" i="73"/>
  <c r="C6" i="73"/>
  <c r="F43" i="72"/>
  <c r="E43" i="72"/>
  <c r="X42" i="72"/>
  <c r="F42" i="72"/>
  <c r="E42" i="72"/>
  <c r="F41" i="72"/>
  <c r="E41" i="72"/>
  <c r="D41" i="72"/>
  <c r="C41" i="72"/>
  <c r="F40" i="72"/>
  <c r="E40" i="72"/>
  <c r="D40" i="72"/>
  <c r="C40" i="72"/>
  <c r="F39" i="72"/>
  <c r="E39" i="72"/>
  <c r="D39" i="72"/>
  <c r="C39" i="72"/>
  <c r="F38" i="72"/>
  <c r="E38" i="72"/>
  <c r="D38" i="72"/>
  <c r="C38" i="72"/>
  <c r="F37" i="72"/>
  <c r="E37" i="72"/>
  <c r="D37" i="72"/>
  <c r="C37" i="72"/>
  <c r="F36" i="72"/>
  <c r="E36" i="72"/>
  <c r="D36" i="72"/>
  <c r="C36" i="72"/>
  <c r="X35" i="72"/>
  <c r="W35" i="72"/>
  <c r="W42" i="72" s="1"/>
  <c r="V35" i="72"/>
  <c r="V42" i="72" s="1"/>
  <c r="U35" i="72"/>
  <c r="U42" i="72" s="1"/>
  <c r="T35" i="72"/>
  <c r="T42" i="72" s="1"/>
  <c r="S35" i="72"/>
  <c r="S42" i="72" s="1"/>
  <c r="R35" i="72"/>
  <c r="R42" i="72" s="1"/>
  <c r="Q35" i="72"/>
  <c r="Q42" i="72" s="1"/>
  <c r="P35" i="72"/>
  <c r="D35" i="72" s="1"/>
  <c r="O35" i="72"/>
  <c r="O42" i="72" s="1"/>
  <c r="C42" i="72" s="1"/>
  <c r="N35" i="72"/>
  <c r="N42" i="72" s="1"/>
  <c r="M35" i="72"/>
  <c r="M42" i="72" s="1"/>
  <c r="L35" i="72"/>
  <c r="L42" i="72" s="1"/>
  <c r="K35" i="72"/>
  <c r="K42" i="72" s="1"/>
  <c r="J35" i="72"/>
  <c r="J42" i="72" s="1"/>
  <c r="I35" i="72"/>
  <c r="I42" i="72" s="1"/>
  <c r="F35" i="72"/>
  <c r="E35" i="72"/>
  <c r="X34" i="72"/>
  <c r="X43" i="72" s="1"/>
  <c r="W34" i="72"/>
  <c r="V34" i="72"/>
  <c r="V43" i="72" s="1"/>
  <c r="U34" i="72"/>
  <c r="U43" i="72" s="1"/>
  <c r="T34" i="72"/>
  <c r="T43" i="72" s="1"/>
  <c r="T44" i="72" s="1"/>
  <c r="S34" i="72"/>
  <c r="R34" i="72"/>
  <c r="R43" i="72" s="1"/>
  <c r="Q34" i="72"/>
  <c r="P34" i="72"/>
  <c r="D34" i="72" s="1"/>
  <c r="O34" i="72"/>
  <c r="N34" i="72"/>
  <c r="M34" i="72"/>
  <c r="L34" i="72"/>
  <c r="K34" i="72"/>
  <c r="K43" i="72" s="1"/>
  <c r="J34" i="72"/>
  <c r="J43" i="72" s="1"/>
  <c r="I34" i="72"/>
  <c r="F34" i="72"/>
  <c r="E34" i="72"/>
  <c r="X33" i="72"/>
  <c r="W33" i="72"/>
  <c r="V33" i="72"/>
  <c r="U33" i="72"/>
  <c r="T33" i="72"/>
  <c r="S33" i="72"/>
  <c r="R33" i="72"/>
  <c r="Q33" i="72"/>
  <c r="P33" i="72"/>
  <c r="D33" i="72" s="1"/>
  <c r="O33" i="72"/>
  <c r="C33" i="72" s="1"/>
  <c r="N33" i="72"/>
  <c r="M33" i="72"/>
  <c r="L33" i="72"/>
  <c r="K33" i="72"/>
  <c r="J33" i="72"/>
  <c r="I33" i="72"/>
  <c r="F33" i="72"/>
  <c r="E33" i="72"/>
  <c r="F32" i="72"/>
  <c r="E32" i="72"/>
  <c r="D32" i="72"/>
  <c r="C32" i="72"/>
  <c r="F31" i="72"/>
  <c r="E31" i="72"/>
  <c r="D31" i="72"/>
  <c r="C31" i="72"/>
  <c r="F30" i="72"/>
  <c r="E30" i="72"/>
  <c r="D30" i="72"/>
  <c r="C30" i="72"/>
  <c r="F29" i="72"/>
  <c r="E29" i="72"/>
  <c r="D29" i="72"/>
  <c r="C29" i="72"/>
  <c r="X28" i="72"/>
  <c r="W28" i="72"/>
  <c r="V28" i="72"/>
  <c r="U28" i="72"/>
  <c r="T28" i="72"/>
  <c r="S28" i="72"/>
  <c r="R28" i="72"/>
  <c r="Q28" i="72"/>
  <c r="P28" i="72"/>
  <c r="D28" i="72" s="1"/>
  <c r="O28" i="72"/>
  <c r="C28" i="72" s="1"/>
  <c r="N28" i="72"/>
  <c r="M28" i="72"/>
  <c r="L28" i="72"/>
  <c r="K28" i="72"/>
  <c r="J28" i="72"/>
  <c r="I28" i="72"/>
  <c r="F28" i="72"/>
  <c r="E28" i="72"/>
  <c r="F27" i="72"/>
  <c r="E27" i="72"/>
  <c r="D27" i="72"/>
  <c r="C27" i="72"/>
  <c r="F26" i="72"/>
  <c r="E26" i="72"/>
  <c r="D26" i="72"/>
  <c r="C26" i="72"/>
  <c r="F25" i="72"/>
  <c r="E25" i="72"/>
  <c r="D25" i="72"/>
  <c r="C25" i="72"/>
  <c r="F24" i="72"/>
  <c r="E24" i="72"/>
  <c r="D24" i="72"/>
  <c r="C24" i="72"/>
  <c r="T22" i="72"/>
  <c r="F22" i="72"/>
  <c r="E22" i="72"/>
  <c r="F21" i="72"/>
  <c r="E21" i="72"/>
  <c r="D21" i="72"/>
  <c r="C21" i="72"/>
  <c r="X20" i="72"/>
  <c r="W20" i="72"/>
  <c r="V20" i="72"/>
  <c r="U20" i="72"/>
  <c r="T20" i="72"/>
  <c r="S20" i="72"/>
  <c r="R20" i="72"/>
  <c r="Q20" i="72"/>
  <c r="P20" i="72"/>
  <c r="D20" i="72" s="1"/>
  <c r="O20" i="72"/>
  <c r="C20" i="72" s="1"/>
  <c r="N20" i="72"/>
  <c r="M20" i="72"/>
  <c r="L20" i="72"/>
  <c r="K20" i="72"/>
  <c r="J20" i="72"/>
  <c r="I20" i="72"/>
  <c r="F20" i="72"/>
  <c r="E20" i="72"/>
  <c r="F19" i="72"/>
  <c r="E19" i="72"/>
  <c r="D19" i="72"/>
  <c r="C19" i="72"/>
  <c r="F18" i="72"/>
  <c r="E18" i="72"/>
  <c r="D18" i="72"/>
  <c r="C18" i="72"/>
  <c r="X17" i="72"/>
  <c r="W17" i="72"/>
  <c r="V17" i="72"/>
  <c r="U17" i="72"/>
  <c r="T17" i="72"/>
  <c r="S17" i="72"/>
  <c r="R17" i="72"/>
  <c r="Q17" i="72"/>
  <c r="P17" i="72"/>
  <c r="D17" i="72" s="1"/>
  <c r="O17" i="72"/>
  <c r="C17" i="72" s="1"/>
  <c r="N17" i="72"/>
  <c r="M17" i="72"/>
  <c r="L17" i="72"/>
  <c r="K17" i="72"/>
  <c r="J17" i="72"/>
  <c r="I17" i="72"/>
  <c r="F17" i="72"/>
  <c r="E17" i="72"/>
  <c r="F16" i="72"/>
  <c r="E16" i="72"/>
  <c r="D16" i="72"/>
  <c r="C16" i="72"/>
  <c r="F15" i="72"/>
  <c r="E15" i="72"/>
  <c r="D15" i="72"/>
  <c r="C15" i="72"/>
  <c r="F14" i="72"/>
  <c r="E14" i="72"/>
  <c r="D14" i="72"/>
  <c r="C14" i="72"/>
  <c r="X13" i="72"/>
  <c r="X22" i="72" s="1"/>
  <c r="W13" i="72"/>
  <c r="W22" i="72" s="1"/>
  <c r="V13" i="72"/>
  <c r="V22" i="72" s="1"/>
  <c r="U13" i="72"/>
  <c r="U22" i="72" s="1"/>
  <c r="T13" i="72"/>
  <c r="S13" i="72"/>
  <c r="S22" i="72" s="1"/>
  <c r="R13" i="72"/>
  <c r="R22" i="72" s="1"/>
  <c r="Q13" i="72"/>
  <c r="Q22" i="72" s="1"/>
  <c r="P13" i="72"/>
  <c r="P22" i="72" s="1"/>
  <c r="D22" i="72" s="1"/>
  <c r="O13" i="72"/>
  <c r="O22" i="72" s="1"/>
  <c r="C22" i="72" s="1"/>
  <c r="N13" i="72"/>
  <c r="N22" i="72" s="1"/>
  <c r="M13" i="72"/>
  <c r="M22" i="72" s="1"/>
  <c r="L13" i="72"/>
  <c r="L22" i="72" s="1"/>
  <c r="K13" i="72"/>
  <c r="K22" i="72" s="1"/>
  <c r="J13" i="72"/>
  <c r="J22" i="72" s="1"/>
  <c r="I13" i="72"/>
  <c r="I22" i="72" s="1"/>
  <c r="F13" i="72"/>
  <c r="E13" i="72"/>
  <c r="X12" i="72"/>
  <c r="W12" i="72"/>
  <c r="V12" i="72"/>
  <c r="U12" i="72"/>
  <c r="T12" i="72"/>
  <c r="S12" i="72"/>
  <c r="R12" i="72"/>
  <c r="Q12" i="72"/>
  <c r="P12" i="72"/>
  <c r="D12" i="72" s="1"/>
  <c r="O12" i="72"/>
  <c r="C12" i="72" s="1"/>
  <c r="N12" i="72"/>
  <c r="M12" i="72"/>
  <c r="L12" i="72"/>
  <c r="K12" i="72"/>
  <c r="J12" i="72"/>
  <c r="I12" i="72"/>
  <c r="F12" i="72"/>
  <c r="E12" i="72"/>
  <c r="F11" i="72"/>
  <c r="E11" i="72"/>
  <c r="D11" i="72"/>
  <c r="C11" i="72"/>
  <c r="F10" i="72"/>
  <c r="E10" i="72"/>
  <c r="D10" i="72"/>
  <c r="C10" i="72"/>
  <c r="F9" i="72"/>
  <c r="E9" i="72"/>
  <c r="D9" i="72"/>
  <c r="C9" i="72"/>
  <c r="F8" i="72"/>
  <c r="E8" i="72"/>
  <c r="D8" i="72"/>
  <c r="C8" i="72"/>
  <c r="F6" i="72"/>
  <c r="E6" i="72"/>
  <c r="D6" i="72"/>
  <c r="C6" i="72"/>
  <c r="G58" i="71"/>
  <c r="G54" i="71"/>
  <c r="X52" i="71"/>
  <c r="W52" i="71"/>
  <c r="V52" i="71"/>
  <c r="U52" i="71"/>
  <c r="T52" i="71"/>
  <c r="S52" i="71"/>
  <c r="R52" i="71"/>
  <c r="Q52" i="71"/>
  <c r="P52" i="71"/>
  <c r="D52" i="71" s="1"/>
  <c r="O52" i="71"/>
  <c r="C52" i="71" s="1"/>
  <c r="N52" i="71"/>
  <c r="M52" i="71"/>
  <c r="L52" i="71"/>
  <c r="K52" i="71"/>
  <c r="J52" i="71"/>
  <c r="I52" i="71"/>
  <c r="X51" i="71"/>
  <c r="W51" i="71"/>
  <c r="V51" i="71"/>
  <c r="U51" i="71"/>
  <c r="T51" i="71"/>
  <c r="S51" i="71"/>
  <c r="R51" i="71"/>
  <c r="Q51" i="71"/>
  <c r="P51" i="71"/>
  <c r="D51" i="71" s="1"/>
  <c r="O51" i="71"/>
  <c r="C51" i="71" s="1"/>
  <c r="N51" i="71"/>
  <c r="M51" i="71"/>
  <c r="L51" i="71"/>
  <c r="K51" i="71"/>
  <c r="J51" i="71"/>
  <c r="I51" i="71"/>
  <c r="X50" i="71"/>
  <c r="W50" i="71"/>
  <c r="V50" i="71"/>
  <c r="U50" i="71"/>
  <c r="T50" i="71"/>
  <c r="S50" i="71"/>
  <c r="R50" i="71"/>
  <c r="Q50" i="71"/>
  <c r="P50" i="71"/>
  <c r="D50" i="71" s="1"/>
  <c r="O50" i="71"/>
  <c r="C50" i="71" s="1"/>
  <c r="N50" i="71"/>
  <c r="M50" i="71"/>
  <c r="L50" i="71"/>
  <c r="K50" i="71"/>
  <c r="J50" i="71"/>
  <c r="I50" i="71"/>
  <c r="X49" i="71"/>
  <c r="W49" i="71"/>
  <c r="V49" i="71"/>
  <c r="U49" i="71"/>
  <c r="T49" i="71"/>
  <c r="S49" i="71"/>
  <c r="R49" i="71"/>
  <c r="Q49" i="71"/>
  <c r="P49" i="71"/>
  <c r="D49" i="71" s="1"/>
  <c r="O49" i="71"/>
  <c r="C49" i="71" s="1"/>
  <c r="N49" i="71"/>
  <c r="M49" i="71"/>
  <c r="L49" i="71"/>
  <c r="K49" i="71"/>
  <c r="J49" i="71"/>
  <c r="I49" i="71"/>
  <c r="G47" i="71"/>
  <c r="G46" i="71"/>
  <c r="G45" i="71"/>
  <c r="G38" i="71"/>
  <c r="F38" i="71"/>
  <c r="E38" i="71"/>
  <c r="D38" i="71"/>
  <c r="C38" i="71"/>
  <c r="G31" i="71"/>
  <c r="X27" i="71"/>
  <c r="W27" i="71"/>
  <c r="V27" i="71"/>
  <c r="U27" i="71"/>
  <c r="T27" i="71"/>
  <c r="S27" i="71"/>
  <c r="R27" i="71"/>
  <c r="Q27" i="71"/>
  <c r="P27" i="71"/>
  <c r="D27" i="71" s="1"/>
  <c r="O27" i="71"/>
  <c r="C27" i="71" s="1"/>
  <c r="N27" i="71"/>
  <c r="M27" i="71"/>
  <c r="L27" i="71"/>
  <c r="K27" i="71"/>
  <c r="J27" i="71"/>
  <c r="G27" i="71"/>
  <c r="G26" i="71"/>
  <c r="X25" i="71"/>
  <c r="W25" i="71"/>
  <c r="V25" i="71"/>
  <c r="U25" i="71"/>
  <c r="T25" i="71"/>
  <c r="S25" i="71"/>
  <c r="R25" i="71"/>
  <c r="Q25" i="71"/>
  <c r="P25" i="71"/>
  <c r="D25" i="71" s="1"/>
  <c r="O25" i="71"/>
  <c r="C25" i="71" s="1"/>
  <c r="N25" i="71"/>
  <c r="M25" i="71"/>
  <c r="L25" i="71"/>
  <c r="K25" i="71"/>
  <c r="J25" i="71"/>
  <c r="G25" i="71"/>
  <c r="X24" i="71"/>
  <c r="W24" i="71"/>
  <c r="V24" i="71"/>
  <c r="U24" i="71"/>
  <c r="T24" i="71"/>
  <c r="S24" i="71"/>
  <c r="R24" i="71"/>
  <c r="Q24" i="71"/>
  <c r="P24" i="71"/>
  <c r="D24" i="71" s="1"/>
  <c r="O24" i="71"/>
  <c r="C24" i="71" s="1"/>
  <c r="N24" i="71"/>
  <c r="M24" i="71"/>
  <c r="L24" i="71"/>
  <c r="K24" i="71"/>
  <c r="J24" i="71"/>
  <c r="G24" i="71"/>
  <c r="X22" i="71"/>
  <c r="W22" i="71"/>
  <c r="V22" i="71"/>
  <c r="U22" i="71"/>
  <c r="T22" i="71"/>
  <c r="S22" i="71"/>
  <c r="R22" i="71"/>
  <c r="Q22" i="71"/>
  <c r="P22" i="71"/>
  <c r="D22" i="71" s="1"/>
  <c r="O22" i="71"/>
  <c r="C22" i="71" s="1"/>
  <c r="N22" i="71"/>
  <c r="M22" i="71"/>
  <c r="L22" i="71"/>
  <c r="K22" i="71"/>
  <c r="J22" i="71"/>
  <c r="G22" i="71"/>
  <c r="X21" i="71"/>
  <c r="W21" i="71"/>
  <c r="V21" i="71"/>
  <c r="U21" i="71"/>
  <c r="T21" i="71"/>
  <c r="S21" i="71"/>
  <c r="R21" i="71"/>
  <c r="Q21" i="71"/>
  <c r="P21" i="71"/>
  <c r="D21" i="71" s="1"/>
  <c r="O21" i="71"/>
  <c r="C21" i="71" s="1"/>
  <c r="N21" i="71"/>
  <c r="M21" i="71"/>
  <c r="L21" i="71"/>
  <c r="K21" i="71"/>
  <c r="J21" i="71"/>
  <c r="G21" i="71"/>
  <c r="X20" i="71"/>
  <c r="W20" i="71"/>
  <c r="V20" i="71"/>
  <c r="U20" i="71"/>
  <c r="T20" i="71"/>
  <c r="S20" i="71"/>
  <c r="R20" i="71"/>
  <c r="Q20" i="71"/>
  <c r="P20" i="71"/>
  <c r="D20" i="71" s="1"/>
  <c r="O20" i="71"/>
  <c r="C20" i="71" s="1"/>
  <c r="N20" i="71"/>
  <c r="M20" i="71"/>
  <c r="L20" i="71"/>
  <c r="K20" i="71"/>
  <c r="J20" i="71"/>
  <c r="X19" i="71"/>
  <c r="W19" i="71"/>
  <c r="V19" i="71"/>
  <c r="U19" i="71"/>
  <c r="T19" i="71"/>
  <c r="S19" i="71"/>
  <c r="R19" i="71"/>
  <c r="Q19" i="71"/>
  <c r="P19" i="71"/>
  <c r="D19" i="71" s="1"/>
  <c r="O19" i="71"/>
  <c r="C19" i="71" s="1"/>
  <c r="N19" i="71"/>
  <c r="M19" i="71"/>
  <c r="L19" i="71"/>
  <c r="K19" i="71"/>
  <c r="J19" i="71"/>
  <c r="X18" i="71"/>
  <c r="W18" i="71"/>
  <c r="V18" i="71"/>
  <c r="U18" i="71"/>
  <c r="T18" i="71"/>
  <c r="S18" i="71"/>
  <c r="R18" i="71"/>
  <c r="Q18" i="71"/>
  <c r="P18" i="71"/>
  <c r="D18" i="71" s="1"/>
  <c r="O18" i="71"/>
  <c r="C18" i="71" s="1"/>
  <c r="N18" i="71"/>
  <c r="M18" i="71"/>
  <c r="L18" i="71"/>
  <c r="K18" i="71"/>
  <c r="J18" i="71"/>
  <c r="X17" i="71"/>
  <c r="W17" i="71"/>
  <c r="V17" i="71"/>
  <c r="U17" i="71"/>
  <c r="T17" i="71"/>
  <c r="S17" i="71"/>
  <c r="R17" i="71"/>
  <c r="Q17" i="71"/>
  <c r="P17" i="71"/>
  <c r="D17" i="71" s="1"/>
  <c r="O17" i="71"/>
  <c r="C17" i="71" s="1"/>
  <c r="N17" i="71"/>
  <c r="M17" i="71"/>
  <c r="L17" i="71"/>
  <c r="K17" i="71"/>
  <c r="J17" i="71"/>
  <c r="G15" i="71"/>
  <c r="G14" i="71"/>
  <c r="X13" i="71"/>
  <c r="W13" i="71"/>
  <c r="V13" i="71"/>
  <c r="U13" i="71"/>
  <c r="T13" i="71"/>
  <c r="S13" i="71"/>
  <c r="R13" i="71"/>
  <c r="Q13" i="71"/>
  <c r="P13" i="71"/>
  <c r="D13" i="71" s="1"/>
  <c r="O13" i="71"/>
  <c r="C13" i="71" s="1"/>
  <c r="N13" i="71"/>
  <c r="M13" i="71"/>
  <c r="L13" i="71"/>
  <c r="K13" i="71"/>
  <c r="J13" i="71"/>
  <c r="G13" i="71"/>
  <c r="X12" i="71"/>
  <c r="W12" i="71"/>
  <c r="V12" i="71"/>
  <c r="U12" i="71"/>
  <c r="T12" i="71"/>
  <c r="S12" i="71"/>
  <c r="R12" i="71"/>
  <c r="Q12" i="71"/>
  <c r="P12" i="71"/>
  <c r="D12" i="71" s="1"/>
  <c r="O12" i="71"/>
  <c r="C12" i="71" s="1"/>
  <c r="N12" i="71"/>
  <c r="M12" i="71"/>
  <c r="L12" i="71"/>
  <c r="K12" i="71"/>
  <c r="J12" i="71"/>
  <c r="X11" i="71"/>
  <c r="W11" i="71"/>
  <c r="V11" i="71"/>
  <c r="U11" i="71"/>
  <c r="T11" i="71"/>
  <c r="S11" i="71"/>
  <c r="R11" i="71"/>
  <c r="Q11" i="71"/>
  <c r="P11" i="71"/>
  <c r="D11" i="71" s="1"/>
  <c r="O11" i="71"/>
  <c r="C11" i="71" s="1"/>
  <c r="N11" i="71"/>
  <c r="M11" i="71"/>
  <c r="L11" i="71"/>
  <c r="K11" i="71"/>
  <c r="J11" i="71"/>
  <c r="X10" i="71"/>
  <c r="W10" i="71"/>
  <c r="V10" i="71"/>
  <c r="U10" i="71"/>
  <c r="T10" i="71"/>
  <c r="S10" i="71"/>
  <c r="R10" i="71"/>
  <c r="Q10" i="71"/>
  <c r="P10" i="71"/>
  <c r="D10" i="71" s="1"/>
  <c r="O10" i="71"/>
  <c r="C10" i="71" s="1"/>
  <c r="N10" i="71"/>
  <c r="M10" i="71"/>
  <c r="L10" i="71"/>
  <c r="K10" i="71"/>
  <c r="J10" i="71"/>
  <c r="X9" i="71"/>
  <c r="W9" i="71"/>
  <c r="V9" i="71"/>
  <c r="U9" i="71"/>
  <c r="T9" i="71"/>
  <c r="S9" i="71"/>
  <c r="R9" i="71"/>
  <c r="Q9" i="71"/>
  <c r="P9" i="71"/>
  <c r="D9" i="71" s="1"/>
  <c r="O9" i="71"/>
  <c r="C9" i="71" s="1"/>
  <c r="N9" i="71"/>
  <c r="M9" i="71"/>
  <c r="L9" i="71"/>
  <c r="K9" i="71"/>
  <c r="J9" i="71"/>
  <c r="X7" i="71"/>
  <c r="X39" i="71" s="1"/>
  <c r="W7" i="71"/>
  <c r="W39" i="71" s="1"/>
  <c r="V7" i="71"/>
  <c r="V39" i="71" s="1"/>
  <c r="U7" i="71"/>
  <c r="U39" i="71" s="1"/>
  <c r="T7" i="71"/>
  <c r="T39" i="71" s="1"/>
  <c r="S7" i="71"/>
  <c r="S39" i="71" s="1"/>
  <c r="R7" i="71"/>
  <c r="R39" i="71" s="1"/>
  <c r="Q7" i="71"/>
  <c r="Q39" i="71" s="1"/>
  <c r="P7" i="71"/>
  <c r="P39" i="71" s="1"/>
  <c r="O7" i="71"/>
  <c r="O39" i="71" s="1"/>
  <c r="N7" i="71"/>
  <c r="N39" i="71" s="1"/>
  <c r="M7" i="71"/>
  <c r="M39" i="71" s="1"/>
  <c r="L7" i="71"/>
  <c r="L39" i="71" s="1"/>
  <c r="K7" i="71"/>
  <c r="K39" i="71" s="1"/>
  <c r="J7" i="71"/>
  <c r="J39" i="71" s="1"/>
  <c r="I7" i="71"/>
  <c r="I39" i="71" s="1"/>
  <c r="X6" i="71"/>
  <c r="X38" i="71" s="1"/>
  <c r="W6" i="71"/>
  <c r="W38" i="71" s="1"/>
  <c r="V6" i="71"/>
  <c r="V38" i="71" s="1"/>
  <c r="U6" i="71"/>
  <c r="U38" i="71" s="1"/>
  <c r="T6" i="71"/>
  <c r="T38" i="71" s="1"/>
  <c r="S6" i="71"/>
  <c r="S38" i="71" s="1"/>
  <c r="R6" i="71"/>
  <c r="R38" i="71" s="1"/>
  <c r="Q6" i="71"/>
  <c r="Q38" i="71" s="1"/>
  <c r="P6" i="71"/>
  <c r="P38" i="71" s="1"/>
  <c r="O6" i="71"/>
  <c r="O38" i="71" s="1"/>
  <c r="N6" i="71"/>
  <c r="N38" i="71" s="1"/>
  <c r="M6" i="71"/>
  <c r="M38" i="71" s="1"/>
  <c r="L6" i="71"/>
  <c r="L38" i="71" s="1"/>
  <c r="K6" i="71"/>
  <c r="K38" i="71" s="1"/>
  <c r="J6" i="71"/>
  <c r="J38" i="71" s="1"/>
  <c r="I6" i="71"/>
  <c r="I38" i="71" s="1"/>
  <c r="G6" i="71"/>
  <c r="F6" i="71"/>
  <c r="E6" i="71"/>
  <c r="D6" i="71"/>
  <c r="C6" i="71"/>
  <c r="D82" i="70"/>
  <c r="C82" i="70"/>
  <c r="D81" i="70"/>
  <c r="C81" i="70"/>
  <c r="D80" i="70"/>
  <c r="C80" i="70"/>
  <c r="X79" i="70"/>
  <c r="W79" i="70"/>
  <c r="V79" i="70"/>
  <c r="U79" i="70"/>
  <c r="T79" i="70"/>
  <c r="S79" i="70"/>
  <c r="R79" i="70"/>
  <c r="Q79" i="70"/>
  <c r="P79" i="70"/>
  <c r="D79" i="70" s="1"/>
  <c r="O79" i="70"/>
  <c r="C79" i="70" s="1"/>
  <c r="N79" i="70"/>
  <c r="M79" i="70"/>
  <c r="L79" i="70"/>
  <c r="K79" i="70"/>
  <c r="J79" i="70"/>
  <c r="I79" i="70"/>
  <c r="D78" i="70"/>
  <c r="C78" i="70"/>
  <c r="D77" i="70"/>
  <c r="C77" i="70"/>
  <c r="D76" i="70"/>
  <c r="C76" i="70"/>
  <c r="X75" i="70"/>
  <c r="W75" i="70"/>
  <c r="V75" i="70"/>
  <c r="U75" i="70"/>
  <c r="T75" i="70"/>
  <c r="S75" i="70"/>
  <c r="R75" i="70"/>
  <c r="Q75" i="70"/>
  <c r="P75" i="70"/>
  <c r="D75" i="70" s="1"/>
  <c r="O75" i="70"/>
  <c r="C75" i="70" s="1"/>
  <c r="N75" i="70"/>
  <c r="M75" i="70"/>
  <c r="L75" i="70"/>
  <c r="K75" i="70"/>
  <c r="J75" i="70"/>
  <c r="I75" i="70"/>
  <c r="X74" i="70"/>
  <c r="W74" i="70"/>
  <c r="V74" i="70"/>
  <c r="U74" i="70"/>
  <c r="T74" i="70"/>
  <c r="S74" i="70"/>
  <c r="R74" i="70"/>
  <c r="Q74" i="70"/>
  <c r="P74" i="70"/>
  <c r="O74" i="70"/>
  <c r="N74" i="70"/>
  <c r="M74" i="70"/>
  <c r="L74" i="70"/>
  <c r="K74" i="70"/>
  <c r="J74" i="70"/>
  <c r="I74" i="70"/>
  <c r="X73" i="70"/>
  <c r="W73" i="70"/>
  <c r="V73" i="70"/>
  <c r="U73" i="70"/>
  <c r="T73" i="70"/>
  <c r="S73" i="70"/>
  <c r="R73" i="70"/>
  <c r="Q73" i="70"/>
  <c r="P73" i="70"/>
  <c r="O73" i="70"/>
  <c r="N73" i="70"/>
  <c r="M73" i="70"/>
  <c r="L73" i="70"/>
  <c r="K73" i="70"/>
  <c r="J73" i="70"/>
  <c r="I73" i="70"/>
  <c r="D67" i="70"/>
  <c r="C67" i="70"/>
  <c r="D66" i="70"/>
  <c r="C66" i="70"/>
  <c r="D65" i="70"/>
  <c r="C65" i="70"/>
  <c r="X64" i="70"/>
  <c r="W64" i="70"/>
  <c r="V64" i="70"/>
  <c r="U64" i="70"/>
  <c r="T64" i="70"/>
  <c r="S64" i="70"/>
  <c r="R64" i="70"/>
  <c r="Q64" i="70"/>
  <c r="P64" i="70"/>
  <c r="O64" i="70"/>
  <c r="N64" i="70"/>
  <c r="M64" i="70"/>
  <c r="L64" i="70"/>
  <c r="K64" i="70"/>
  <c r="J64" i="70"/>
  <c r="I64" i="70"/>
  <c r="X63" i="70"/>
  <c r="W63" i="70"/>
  <c r="V63" i="70"/>
  <c r="U63" i="70"/>
  <c r="T63" i="70"/>
  <c r="S63" i="70"/>
  <c r="R63" i="70"/>
  <c r="Q63" i="70"/>
  <c r="P63" i="70"/>
  <c r="O63" i="70"/>
  <c r="N63" i="70"/>
  <c r="M63" i="70"/>
  <c r="L63" i="70"/>
  <c r="K63" i="70"/>
  <c r="J63" i="70"/>
  <c r="I63" i="70"/>
  <c r="G63" i="70"/>
  <c r="F63" i="70"/>
  <c r="E63" i="70"/>
  <c r="D63" i="70"/>
  <c r="C63" i="70"/>
  <c r="D58" i="70"/>
  <c r="C58" i="70"/>
  <c r="D57" i="70"/>
  <c r="C57" i="70"/>
  <c r="D56" i="70"/>
  <c r="C56" i="70"/>
  <c r="D55" i="70"/>
  <c r="C55" i="70"/>
  <c r="D54" i="70"/>
  <c r="C54" i="70"/>
  <c r="X53" i="70"/>
  <c r="X60" i="71" s="1"/>
  <c r="W53" i="70"/>
  <c r="W60" i="71" s="1"/>
  <c r="V53" i="70"/>
  <c r="U53" i="70"/>
  <c r="U60" i="71" s="1"/>
  <c r="T53" i="70"/>
  <c r="T60" i="71" s="1"/>
  <c r="S53" i="70"/>
  <c r="R53" i="70"/>
  <c r="R60" i="71" s="1"/>
  <c r="Q53" i="70"/>
  <c r="Q60" i="71" s="1"/>
  <c r="D53" i="70"/>
  <c r="O53" i="70"/>
  <c r="N53" i="70"/>
  <c r="N60" i="71" s="1"/>
  <c r="M53" i="70"/>
  <c r="M60" i="71" s="1"/>
  <c r="L53" i="70"/>
  <c r="L60" i="71" s="1"/>
  <c r="K53" i="70"/>
  <c r="K60" i="71" s="1"/>
  <c r="J53" i="70"/>
  <c r="J60" i="71" s="1"/>
  <c r="I53" i="70"/>
  <c r="I60" i="71" s="1"/>
  <c r="X52" i="70"/>
  <c r="X59" i="71" s="1"/>
  <c r="W52" i="70"/>
  <c r="W59" i="71" s="1"/>
  <c r="V52" i="70"/>
  <c r="V59" i="71" s="1"/>
  <c r="U52" i="70"/>
  <c r="U59" i="71" s="1"/>
  <c r="T52" i="70"/>
  <c r="T59" i="71" s="1"/>
  <c r="S52" i="70"/>
  <c r="S59" i="71" s="1"/>
  <c r="R52" i="70"/>
  <c r="Q52" i="70"/>
  <c r="Q59" i="71" s="1"/>
  <c r="P52" i="70"/>
  <c r="D52" i="70" s="1"/>
  <c r="O52" i="70"/>
  <c r="C52" i="70" s="1"/>
  <c r="N52" i="70"/>
  <c r="M52" i="70"/>
  <c r="L52" i="70"/>
  <c r="K52" i="70"/>
  <c r="K59" i="71" s="1"/>
  <c r="J52" i="70"/>
  <c r="K32" i="71" s="1"/>
  <c r="I52" i="70"/>
  <c r="I59" i="71" s="1"/>
  <c r="X51" i="70"/>
  <c r="W51" i="70"/>
  <c r="W31" i="71" s="1"/>
  <c r="V51" i="70"/>
  <c r="V58" i="71" s="1"/>
  <c r="U51" i="70"/>
  <c r="U58" i="71" s="1"/>
  <c r="T51" i="70"/>
  <c r="T58" i="71" s="1"/>
  <c r="S51" i="70"/>
  <c r="R51" i="70"/>
  <c r="Q51" i="70"/>
  <c r="Q58" i="71" s="1"/>
  <c r="P51" i="70"/>
  <c r="O51" i="70"/>
  <c r="C51" i="70" s="1"/>
  <c r="N51" i="70"/>
  <c r="N58" i="71" s="1"/>
  <c r="M51" i="70"/>
  <c r="M58" i="71" s="1"/>
  <c r="L51" i="70"/>
  <c r="L58" i="71" s="1"/>
  <c r="K51" i="70"/>
  <c r="J51" i="70"/>
  <c r="J58" i="71" s="1"/>
  <c r="I51" i="70"/>
  <c r="I58" i="71" s="1"/>
  <c r="D47" i="70"/>
  <c r="C47" i="70"/>
  <c r="D45" i="70"/>
  <c r="C45" i="70"/>
  <c r="D42" i="70"/>
  <c r="C42" i="70"/>
  <c r="D41" i="70"/>
  <c r="C41" i="70"/>
  <c r="D40" i="70"/>
  <c r="C40" i="70"/>
  <c r="X39" i="70"/>
  <c r="W39" i="70"/>
  <c r="V39" i="70"/>
  <c r="U39" i="70"/>
  <c r="T39" i="70"/>
  <c r="S39" i="70"/>
  <c r="R39" i="70"/>
  <c r="Q39" i="70"/>
  <c r="P39" i="70"/>
  <c r="D39" i="70" s="1"/>
  <c r="O39" i="70"/>
  <c r="C39" i="70" s="1"/>
  <c r="N39" i="70"/>
  <c r="M39" i="70"/>
  <c r="L39" i="70"/>
  <c r="K39" i="70"/>
  <c r="J39" i="70"/>
  <c r="I39" i="70"/>
  <c r="D38" i="70"/>
  <c r="C38" i="70"/>
  <c r="D37" i="70"/>
  <c r="C37" i="70"/>
  <c r="D36" i="70"/>
  <c r="C36" i="70"/>
  <c r="D35" i="70"/>
  <c r="C35" i="70"/>
  <c r="X33" i="70"/>
  <c r="W33" i="70"/>
  <c r="V33" i="70"/>
  <c r="U33" i="70"/>
  <c r="T33" i="70"/>
  <c r="S33" i="70"/>
  <c r="R33" i="70"/>
  <c r="Q33" i="70"/>
  <c r="P33" i="70"/>
  <c r="D33" i="70" s="1"/>
  <c r="O33" i="70"/>
  <c r="C33" i="70" s="1"/>
  <c r="N33" i="70"/>
  <c r="M33" i="70"/>
  <c r="K33" i="70"/>
  <c r="J33" i="70"/>
  <c r="I33" i="70"/>
  <c r="D32" i="70"/>
  <c r="C32" i="70"/>
  <c r="D31" i="70"/>
  <c r="C31" i="70"/>
  <c r="D30" i="70"/>
  <c r="C30" i="70"/>
  <c r="D29" i="70"/>
  <c r="C29" i="70"/>
  <c r="D28" i="70"/>
  <c r="C28" i="70"/>
  <c r="X27" i="70"/>
  <c r="W27" i="70"/>
  <c r="V27" i="70"/>
  <c r="U27" i="70"/>
  <c r="T27" i="70"/>
  <c r="S27" i="70"/>
  <c r="R27" i="70"/>
  <c r="Q27" i="70"/>
  <c r="P27" i="70"/>
  <c r="D27" i="70" s="1"/>
  <c r="O27" i="70"/>
  <c r="C27" i="70" s="1"/>
  <c r="N27" i="70"/>
  <c r="M27" i="70"/>
  <c r="L27" i="70"/>
  <c r="K27" i="70"/>
  <c r="J27" i="70"/>
  <c r="I27" i="70"/>
  <c r="D26" i="70"/>
  <c r="C26" i="70"/>
  <c r="D25" i="70"/>
  <c r="C25" i="70"/>
  <c r="D24" i="70"/>
  <c r="C24" i="70"/>
  <c r="D23" i="70"/>
  <c r="C23" i="70"/>
  <c r="D22" i="70"/>
  <c r="C22" i="70"/>
  <c r="D21" i="70"/>
  <c r="C21" i="70"/>
  <c r="D20" i="70"/>
  <c r="C20" i="70"/>
  <c r="D19" i="70"/>
  <c r="C19" i="70"/>
  <c r="D18" i="70"/>
  <c r="C18" i="70"/>
  <c r="D17" i="70"/>
  <c r="C17" i="70"/>
  <c r="X16" i="70"/>
  <c r="X34" i="70" s="1"/>
  <c r="W16" i="70"/>
  <c r="W50" i="70" s="1"/>
  <c r="V16" i="70"/>
  <c r="V50" i="70" s="1"/>
  <c r="U16" i="70"/>
  <c r="U34" i="70" s="1"/>
  <c r="U46" i="70" s="1"/>
  <c r="U48" i="70" s="1"/>
  <c r="T16" i="70"/>
  <c r="T34" i="70" s="1"/>
  <c r="T46" i="70" s="1"/>
  <c r="T48" i="70" s="1"/>
  <c r="S16" i="70"/>
  <c r="S50" i="70" s="1"/>
  <c r="R16" i="70"/>
  <c r="Q16" i="70"/>
  <c r="Q50" i="70" s="1"/>
  <c r="P16" i="70"/>
  <c r="P34" i="70" s="1"/>
  <c r="O16" i="70"/>
  <c r="O50" i="70" s="1"/>
  <c r="C50" i="70" s="1"/>
  <c r="N16" i="70"/>
  <c r="N50" i="70" s="1"/>
  <c r="M16" i="70"/>
  <c r="M34" i="70" s="1"/>
  <c r="M46" i="70" s="1"/>
  <c r="M48" i="70" s="1"/>
  <c r="L16" i="70"/>
  <c r="L50" i="70" s="1"/>
  <c r="K16" i="70"/>
  <c r="K50" i="70" s="1"/>
  <c r="J16" i="70"/>
  <c r="J50" i="70" s="1"/>
  <c r="I16" i="70"/>
  <c r="I34" i="70" s="1"/>
  <c r="I46" i="70" s="1"/>
  <c r="I48" i="70" s="1"/>
  <c r="D13" i="70"/>
  <c r="C13" i="70"/>
  <c r="D12" i="70"/>
  <c r="C12" i="70"/>
  <c r="D11" i="70"/>
  <c r="C11" i="70"/>
  <c r="D10" i="70"/>
  <c r="C10" i="70"/>
  <c r="D9" i="70"/>
  <c r="C9" i="70"/>
  <c r="X8" i="70"/>
  <c r="X45" i="71" s="1"/>
  <c r="W8" i="70"/>
  <c r="W48" i="71" s="1"/>
  <c r="V8" i="70"/>
  <c r="V44" i="71" s="1"/>
  <c r="U8" i="70"/>
  <c r="U44" i="71" s="1"/>
  <c r="T8" i="70"/>
  <c r="T14" i="70" s="1"/>
  <c r="T46" i="71" s="1"/>
  <c r="S8" i="70"/>
  <c r="S14" i="70" s="1"/>
  <c r="S46" i="71" s="1"/>
  <c r="R8" i="70"/>
  <c r="R14" i="70" s="1"/>
  <c r="Q8" i="70"/>
  <c r="Q14" i="70" s="1"/>
  <c r="P8" i="70"/>
  <c r="P44" i="71" s="1"/>
  <c r="D44" i="71" s="1"/>
  <c r="O8" i="70"/>
  <c r="O45" i="71" s="1"/>
  <c r="C45" i="71" s="1"/>
  <c r="N8" i="70"/>
  <c r="N45" i="71" s="1"/>
  <c r="M8" i="70"/>
  <c r="M14" i="70" s="1"/>
  <c r="L8" i="70"/>
  <c r="L14" i="70" s="1"/>
  <c r="K8" i="70"/>
  <c r="K14" i="70" s="1"/>
  <c r="K46" i="71" s="1"/>
  <c r="J8" i="70"/>
  <c r="J14" i="70" s="1"/>
  <c r="I8" i="70"/>
  <c r="I44" i="71" s="1"/>
  <c r="G6" i="70"/>
  <c r="F6" i="70"/>
  <c r="E6" i="70"/>
  <c r="D6" i="70"/>
  <c r="C6" i="70"/>
  <c r="O4" i="69"/>
  <c r="N4" i="69"/>
  <c r="M4" i="69"/>
  <c r="L4" i="69"/>
  <c r="K4" i="69"/>
  <c r="I4" i="69"/>
  <c r="H4" i="69"/>
  <c r="G4" i="69"/>
  <c r="F4" i="69"/>
  <c r="E4" i="69"/>
  <c r="D4" i="69"/>
  <c r="C4" i="69"/>
  <c r="J33" i="1"/>
  <c r="K33" i="1"/>
  <c r="L33" i="1"/>
  <c r="M33" i="1"/>
  <c r="N33" i="1"/>
  <c r="O33" i="1"/>
  <c r="P33" i="1"/>
  <c r="Q33" i="1"/>
  <c r="R33" i="1"/>
  <c r="S33" i="1"/>
  <c r="T33" i="1"/>
  <c r="U33" i="1"/>
  <c r="V33" i="1"/>
  <c r="W33" i="1"/>
  <c r="X33" i="1"/>
  <c r="Y33" i="1"/>
  <c r="I33" i="1"/>
  <c r="L33" i="48"/>
  <c r="M33" i="48"/>
  <c r="N33" i="48"/>
  <c r="O33" i="48"/>
  <c r="P33" i="48"/>
  <c r="Q33" i="48"/>
  <c r="R33" i="48"/>
  <c r="S33" i="48"/>
  <c r="T33" i="48"/>
  <c r="U33" i="48"/>
  <c r="V33" i="48"/>
  <c r="W33" i="48"/>
  <c r="X33" i="48"/>
  <c r="K33" i="48"/>
  <c r="K27" i="48"/>
  <c r="L39" i="59"/>
  <c r="J33" i="59"/>
  <c r="K33" i="59"/>
  <c r="L33" i="59"/>
  <c r="M33" i="59"/>
  <c r="N33" i="59"/>
  <c r="O33" i="59"/>
  <c r="P33" i="59"/>
  <c r="Q33" i="59"/>
  <c r="R33" i="59"/>
  <c r="S33" i="59"/>
  <c r="T33" i="59"/>
  <c r="U33" i="59"/>
  <c r="V33" i="59"/>
  <c r="W33" i="59"/>
  <c r="X33" i="59"/>
  <c r="I33" i="59"/>
  <c r="G32" i="1"/>
  <c r="G32" i="48" s="1"/>
  <c r="F32" i="1"/>
  <c r="F32" i="48" s="1"/>
  <c r="E32" i="1"/>
  <c r="E32" i="48" s="1"/>
  <c r="D32" i="1"/>
  <c r="C32" i="1"/>
  <c r="G30" i="1"/>
  <c r="G30" i="59" s="1"/>
  <c r="F30" i="1"/>
  <c r="F30" i="59" s="1"/>
  <c r="E30" i="1"/>
  <c r="E30" i="48" s="1"/>
  <c r="D30" i="1"/>
  <c r="C30" i="1"/>
  <c r="D32" i="48"/>
  <c r="C32" i="48"/>
  <c r="D30" i="48"/>
  <c r="C30" i="48"/>
  <c r="D30" i="59"/>
  <c r="C30" i="59"/>
  <c r="D32" i="59"/>
  <c r="C32" i="59"/>
  <c r="R45" i="71" l="1"/>
  <c r="Q57" i="71"/>
  <c r="V24" i="74"/>
  <c r="I55" i="71"/>
  <c r="G30" i="70"/>
  <c r="K31" i="71"/>
  <c r="S31" i="71"/>
  <c r="S33" i="71"/>
  <c r="R41" i="71"/>
  <c r="K57" i="71"/>
  <c r="J59" i="71"/>
  <c r="R16" i="71"/>
  <c r="V33" i="71"/>
  <c r="U33" i="71"/>
  <c r="S8" i="71"/>
  <c r="Q34" i="70"/>
  <c r="Q46" i="70" s="1"/>
  <c r="Q48" i="70" s="1"/>
  <c r="Q55" i="71" s="1"/>
  <c r="E32" i="70"/>
  <c r="F30" i="70"/>
  <c r="E30" i="70"/>
  <c r="F32" i="70"/>
  <c r="G32" i="70"/>
  <c r="Q31" i="71"/>
  <c r="X31" i="71"/>
  <c r="R33" i="71"/>
  <c r="S41" i="71"/>
  <c r="S45" i="71"/>
  <c r="S60" i="71"/>
  <c r="Y23" i="74"/>
  <c r="J40" i="71"/>
  <c r="J44" i="71"/>
  <c r="U55" i="71"/>
  <c r="J34" i="70"/>
  <c r="J46" i="70" s="1"/>
  <c r="J26" i="71" s="1"/>
  <c r="J31" i="71"/>
  <c r="R31" i="71"/>
  <c r="W32" i="71"/>
  <c r="T8" i="71"/>
  <c r="T14" i="71"/>
  <c r="X32" i="71"/>
  <c r="K40" i="71"/>
  <c r="I43" i="71"/>
  <c r="K44" i="71"/>
  <c r="Y24" i="74"/>
  <c r="U8" i="71"/>
  <c r="J43" i="71"/>
  <c r="S57" i="71"/>
  <c r="W58" i="71"/>
  <c r="R15" i="70"/>
  <c r="R47" i="71" s="1"/>
  <c r="W30" i="71"/>
  <c r="R50" i="70"/>
  <c r="R57" i="71" s="1"/>
  <c r="S42" i="71"/>
  <c r="U43" i="71"/>
  <c r="J15" i="70"/>
  <c r="J47" i="71" s="1"/>
  <c r="T42" i="71"/>
  <c r="V43" i="71"/>
  <c r="J48" i="71"/>
  <c r="L24" i="74"/>
  <c r="T24" i="74"/>
  <c r="V14" i="70"/>
  <c r="V15" i="70" s="1"/>
  <c r="L30" i="71"/>
  <c r="R34" i="70"/>
  <c r="X50" i="70"/>
  <c r="U31" i="71"/>
  <c r="R32" i="71"/>
  <c r="U14" i="70"/>
  <c r="U15" i="70" s="1"/>
  <c r="U47" i="71" s="1"/>
  <c r="I48" i="71"/>
  <c r="V31" i="71"/>
  <c r="T33" i="71"/>
  <c r="Q41" i="71"/>
  <c r="U42" i="71"/>
  <c r="Q45" i="71"/>
  <c r="K48" i="71"/>
  <c r="U53" i="71"/>
  <c r="W20" i="74"/>
  <c r="X46" i="70"/>
  <c r="X53" i="71"/>
  <c r="Q46" i="71"/>
  <c r="Q15" i="70"/>
  <c r="K30" i="71"/>
  <c r="J57" i="71"/>
  <c r="W44" i="71"/>
  <c r="O33" i="71"/>
  <c r="C33" i="71" s="1"/>
  <c r="U16" i="71"/>
  <c r="U28" i="71"/>
  <c r="V16" i="71"/>
  <c r="Q44" i="71"/>
  <c r="Q48" i="71"/>
  <c r="L32" i="71"/>
  <c r="V8" i="71"/>
  <c r="W16" i="71"/>
  <c r="U23" i="71"/>
  <c r="U26" i="71"/>
  <c r="S32" i="71"/>
  <c r="W33" i="71"/>
  <c r="R40" i="71"/>
  <c r="T41" i="71"/>
  <c r="I42" i="71"/>
  <c r="V42" i="71"/>
  <c r="K43" i="71"/>
  <c r="X43" i="71"/>
  <c r="R44" i="71"/>
  <c r="T45" i="71"/>
  <c r="R48" i="71"/>
  <c r="T55" i="71"/>
  <c r="V57" i="71"/>
  <c r="K58" i="71"/>
  <c r="X58" i="71"/>
  <c r="R59" i="71"/>
  <c r="L23" i="74"/>
  <c r="T23" i="74"/>
  <c r="Q24" i="74"/>
  <c r="E24" i="74" s="1"/>
  <c r="Z20" i="74"/>
  <c r="T16" i="71"/>
  <c r="Z23" i="74"/>
  <c r="W43" i="71"/>
  <c r="X24" i="74"/>
  <c r="Y20" i="74"/>
  <c r="X14" i="70"/>
  <c r="W8" i="71"/>
  <c r="J16" i="71"/>
  <c r="X16" i="71"/>
  <c r="T32" i="71"/>
  <c r="J33" i="71"/>
  <c r="X33" i="71"/>
  <c r="S40" i="71"/>
  <c r="U41" i="71"/>
  <c r="J42" i="71"/>
  <c r="W42" i="71"/>
  <c r="Q43" i="71"/>
  <c r="S44" i="71"/>
  <c r="U45" i="71"/>
  <c r="J46" i="71"/>
  <c r="S48" i="71"/>
  <c r="W57" i="71"/>
  <c r="M20" i="74"/>
  <c r="U20" i="74"/>
  <c r="Z24" i="74"/>
  <c r="T31" i="71"/>
  <c r="J32" i="71"/>
  <c r="X48" i="71"/>
  <c r="W24" i="74"/>
  <c r="W14" i="70"/>
  <c r="S15" i="70"/>
  <c r="L14" i="71"/>
  <c r="T15" i="70"/>
  <c r="I50" i="70"/>
  <c r="I57" i="71" s="1"/>
  <c r="J8" i="71"/>
  <c r="X8" i="71"/>
  <c r="K14" i="71"/>
  <c r="K16" i="71"/>
  <c r="U32" i="71"/>
  <c r="K33" i="71"/>
  <c r="T40" i="71"/>
  <c r="I41" i="71"/>
  <c r="V41" i="71"/>
  <c r="K42" i="71"/>
  <c r="X42" i="71"/>
  <c r="R43" i="71"/>
  <c r="T44" i="71"/>
  <c r="I45" i="71"/>
  <c r="V45" i="71"/>
  <c r="T48" i="71"/>
  <c r="T54" i="71"/>
  <c r="R58" i="71"/>
  <c r="V60" i="71"/>
  <c r="N20" i="74"/>
  <c r="V20" i="74"/>
  <c r="W40" i="71"/>
  <c r="X44" i="71"/>
  <c r="I53" i="71"/>
  <c r="Q40" i="71"/>
  <c r="K15" i="70"/>
  <c r="D8" i="70"/>
  <c r="I14" i="70"/>
  <c r="K8" i="71"/>
  <c r="R14" i="71"/>
  <c r="V32" i="71"/>
  <c r="U40" i="71"/>
  <c r="J41" i="71"/>
  <c r="W41" i="71"/>
  <c r="Q42" i="71"/>
  <c r="S43" i="71"/>
  <c r="J45" i="71"/>
  <c r="W45" i="71"/>
  <c r="U48" i="71"/>
  <c r="U54" i="71"/>
  <c r="S58" i="71"/>
  <c r="E10" i="74"/>
  <c r="X40" i="71"/>
  <c r="R8" i="71"/>
  <c r="S14" i="71"/>
  <c r="S16" i="71"/>
  <c r="I40" i="71"/>
  <c r="V40" i="71"/>
  <c r="K41" i="71"/>
  <c r="X41" i="71"/>
  <c r="R42" i="71"/>
  <c r="T43" i="71"/>
  <c r="K45" i="71"/>
  <c r="R46" i="71"/>
  <c r="V48" i="71"/>
  <c r="T53" i="71"/>
  <c r="I54" i="71"/>
  <c r="X20" i="74"/>
  <c r="W13" i="74"/>
  <c r="X23" i="74" s="1"/>
  <c r="M24" i="74"/>
  <c r="U24" i="74"/>
  <c r="P50" i="70"/>
  <c r="D50" i="70" s="1"/>
  <c r="P43" i="71"/>
  <c r="D43" i="71" s="1"/>
  <c r="Q8" i="71"/>
  <c r="P45" i="71"/>
  <c r="D45" i="71" s="1"/>
  <c r="P41" i="71"/>
  <c r="D41" i="71" s="1"/>
  <c r="O24" i="74"/>
  <c r="L46" i="71"/>
  <c r="L44" i="71"/>
  <c r="Q20" i="74"/>
  <c r="E20" i="74" s="1"/>
  <c r="P8" i="71"/>
  <c r="D8" i="71" s="1"/>
  <c r="M16" i="71"/>
  <c r="N16" i="71"/>
  <c r="N32" i="71"/>
  <c r="C35" i="72"/>
  <c r="AQ78" i="78"/>
  <c r="M43" i="72"/>
  <c r="M44" i="72" s="1"/>
  <c r="N43" i="72"/>
  <c r="P42" i="72"/>
  <c r="D42" i="72" s="1"/>
  <c r="O43" i="72"/>
  <c r="O44" i="72" s="1"/>
  <c r="C34" i="72"/>
  <c r="L43" i="72"/>
  <c r="L44" i="72" s="1"/>
  <c r="C13" i="72"/>
  <c r="M15" i="70"/>
  <c r="M47" i="71" s="1"/>
  <c r="M14" i="71"/>
  <c r="M46" i="71"/>
  <c r="M55" i="71"/>
  <c r="N57" i="71"/>
  <c r="N40" i="71"/>
  <c r="N42" i="71"/>
  <c r="P53" i="71"/>
  <c r="D53" i="71" s="1"/>
  <c r="P40" i="71"/>
  <c r="D40" i="71" s="1"/>
  <c r="P42" i="71"/>
  <c r="D42" i="71" s="1"/>
  <c r="N44" i="71"/>
  <c r="R20" i="74"/>
  <c r="F20" i="74" s="1"/>
  <c r="M44" i="71"/>
  <c r="O14" i="70"/>
  <c r="L8" i="71"/>
  <c r="L41" i="71"/>
  <c r="L43" i="71"/>
  <c r="O44" i="71"/>
  <c r="C44" i="71" s="1"/>
  <c r="L45" i="71"/>
  <c r="F10" i="74"/>
  <c r="O20" i="74"/>
  <c r="M40" i="71"/>
  <c r="O42" i="71"/>
  <c r="C42" i="71" s="1"/>
  <c r="N14" i="70"/>
  <c r="P14" i="70"/>
  <c r="M8" i="71"/>
  <c r="M41" i="71"/>
  <c r="M43" i="71"/>
  <c r="M45" i="71"/>
  <c r="P20" i="74"/>
  <c r="N8" i="71"/>
  <c r="N41" i="71"/>
  <c r="N43" i="71"/>
  <c r="M42" i="71"/>
  <c r="O40" i="71"/>
  <c r="C40" i="71" s="1"/>
  <c r="C8" i="70"/>
  <c r="O8" i="71"/>
  <c r="C8" i="71" s="1"/>
  <c r="L40" i="71"/>
  <c r="O41" i="71"/>
  <c r="C41" i="71" s="1"/>
  <c r="L42" i="71"/>
  <c r="O43" i="71"/>
  <c r="C43" i="71" s="1"/>
  <c r="P24" i="74"/>
  <c r="O16" i="71"/>
  <c r="C16" i="71" s="1"/>
  <c r="D16" i="70"/>
  <c r="P16" i="71"/>
  <c r="D16" i="71" s="1"/>
  <c r="M48" i="71"/>
  <c r="C16" i="70"/>
  <c r="L48" i="71"/>
  <c r="Q16" i="71"/>
  <c r="N48" i="71"/>
  <c r="S24" i="74"/>
  <c r="O48" i="71"/>
  <c r="C48" i="71" s="1"/>
  <c r="P48" i="71"/>
  <c r="D48" i="71" s="1"/>
  <c r="L15" i="70"/>
  <c r="L16" i="71"/>
  <c r="M53" i="71"/>
  <c r="M54" i="71"/>
  <c r="O30" i="71"/>
  <c r="C30" i="71" s="1"/>
  <c r="L57" i="71"/>
  <c r="O57" i="71"/>
  <c r="C57" i="71" s="1"/>
  <c r="O60" i="71"/>
  <c r="C60" i="71" s="1"/>
  <c r="O32" i="71"/>
  <c r="C32" i="71" s="1"/>
  <c r="L59" i="71"/>
  <c r="O58" i="71"/>
  <c r="C58" i="71" s="1"/>
  <c r="M32" i="71"/>
  <c r="P32" i="71"/>
  <c r="D32" i="71" s="1"/>
  <c r="L33" i="71"/>
  <c r="P58" i="71"/>
  <c r="D58" i="71" s="1"/>
  <c r="M59" i="71"/>
  <c r="P60" i="71"/>
  <c r="D60" i="71" s="1"/>
  <c r="L31" i="71"/>
  <c r="Q32" i="71"/>
  <c r="M33" i="71"/>
  <c r="N59" i="71"/>
  <c r="M31" i="71"/>
  <c r="N33" i="71"/>
  <c r="O59" i="71"/>
  <c r="C59" i="71" s="1"/>
  <c r="C53" i="70"/>
  <c r="N31" i="71"/>
  <c r="P59" i="71"/>
  <c r="D59" i="71" s="1"/>
  <c r="D51" i="70"/>
  <c r="O31" i="71"/>
  <c r="C31" i="71" s="1"/>
  <c r="P33" i="71"/>
  <c r="D33" i="71" s="1"/>
  <c r="P31" i="71"/>
  <c r="D31" i="71" s="1"/>
  <c r="Q33" i="71"/>
  <c r="BA58" i="78"/>
  <c r="BA68" i="78" s="1"/>
  <c r="AM69" i="78"/>
  <c r="E69" i="78" s="1"/>
  <c r="BU69" i="78"/>
  <c r="BN70" i="78"/>
  <c r="N58" i="78"/>
  <c r="N68" i="78" s="1"/>
  <c r="N69" i="78"/>
  <c r="AD58" i="78"/>
  <c r="AD68" i="78" s="1"/>
  <c r="AD69" i="78"/>
  <c r="AC58" i="78"/>
  <c r="AC68" i="78" s="1"/>
  <c r="BB58" i="78"/>
  <c r="BB68" i="78" s="1"/>
  <c r="BD69" i="78"/>
  <c r="V58" i="78"/>
  <c r="V68" i="78" s="1"/>
  <c r="V69" i="78"/>
  <c r="AL58" i="78"/>
  <c r="AL69" i="78"/>
  <c r="D69" i="78" s="1"/>
  <c r="W69" i="78"/>
  <c r="BE69" i="78"/>
  <c r="AX70" i="78"/>
  <c r="AA71" i="78"/>
  <c r="BK69" i="78"/>
  <c r="BV70" i="78"/>
  <c r="S58" i="78"/>
  <c r="S68" i="78" s="1"/>
  <c r="BJ58" i="78"/>
  <c r="BJ68" i="78" s="1"/>
  <c r="BL69" i="78"/>
  <c r="AK58" i="78"/>
  <c r="P58" i="78"/>
  <c r="P68" i="78" s="1"/>
  <c r="T58" i="78"/>
  <c r="T68" i="78" s="1"/>
  <c r="AS58" i="78"/>
  <c r="AS68" i="78" s="1"/>
  <c r="Q58" i="78"/>
  <c r="Q68" i="78" s="1"/>
  <c r="Y58" i="78"/>
  <c r="Y68" i="78" s="1"/>
  <c r="AG58" i="78"/>
  <c r="AG68" i="78" s="1"/>
  <c r="AM68" i="78"/>
  <c r="E68" i="78" s="1"/>
  <c r="AE69" i="78"/>
  <c r="BM69" i="78"/>
  <c r="BF70" i="78"/>
  <c r="U58" i="78"/>
  <c r="U68" i="78" s="1"/>
  <c r="AT58" i="78"/>
  <c r="AT68" i="78" s="1"/>
  <c r="BQ58" i="78"/>
  <c r="BQ68" i="78" s="1"/>
  <c r="AV69" i="78"/>
  <c r="AU58" i="78"/>
  <c r="AU68" i="78" s="1"/>
  <c r="BR58" i="78"/>
  <c r="BR68" i="78" s="1"/>
  <c r="O69" i="78"/>
  <c r="AW69" i="78"/>
  <c r="BT69" i="78"/>
  <c r="AY58" i="78"/>
  <c r="AY68" i="78" s="1"/>
  <c r="BG58" i="78"/>
  <c r="BG68" i="78" s="1"/>
  <c r="BO58" i="78"/>
  <c r="BO68" i="78" s="1"/>
  <c r="BW58" i="78"/>
  <c r="BW68" i="78" s="1"/>
  <c r="R58" i="78"/>
  <c r="R68" i="78" s="1"/>
  <c r="Z58" i="78"/>
  <c r="Z68" i="78" s="1"/>
  <c r="AH58" i="78"/>
  <c r="AH68" i="78" s="1"/>
  <c r="AZ58" i="78"/>
  <c r="AZ68" i="78" s="1"/>
  <c r="BH58" i="78"/>
  <c r="BH68" i="78" s="1"/>
  <c r="BP58" i="78"/>
  <c r="BP68" i="78" s="1"/>
  <c r="BX58" i="78"/>
  <c r="BX68" i="78" s="1"/>
  <c r="AH58" i="77"/>
  <c r="AL58" i="77"/>
  <c r="AL68" i="77"/>
  <c r="D68" i="77" s="1"/>
  <c r="D59" i="77"/>
  <c r="AS58" i="77"/>
  <c r="BE58" i="77"/>
  <c r="BE67" i="77" s="1"/>
  <c r="AJ69" i="77"/>
  <c r="W71" i="77"/>
  <c r="BC71" i="77"/>
  <c r="BK71" i="77"/>
  <c r="BS71" i="77"/>
  <c r="AI69" i="77"/>
  <c r="BO69" i="77"/>
  <c r="AM70" i="77"/>
  <c r="BS70" i="77"/>
  <c r="X59" i="77"/>
  <c r="W59" i="77"/>
  <c r="AF59" i="77"/>
  <c r="AE59" i="77"/>
  <c r="AN59" i="77"/>
  <c r="AM59" i="77"/>
  <c r="Z60" i="77"/>
  <c r="Z69" i="77" s="1"/>
  <c r="Y76" i="77"/>
  <c r="Y60" i="77"/>
  <c r="Y69" i="77" s="1"/>
  <c r="AH60" i="77"/>
  <c r="AH69" i="77" s="1"/>
  <c r="AG76" i="77"/>
  <c r="AG60" i="77"/>
  <c r="AA76" i="77"/>
  <c r="AB61" i="77"/>
  <c r="AB70" i="77" s="1"/>
  <c r="AA61" i="77"/>
  <c r="AI76" i="77"/>
  <c r="AJ61" i="77"/>
  <c r="AJ70" i="77" s="1"/>
  <c r="AI61" i="77"/>
  <c r="V62" i="77"/>
  <c r="V71" i="77" s="1"/>
  <c r="U62" i="77"/>
  <c r="U71" i="77" s="1"/>
  <c r="AD62" i="77"/>
  <c r="AC62" i="77"/>
  <c r="AC71" i="77" s="1"/>
  <c r="AL62" i="77"/>
  <c r="AK62" i="77"/>
  <c r="BW67" i="77"/>
  <c r="AN69" i="77"/>
  <c r="F69" i="77" s="1"/>
  <c r="AR69" i="77"/>
  <c r="F60" i="77"/>
  <c r="AK59" i="77"/>
  <c r="BQ70" i="77"/>
  <c r="AK76" i="77"/>
  <c r="AB58" i="77"/>
  <c r="AB68" i="77"/>
  <c r="W60" i="77"/>
  <c r="AK69" i="77"/>
  <c r="C69" i="77" s="1"/>
  <c r="AD70" i="77"/>
  <c r="AI62" i="77"/>
  <c r="AI71" i="77" s="1"/>
  <c r="AW71" i="77"/>
  <c r="AC76" i="77"/>
  <c r="AM76" i="77"/>
  <c r="S58" i="77"/>
  <c r="S67" i="77" s="1"/>
  <c r="BN67" i="77"/>
  <c r="Y61" i="77"/>
  <c r="BU71" i="77"/>
  <c r="AW58" i="77"/>
  <c r="AW67" i="77" s="1"/>
  <c r="BG67" i="77"/>
  <c r="BQ58" i="77"/>
  <c r="BQ67" i="77" s="1"/>
  <c r="AC59" i="77"/>
  <c r="C60" i="77"/>
  <c r="AL69" i="77"/>
  <c r="D69" i="77" s="1"/>
  <c r="AM71" i="77"/>
  <c r="BW69" i="77"/>
  <c r="BM67" i="77"/>
  <c r="X69" i="77"/>
  <c r="Z68" i="77"/>
  <c r="Y58" i="77"/>
  <c r="BT67" i="77"/>
  <c r="AT58" i="77"/>
  <c r="BB68" i="77"/>
  <c r="BB58" i="77"/>
  <c r="BB67" i="77" s="1"/>
  <c r="BJ68" i="77"/>
  <c r="BJ58" i="77"/>
  <c r="BJ67" i="77" s="1"/>
  <c r="BR68" i="77"/>
  <c r="BR58" i="77"/>
  <c r="BR67" i="77" s="1"/>
  <c r="AB69" i="77"/>
  <c r="AM60" i="77"/>
  <c r="AF70" i="77"/>
  <c r="Z71" i="77"/>
  <c r="AN71" i="77"/>
  <c r="U70" i="77"/>
  <c r="BA70" i="77"/>
  <c r="BE71" i="77"/>
  <c r="U76" i="77"/>
  <c r="AE76" i="77"/>
  <c r="AJ58" i="77"/>
  <c r="AJ68" i="77"/>
  <c r="BG69" i="77"/>
  <c r="AY67" i="77"/>
  <c r="BI58" i="77"/>
  <c r="BU58" i="77"/>
  <c r="BU67" i="77" s="1"/>
  <c r="T58" i="77"/>
  <c r="T67" i="77" s="1"/>
  <c r="T68" i="77"/>
  <c r="AH68" i="77"/>
  <c r="AU58" i="77"/>
  <c r="BC68" i="77"/>
  <c r="BC58" i="77"/>
  <c r="BC67" i="77" s="1"/>
  <c r="BK68" i="77"/>
  <c r="BK58" i="77"/>
  <c r="BK67" i="77" s="1"/>
  <c r="BS68" i="77"/>
  <c r="BS58" i="77"/>
  <c r="BS67" i="77" s="1"/>
  <c r="AC69" i="77"/>
  <c r="AG61" i="77"/>
  <c r="AA62" i="77"/>
  <c r="AA71" i="77" s="1"/>
  <c r="AY69" i="77"/>
  <c r="BC70" i="77"/>
  <c r="Q58" i="77"/>
  <c r="Q67" i="77" s="1"/>
  <c r="BL67" i="77"/>
  <c r="M58" i="77"/>
  <c r="U59" i="77"/>
  <c r="Y68" i="77" s="1"/>
  <c r="BD68" i="77"/>
  <c r="BL68" i="77"/>
  <c r="BT68" i="77"/>
  <c r="AD69" i="77"/>
  <c r="BI70" i="77"/>
  <c r="BM71" i="77"/>
  <c r="W76" i="77"/>
  <c r="AN70" i="77"/>
  <c r="AR71" i="77"/>
  <c r="R23" i="74"/>
  <c r="F23" i="74" s="1"/>
  <c r="F13" i="74"/>
  <c r="S23" i="74"/>
  <c r="Q23" i="74"/>
  <c r="E23" i="74" s="1"/>
  <c r="E13" i="74"/>
  <c r="M13" i="74"/>
  <c r="M23" i="74" s="1"/>
  <c r="U13" i="74"/>
  <c r="U23" i="74" s="1"/>
  <c r="N13" i="74"/>
  <c r="O23" i="74" s="1"/>
  <c r="V13" i="74"/>
  <c r="R24" i="74"/>
  <c r="F24" i="74" s="1"/>
  <c r="S20" i="74"/>
  <c r="L20" i="74"/>
  <c r="T20" i="74"/>
  <c r="J44" i="72"/>
  <c r="R44" i="72"/>
  <c r="K44" i="72"/>
  <c r="S43" i="72"/>
  <c r="S44" i="72" s="1"/>
  <c r="U44" i="72"/>
  <c r="N44" i="72"/>
  <c r="V44" i="72"/>
  <c r="C43" i="72"/>
  <c r="W43" i="72"/>
  <c r="W44" i="72" s="1"/>
  <c r="X44" i="72"/>
  <c r="I43" i="72"/>
  <c r="I44" i="72" s="1"/>
  <c r="Q43" i="72"/>
  <c r="Q44" i="72" s="1"/>
  <c r="D13" i="72"/>
  <c r="P46" i="70"/>
  <c r="D34" i="70"/>
  <c r="L34" i="70"/>
  <c r="T50" i="70"/>
  <c r="N34" i="70"/>
  <c r="V34" i="70"/>
  <c r="M50" i="70"/>
  <c r="U50" i="70"/>
  <c r="V30" i="71" s="1"/>
  <c r="K34" i="70"/>
  <c r="O34" i="70"/>
  <c r="P23" i="71" s="1"/>
  <c r="D23" i="71" s="1"/>
  <c r="W34" i="70"/>
  <c r="S34" i="70"/>
  <c r="E30" i="59"/>
  <c r="G32" i="59"/>
  <c r="F30" i="48"/>
  <c r="G30" i="48"/>
  <c r="E32" i="59"/>
  <c r="F32" i="59"/>
  <c r="AP83" i="67"/>
  <c r="AP83" i="78" s="1"/>
  <c r="AQ63" i="78" s="1"/>
  <c r="I63" i="78" s="1"/>
  <c r="AP82" i="67"/>
  <c r="AP82" i="78" s="1"/>
  <c r="AQ62" i="78" s="1"/>
  <c r="AP81" i="67"/>
  <c r="AP81" i="78" s="1"/>
  <c r="AQ61" i="78" s="1"/>
  <c r="I61" i="78" s="1"/>
  <c r="AP80" i="67"/>
  <c r="AP80" i="78" s="1"/>
  <c r="AQ60" i="78" s="1"/>
  <c r="AP79" i="67"/>
  <c r="AP79" i="78" s="1"/>
  <c r="AP80" i="66"/>
  <c r="AP80" i="77" s="1"/>
  <c r="AQ62" i="77" s="1"/>
  <c r="AQ71" i="77" s="1"/>
  <c r="AP79" i="66"/>
  <c r="AP79" i="77" s="1"/>
  <c r="AQ61" i="77" s="1"/>
  <c r="AU70" i="77" s="1"/>
  <c r="AP78" i="66"/>
  <c r="AP78" i="77" s="1"/>
  <c r="AQ60" i="77" s="1"/>
  <c r="I60" i="77" s="1"/>
  <c r="AP77" i="66"/>
  <c r="AP77" i="77" s="1"/>
  <c r="H65" i="63"/>
  <c r="F64" i="63"/>
  <c r="F63" i="63"/>
  <c r="E63" i="63"/>
  <c r="F62" i="63"/>
  <c r="E62" i="63"/>
  <c r="P48" i="63"/>
  <c r="Q48" i="63"/>
  <c r="L47" i="62"/>
  <c r="D41" i="61"/>
  <c r="C41" i="61"/>
  <c r="D40" i="61"/>
  <c r="C40" i="61"/>
  <c r="D39" i="61"/>
  <c r="C39" i="61"/>
  <c r="D38" i="61"/>
  <c r="C38" i="61"/>
  <c r="D37" i="61"/>
  <c r="C37" i="61"/>
  <c r="D36" i="61"/>
  <c r="C36" i="61"/>
  <c r="D32" i="61"/>
  <c r="C32" i="61"/>
  <c r="D31" i="61"/>
  <c r="C31" i="61"/>
  <c r="D30" i="61"/>
  <c r="C30" i="61"/>
  <c r="D29" i="61"/>
  <c r="C29" i="61"/>
  <c r="D27" i="61"/>
  <c r="C27" i="61"/>
  <c r="D26" i="61"/>
  <c r="C26" i="61"/>
  <c r="D25" i="61"/>
  <c r="C25" i="61"/>
  <c r="D24" i="61"/>
  <c r="C24" i="61"/>
  <c r="C22" i="61"/>
  <c r="D21" i="61"/>
  <c r="C21" i="61"/>
  <c r="C20" i="61"/>
  <c r="D19" i="61"/>
  <c r="C19" i="61"/>
  <c r="D18" i="61"/>
  <c r="C18" i="61"/>
  <c r="C17" i="61"/>
  <c r="D16" i="61"/>
  <c r="C16" i="61"/>
  <c r="D15" i="61"/>
  <c r="C15" i="61"/>
  <c r="D14" i="61"/>
  <c r="C14" i="61"/>
  <c r="C13" i="61"/>
  <c r="C12" i="61"/>
  <c r="D11" i="61"/>
  <c r="C11" i="61"/>
  <c r="D10" i="61"/>
  <c r="C10" i="61"/>
  <c r="D9" i="61"/>
  <c r="C9" i="61"/>
  <c r="D8" i="61"/>
  <c r="C8" i="61"/>
  <c r="D43" i="50"/>
  <c r="D42" i="50"/>
  <c r="D41" i="50"/>
  <c r="D40" i="50"/>
  <c r="D39" i="50"/>
  <c r="D38" i="50"/>
  <c r="D37" i="50"/>
  <c r="D36" i="50"/>
  <c r="D35" i="50"/>
  <c r="D34" i="50"/>
  <c r="D33" i="50"/>
  <c r="D32" i="50"/>
  <c r="D31" i="50"/>
  <c r="D30" i="50"/>
  <c r="D29" i="50"/>
  <c r="D28" i="50"/>
  <c r="D27" i="50"/>
  <c r="D26" i="50"/>
  <c r="D25" i="50"/>
  <c r="D24" i="50"/>
  <c r="D22" i="50"/>
  <c r="D21" i="50"/>
  <c r="D20" i="50"/>
  <c r="D19" i="50"/>
  <c r="D18" i="50"/>
  <c r="D17" i="50"/>
  <c r="D16" i="50"/>
  <c r="D15" i="50"/>
  <c r="D14" i="50"/>
  <c r="D13" i="50"/>
  <c r="D11" i="50"/>
  <c r="D10" i="50"/>
  <c r="D9" i="50"/>
  <c r="D8" i="50"/>
  <c r="C43" i="50"/>
  <c r="C42" i="50"/>
  <c r="C41" i="50"/>
  <c r="C40" i="50"/>
  <c r="C39" i="50"/>
  <c r="C38" i="50"/>
  <c r="C37" i="50"/>
  <c r="C36" i="50"/>
  <c r="C35" i="50"/>
  <c r="C34" i="50"/>
  <c r="C33" i="50"/>
  <c r="C32" i="50"/>
  <c r="C31" i="50"/>
  <c r="C30" i="50"/>
  <c r="C29" i="50"/>
  <c r="C28" i="50"/>
  <c r="C27" i="50"/>
  <c r="C26" i="50"/>
  <c r="C25" i="50"/>
  <c r="C24" i="50"/>
  <c r="C22" i="50"/>
  <c r="C21" i="50"/>
  <c r="C20" i="50"/>
  <c r="C19" i="50"/>
  <c r="C18" i="50"/>
  <c r="C17" i="50"/>
  <c r="C16" i="50"/>
  <c r="C15" i="50"/>
  <c r="C14" i="50"/>
  <c r="C13" i="50"/>
  <c r="C12" i="50"/>
  <c r="C11" i="50"/>
  <c r="C10" i="50"/>
  <c r="C9" i="50"/>
  <c r="C8" i="50"/>
  <c r="K35" i="50"/>
  <c r="K42" i="50" s="1"/>
  <c r="K34" i="50"/>
  <c r="K33" i="50"/>
  <c r="K28" i="50"/>
  <c r="K22" i="50"/>
  <c r="K20" i="50"/>
  <c r="K17" i="50"/>
  <c r="K13" i="50"/>
  <c r="K12" i="50"/>
  <c r="L12" i="50"/>
  <c r="M12" i="50"/>
  <c r="N12" i="50"/>
  <c r="O12" i="50"/>
  <c r="P12" i="50"/>
  <c r="D12" i="50" s="1"/>
  <c r="L13" i="50"/>
  <c r="L22" i="50" s="1"/>
  <c r="M13" i="50"/>
  <c r="N13" i="50"/>
  <c r="N22" i="50" s="1"/>
  <c r="O13" i="50"/>
  <c r="P13" i="50"/>
  <c r="L17" i="50"/>
  <c r="M17" i="50"/>
  <c r="N17" i="50"/>
  <c r="O17" i="50"/>
  <c r="P17" i="50"/>
  <c r="L20" i="50"/>
  <c r="M20" i="50"/>
  <c r="N20" i="50"/>
  <c r="O20" i="50"/>
  <c r="P20" i="50"/>
  <c r="M22" i="50"/>
  <c r="O22" i="50"/>
  <c r="P22" i="50"/>
  <c r="L28" i="50"/>
  <c r="M28" i="50"/>
  <c r="N28" i="50"/>
  <c r="O28" i="50"/>
  <c r="P28" i="50"/>
  <c r="L33" i="50"/>
  <c r="M33" i="50"/>
  <c r="N33" i="50"/>
  <c r="O33" i="50"/>
  <c r="P33" i="50"/>
  <c r="L34" i="50"/>
  <c r="M34" i="50"/>
  <c r="M43" i="50" s="1"/>
  <c r="N34" i="50"/>
  <c r="N43" i="50" s="1"/>
  <c r="O34" i="50"/>
  <c r="P34" i="50"/>
  <c r="P43" i="50" s="1"/>
  <c r="L35" i="50"/>
  <c r="M35" i="50"/>
  <c r="N35" i="50"/>
  <c r="O35" i="50"/>
  <c r="P35" i="50"/>
  <c r="P42" i="50" s="1"/>
  <c r="L42" i="50"/>
  <c r="L43" i="50" s="1"/>
  <c r="M42" i="50"/>
  <c r="N42" i="50"/>
  <c r="O42" i="50"/>
  <c r="O43" i="50"/>
  <c r="P43" i="72" l="1"/>
  <c r="P44" i="72" s="1"/>
  <c r="Q53" i="71"/>
  <c r="J53" i="71"/>
  <c r="Q54" i="71"/>
  <c r="J23" i="71"/>
  <c r="Q23" i="71"/>
  <c r="AP78" i="78"/>
  <c r="AU69" i="77"/>
  <c r="V15" i="71"/>
  <c r="I60" i="78"/>
  <c r="AQ70" i="78"/>
  <c r="I70" i="78" s="1"/>
  <c r="I62" i="78"/>
  <c r="AQ72" i="78"/>
  <c r="AQ71" i="78"/>
  <c r="AP76" i="77"/>
  <c r="I62" i="77"/>
  <c r="AU71" i="77"/>
  <c r="AQ59" i="78"/>
  <c r="I61" i="77"/>
  <c r="AQ59" i="77"/>
  <c r="AQ68" i="77" s="1"/>
  <c r="I68" i="77" s="1"/>
  <c r="AQ70" i="77"/>
  <c r="R46" i="70"/>
  <c r="R23" i="71"/>
  <c r="V47" i="71"/>
  <c r="V46" i="71"/>
  <c r="J48" i="70"/>
  <c r="J54" i="71"/>
  <c r="U46" i="71"/>
  <c r="U15" i="71"/>
  <c r="V14" i="71"/>
  <c r="R30" i="71"/>
  <c r="R53" i="71"/>
  <c r="U14" i="71"/>
  <c r="X57" i="71"/>
  <c r="X30" i="71"/>
  <c r="S30" i="71"/>
  <c r="K46" i="70"/>
  <c r="K23" i="71"/>
  <c r="K53" i="71"/>
  <c r="V46" i="70"/>
  <c r="V53" i="71"/>
  <c r="V23" i="71"/>
  <c r="Q30" i="71"/>
  <c r="T47" i="71"/>
  <c r="T15" i="71"/>
  <c r="S46" i="70"/>
  <c r="S53" i="71"/>
  <c r="S23" i="71"/>
  <c r="T57" i="71"/>
  <c r="T30" i="71"/>
  <c r="K47" i="71"/>
  <c r="K15" i="71"/>
  <c r="X46" i="71"/>
  <c r="X14" i="71"/>
  <c r="X15" i="70"/>
  <c r="R15" i="71"/>
  <c r="Q47" i="71"/>
  <c r="W46" i="70"/>
  <c r="W23" i="71"/>
  <c r="W53" i="71"/>
  <c r="T23" i="71"/>
  <c r="U30" i="71"/>
  <c r="U57" i="71"/>
  <c r="AQ73" i="78"/>
  <c r="W15" i="70"/>
  <c r="W46" i="71"/>
  <c r="W14" i="71"/>
  <c r="X48" i="70"/>
  <c r="X54" i="71"/>
  <c r="S47" i="71"/>
  <c r="S15" i="71"/>
  <c r="P57" i="71"/>
  <c r="D57" i="71" s="1"/>
  <c r="X23" i="71"/>
  <c r="I15" i="70"/>
  <c r="I46" i="71"/>
  <c r="J14" i="71"/>
  <c r="J30" i="71"/>
  <c r="P30" i="71"/>
  <c r="D30" i="71" s="1"/>
  <c r="P23" i="74"/>
  <c r="P14" i="71"/>
  <c r="D14" i="71" s="1"/>
  <c r="P46" i="71"/>
  <c r="D46" i="71" s="1"/>
  <c r="D14" i="70"/>
  <c r="Q14" i="71"/>
  <c r="O46" i="71"/>
  <c r="C46" i="71" s="1"/>
  <c r="O14" i="71"/>
  <c r="C14" i="71" s="1"/>
  <c r="C14" i="70"/>
  <c r="P15" i="70"/>
  <c r="D15" i="70" s="1"/>
  <c r="N15" i="70"/>
  <c r="N14" i="71"/>
  <c r="N46" i="71"/>
  <c r="O15" i="70"/>
  <c r="O47" i="71" s="1"/>
  <c r="C47" i="71" s="1"/>
  <c r="L47" i="71"/>
  <c r="M15" i="71"/>
  <c r="L15" i="71"/>
  <c r="N46" i="70"/>
  <c r="N54" i="71" s="1"/>
  <c r="N53" i="71"/>
  <c r="N23" i="71"/>
  <c r="L46" i="70"/>
  <c r="M26" i="71" s="1"/>
  <c r="L23" i="71"/>
  <c r="M23" i="71"/>
  <c r="L53" i="71"/>
  <c r="O53" i="71"/>
  <c r="C53" i="71" s="1"/>
  <c r="O23" i="71"/>
  <c r="C23" i="71" s="1"/>
  <c r="Q26" i="71"/>
  <c r="P54" i="71"/>
  <c r="D54" i="71" s="1"/>
  <c r="M30" i="71"/>
  <c r="M57" i="71"/>
  <c r="N30" i="71"/>
  <c r="D58" i="78"/>
  <c r="AL68" i="78"/>
  <c r="D68" i="78" s="1"/>
  <c r="AK68" i="78"/>
  <c r="C68" i="78" s="1"/>
  <c r="C58" i="78"/>
  <c r="W69" i="77"/>
  <c r="AA69" i="77"/>
  <c r="AL67" i="77"/>
  <c r="D67" i="77" s="1"/>
  <c r="D58" i="77"/>
  <c r="AM69" i="77"/>
  <c r="E69" i="77" s="1"/>
  <c r="E60" i="77"/>
  <c r="AQ69" i="77"/>
  <c r="I69" i="77" s="1"/>
  <c r="AM68" i="77"/>
  <c r="E68" i="77" s="1"/>
  <c r="E59" i="77"/>
  <c r="AM58" i="77"/>
  <c r="AK58" i="77"/>
  <c r="AK68" i="77"/>
  <c r="C68" i="77" s="1"/>
  <c r="C59" i="77"/>
  <c r="AC58" i="77"/>
  <c r="AC67" i="77" s="1"/>
  <c r="AC68" i="77"/>
  <c r="BI67" i="77"/>
  <c r="AI70" i="77"/>
  <c r="AI58" i="77"/>
  <c r="AI67" i="77" s="1"/>
  <c r="AN68" i="77"/>
  <c r="F68" i="77" s="1"/>
  <c r="F59" i="77"/>
  <c r="AR68" i="77"/>
  <c r="AN58" i="77"/>
  <c r="BO67" i="77"/>
  <c r="AG71" i="77"/>
  <c r="AG70" i="77"/>
  <c r="AK70" i="77"/>
  <c r="AE68" i="77"/>
  <c r="AE58" i="77"/>
  <c r="AI68" i="77"/>
  <c r="AH67" i="77"/>
  <c r="Z58" i="77"/>
  <c r="BF67" i="77"/>
  <c r="AK71" i="77"/>
  <c r="C62" i="77"/>
  <c r="AF68" i="77"/>
  <c r="AF58" i="77"/>
  <c r="AF67" i="77" s="1"/>
  <c r="Y71" i="77"/>
  <c r="U58" i="77"/>
  <c r="U67" i="77" s="1"/>
  <c r="U68" i="77"/>
  <c r="AE71" i="77"/>
  <c r="BV67" i="77"/>
  <c r="AX67" i="77"/>
  <c r="AL71" i="77"/>
  <c r="D62" i="77"/>
  <c r="AA70" i="77"/>
  <c r="AA58" i="77"/>
  <c r="AE70" i="77"/>
  <c r="W68" i="77"/>
  <c r="W58" i="77"/>
  <c r="W67" i="77" s="1"/>
  <c r="V58" i="77"/>
  <c r="V67" i="77" s="1"/>
  <c r="AA68" i="77"/>
  <c r="AD71" i="77"/>
  <c r="AD58" i="77"/>
  <c r="AD67" i="77" s="1"/>
  <c r="AG68" i="77"/>
  <c r="AG58" i="77"/>
  <c r="AG67" i="77" s="1"/>
  <c r="AG69" i="77"/>
  <c r="Y67" i="77"/>
  <c r="Y70" i="77"/>
  <c r="AC70" i="77"/>
  <c r="X68" i="77"/>
  <c r="X58" i="77"/>
  <c r="X67" i="77" s="1"/>
  <c r="AH71" i="77"/>
  <c r="BA67" i="77"/>
  <c r="V23" i="74"/>
  <c r="W23" i="74"/>
  <c r="N23" i="74"/>
  <c r="D43" i="72"/>
  <c r="O46" i="70"/>
  <c r="C34" i="70"/>
  <c r="D46" i="70"/>
  <c r="P48" i="70"/>
  <c r="K43" i="50"/>
  <c r="K44" i="50" s="1"/>
  <c r="I59" i="77" l="1"/>
  <c r="AQ58" i="77"/>
  <c r="AU68" i="77"/>
  <c r="AQ69" i="78"/>
  <c r="I69" i="78" s="1"/>
  <c r="I59" i="78"/>
  <c r="AQ58" i="78"/>
  <c r="J55" i="71"/>
  <c r="J28" i="71"/>
  <c r="R48" i="70"/>
  <c r="R26" i="71"/>
  <c r="R54" i="71"/>
  <c r="W48" i="70"/>
  <c r="X28" i="71" s="1"/>
  <c r="W54" i="71"/>
  <c r="W26" i="71"/>
  <c r="W15" i="71"/>
  <c r="W47" i="71"/>
  <c r="V48" i="70"/>
  <c r="V54" i="71"/>
  <c r="V26" i="71"/>
  <c r="X15" i="71"/>
  <c r="X47" i="71"/>
  <c r="I47" i="71"/>
  <c r="J15" i="71"/>
  <c r="S48" i="70"/>
  <c r="S54" i="71"/>
  <c r="S26" i="71"/>
  <c r="T26" i="71"/>
  <c r="X55" i="71"/>
  <c r="X26" i="71"/>
  <c r="K48" i="70"/>
  <c r="K26" i="71"/>
  <c r="K54" i="71"/>
  <c r="Q15" i="71"/>
  <c r="P47" i="71"/>
  <c r="D47" i="71" s="1"/>
  <c r="N26" i="71"/>
  <c r="N48" i="70"/>
  <c r="N55" i="71" s="1"/>
  <c r="P15" i="71"/>
  <c r="D15" i="71" s="1"/>
  <c r="O15" i="71"/>
  <c r="C15" i="71" s="1"/>
  <c r="C15" i="70"/>
  <c r="N47" i="71"/>
  <c r="N15" i="71"/>
  <c r="L48" i="70"/>
  <c r="L26" i="71"/>
  <c r="L54" i="71"/>
  <c r="N28" i="71"/>
  <c r="O26" i="71"/>
  <c r="C26" i="71" s="1"/>
  <c r="O54" i="71"/>
  <c r="C54" i="71" s="1"/>
  <c r="P26" i="71"/>
  <c r="D26" i="71" s="1"/>
  <c r="D48" i="70"/>
  <c r="Q28" i="71"/>
  <c r="P55" i="71"/>
  <c r="D55" i="71" s="1"/>
  <c r="AB67" i="77"/>
  <c r="AE67" i="77"/>
  <c r="AR67" i="77"/>
  <c r="AN67" i="77"/>
  <c r="F67" i="77" s="1"/>
  <c r="F58" i="77"/>
  <c r="E58" i="77"/>
  <c r="AM67" i="77"/>
  <c r="E67" i="77" s="1"/>
  <c r="AA67" i="77"/>
  <c r="Z67" i="77"/>
  <c r="C58" i="77"/>
  <c r="AK67" i="77"/>
  <c r="C67" i="77" s="1"/>
  <c r="AJ67" i="77"/>
  <c r="C46" i="70"/>
  <c r="O48" i="70"/>
  <c r="AR71" i="66"/>
  <c r="AR70" i="66"/>
  <c r="AR69" i="66"/>
  <c r="AR68" i="66"/>
  <c r="AR67" i="66"/>
  <c r="AU70" i="66"/>
  <c r="J58" i="66"/>
  <c r="AQ68" i="66"/>
  <c r="AQ73" i="67"/>
  <c r="AR72" i="67"/>
  <c r="I62" i="67"/>
  <c r="I61" i="67"/>
  <c r="AR70" i="67"/>
  <c r="I60" i="67"/>
  <c r="AR69" i="67"/>
  <c r="I59" i="67"/>
  <c r="G56" i="67"/>
  <c r="C56" i="67"/>
  <c r="P33" i="64"/>
  <c r="O33" i="64"/>
  <c r="H33" i="64" s="1"/>
  <c r="N33" i="64"/>
  <c r="G33" i="64" s="1"/>
  <c r="P15" i="64"/>
  <c r="I15" i="64" s="1"/>
  <c r="O15" i="64"/>
  <c r="N15" i="64"/>
  <c r="P11" i="64"/>
  <c r="I11" i="64" s="1"/>
  <c r="O11" i="64"/>
  <c r="N11" i="64"/>
  <c r="AM83" i="67"/>
  <c r="AL83" i="67"/>
  <c r="AK83" i="67"/>
  <c r="AK63" i="67" s="1"/>
  <c r="AI83" i="67"/>
  <c r="AI63" i="67" s="1"/>
  <c r="AI73" i="67" s="1"/>
  <c r="AH83" i="67"/>
  <c r="AH63" i="67" s="1"/>
  <c r="AH73" i="67" s="1"/>
  <c r="AG83" i="67"/>
  <c r="AE83" i="67"/>
  <c r="AD83" i="67"/>
  <c r="AC83" i="67"/>
  <c r="AA83" i="67"/>
  <c r="Z83" i="67"/>
  <c r="Y83" i="67"/>
  <c r="Y63" i="67" s="1"/>
  <c r="Y73" i="67" s="1"/>
  <c r="W83" i="67"/>
  <c r="W63" i="67" s="1"/>
  <c r="W73" i="67" s="1"/>
  <c r="V83" i="67"/>
  <c r="U83" i="67"/>
  <c r="AM82" i="67"/>
  <c r="AL82" i="67"/>
  <c r="AK82" i="67"/>
  <c r="AI82" i="67"/>
  <c r="AH82" i="67"/>
  <c r="AG82" i="67"/>
  <c r="AH62" i="67" s="1"/>
  <c r="AH72" i="67" s="1"/>
  <c r="AE82" i="67"/>
  <c r="AD82" i="67"/>
  <c r="AC82" i="67"/>
  <c r="AA82" i="67"/>
  <c r="Z82" i="67"/>
  <c r="Y82" i="67"/>
  <c r="W82" i="67"/>
  <c r="V82" i="67"/>
  <c r="W62" i="67" s="1"/>
  <c r="W72" i="67" s="1"/>
  <c r="U82" i="67"/>
  <c r="AM81" i="67"/>
  <c r="AL81" i="67"/>
  <c r="AK81" i="67"/>
  <c r="AI81" i="67"/>
  <c r="AH81" i="67"/>
  <c r="AG81" i="67"/>
  <c r="AG61" i="67" s="1"/>
  <c r="AG71" i="67" s="1"/>
  <c r="AE81" i="67"/>
  <c r="AD81" i="67"/>
  <c r="AC81" i="67"/>
  <c r="AA81" i="67"/>
  <c r="Z81" i="67"/>
  <c r="Y81" i="67"/>
  <c r="W81" i="67"/>
  <c r="V81" i="67"/>
  <c r="U81" i="67"/>
  <c r="V61" i="67" s="1"/>
  <c r="V71" i="67" s="1"/>
  <c r="AM80" i="67"/>
  <c r="AL80" i="67"/>
  <c r="AK80" i="67"/>
  <c r="AI80" i="67"/>
  <c r="AH80" i="67"/>
  <c r="AG80" i="67"/>
  <c r="AG60" i="67" s="1"/>
  <c r="AG70" i="67" s="1"/>
  <c r="AE80" i="67"/>
  <c r="AE60" i="67" s="1"/>
  <c r="AE70" i="67" s="1"/>
  <c r="AD80" i="67"/>
  <c r="AC80" i="67"/>
  <c r="AA80" i="67"/>
  <c r="Z80" i="67"/>
  <c r="Y80" i="67"/>
  <c r="W80" i="67"/>
  <c r="V80" i="67"/>
  <c r="U80" i="67"/>
  <c r="U78" i="67" s="1"/>
  <c r="AM79" i="67"/>
  <c r="AL79" i="67"/>
  <c r="AK79" i="67"/>
  <c r="AI79" i="67"/>
  <c r="AH79" i="67"/>
  <c r="AG79" i="67"/>
  <c r="AG59" i="67" s="1"/>
  <c r="AG69" i="67" s="1"/>
  <c r="AE79" i="67"/>
  <c r="AD79" i="67"/>
  <c r="AE59" i="67" s="1"/>
  <c r="AE69" i="67" s="1"/>
  <c r="AC79" i="67"/>
  <c r="AA79" i="67"/>
  <c r="Z79" i="67"/>
  <c r="Y79" i="67"/>
  <c r="W79" i="67"/>
  <c r="V79" i="67"/>
  <c r="U79" i="67"/>
  <c r="U59" i="67" s="1"/>
  <c r="U69" i="67" s="1"/>
  <c r="BX78" i="67"/>
  <c r="BW78" i="67"/>
  <c r="BV78" i="67"/>
  <c r="BU78" i="67"/>
  <c r="BT78" i="67"/>
  <c r="BS78" i="67"/>
  <c r="BR78" i="67"/>
  <c r="BQ78" i="67"/>
  <c r="BP78" i="67"/>
  <c r="BO78" i="67"/>
  <c r="BN78" i="67"/>
  <c r="BM78" i="67"/>
  <c r="BL78" i="67"/>
  <c r="BK78" i="67"/>
  <c r="BJ78" i="67"/>
  <c r="BI78" i="67"/>
  <c r="BH78" i="67"/>
  <c r="BG78" i="67"/>
  <c r="BF78" i="67"/>
  <c r="BE78" i="67"/>
  <c r="BD78" i="67"/>
  <c r="BC78" i="67"/>
  <c r="BB78" i="67"/>
  <c r="BA78" i="67"/>
  <c r="AZ78" i="67"/>
  <c r="AY78" i="67"/>
  <c r="AX78" i="67"/>
  <c r="AW78" i="67"/>
  <c r="AV78" i="67"/>
  <c r="AU78" i="67"/>
  <c r="AT78" i="67"/>
  <c r="AS78" i="67"/>
  <c r="AR78" i="67"/>
  <c r="AQ78" i="67"/>
  <c r="AP78" i="67"/>
  <c r="T78" i="67"/>
  <c r="S78" i="67"/>
  <c r="R78" i="67"/>
  <c r="Q78" i="67"/>
  <c r="P78" i="67"/>
  <c r="O78" i="67"/>
  <c r="N78" i="67"/>
  <c r="M78" i="67"/>
  <c r="T77" i="67"/>
  <c r="X77" i="67" s="1"/>
  <c r="AB77" i="67" s="1"/>
  <c r="AF77" i="67" s="1"/>
  <c r="AJ77" i="67" s="1"/>
  <c r="AN77" i="67" s="1"/>
  <c r="AR77" i="67" s="1"/>
  <c r="AV77" i="67" s="1"/>
  <c r="AZ77" i="67" s="1"/>
  <c r="BD77" i="67" s="1"/>
  <c r="BH77" i="67" s="1"/>
  <c r="BL77" i="67" s="1"/>
  <c r="BP77" i="67" s="1"/>
  <c r="BT77" i="67" s="1"/>
  <c r="BX77" i="67" s="1"/>
  <c r="S77" i="67"/>
  <c r="W77" i="67" s="1"/>
  <c r="AA77" i="67" s="1"/>
  <c r="AE77" i="67" s="1"/>
  <c r="AI77" i="67" s="1"/>
  <c r="AM77" i="67" s="1"/>
  <c r="AQ77" i="67" s="1"/>
  <c r="AU77" i="67" s="1"/>
  <c r="AY77" i="67" s="1"/>
  <c r="BC77" i="67" s="1"/>
  <c r="BG77" i="67" s="1"/>
  <c r="BK77" i="67" s="1"/>
  <c r="BO77" i="67" s="1"/>
  <c r="BS77" i="67" s="1"/>
  <c r="BW77" i="67" s="1"/>
  <c r="R77" i="67"/>
  <c r="V77" i="67" s="1"/>
  <c r="Z77" i="67" s="1"/>
  <c r="AD77" i="67" s="1"/>
  <c r="AH77" i="67" s="1"/>
  <c r="AL77" i="67" s="1"/>
  <c r="AP77" i="67" s="1"/>
  <c r="AT77" i="67" s="1"/>
  <c r="AX77" i="67" s="1"/>
  <c r="BB77" i="67" s="1"/>
  <c r="BF77" i="67" s="1"/>
  <c r="BJ77" i="67" s="1"/>
  <c r="BN77" i="67" s="1"/>
  <c r="BR77" i="67" s="1"/>
  <c r="BV77" i="67" s="1"/>
  <c r="Q77" i="67"/>
  <c r="U77" i="67" s="1"/>
  <c r="Y77" i="67" s="1"/>
  <c r="AC77" i="67" s="1"/>
  <c r="AG77" i="67" s="1"/>
  <c r="AK77" i="67" s="1"/>
  <c r="AO77" i="67" s="1"/>
  <c r="AS77" i="67" s="1"/>
  <c r="AW77" i="67" s="1"/>
  <c r="BA77" i="67" s="1"/>
  <c r="BE77" i="67" s="1"/>
  <c r="BI77" i="67" s="1"/>
  <c r="BM77" i="67" s="1"/>
  <c r="BQ77" i="67" s="1"/>
  <c r="BU77" i="67" s="1"/>
  <c r="BU76" i="67"/>
  <c r="BQ76" i="67"/>
  <c r="BM76" i="67"/>
  <c r="BI76" i="67"/>
  <c r="BE76" i="67"/>
  <c r="BA76" i="67"/>
  <c r="AW76" i="67"/>
  <c r="AS76" i="67"/>
  <c r="AO76" i="67"/>
  <c r="AK76" i="67"/>
  <c r="AG76" i="67"/>
  <c r="AC76" i="67"/>
  <c r="Y76" i="67"/>
  <c r="U76" i="67"/>
  <c r="Q76" i="67"/>
  <c r="M76" i="67"/>
  <c r="AR73" i="67"/>
  <c r="AR71" i="67"/>
  <c r="T67" i="67"/>
  <c r="X67" i="67" s="1"/>
  <c r="AB67" i="67" s="1"/>
  <c r="AF67" i="67" s="1"/>
  <c r="AJ67" i="67" s="1"/>
  <c r="AN67" i="67" s="1"/>
  <c r="AR67" i="67" s="1"/>
  <c r="AV67" i="67" s="1"/>
  <c r="AZ67" i="67" s="1"/>
  <c r="BD67" i="67" s="1"/>
  <c r="BH67" i="67" s="1"/>
  <c r="BL67" i="67" s="1"/>
  <c r="BP67" i="67" s="1"/>
  <c r="BT67" i="67" s="1"/>
  <c r="BX67" i="67" s="1"/>
  <c r="S67" i="67"/>
  <c r="W67" i="67" s="1"/>
  <c r="AA67" i="67" s="1"/>
  <c r="AE67" i="67" s="1"/>
  <c r="AI67" i="67" s="1"/>
  <c r="AM67" i="67" s="1"/>
  <c r="AQ67" i="67" s="1"/>
  <c r="AU67" i="67" s="1"/>
  <c r="AY67" i="67" s="1"/>
  <c r="BC67" i="67" s="1"/>
  <c r="BG67" i="67" s="1"/>
  <c r="BK67" i="67" s="1"/>
  <c r="BO67" i="67" s="1"/>
  <c r="BS67" i="67" s="1"/>
  <c r="BW67" i="67" s="1"/>
  <c r="R67" i="67"/>
  <c r="V67" i="67" s="1"/>
  <c r="Z67" i="67" s="1"/>
  <c r="AD67" i="67" s="1"/>
  <c r="AH67" i="67" s="1"/>
  <c r="AL67" i="67" s="1"/>
  <c r="AP67" i="67" s="1"/>
  <c r="AT67" i="67" s="1"/>
  <c r="AX67" i="67" s="1"/>
  <c r="BB67" i="67" s="1"/>
  <c r="BF67" i="67" s="1"/>
  <c r="BJ67" i="67" s="1"/>
  <c r="BN67" i="67" s="1"/>
  <c r="BR67" i="67" s="1"/>
  <c r="BV67" i="67" s="1"/>
  <c r="Q67" i="67"/>
  <c r="U67" i="67" s="1"/>
  <c r="Y67" i="67" s="1"/>
  <c r="AC67" i="67" s="1"/>
  <c r="AG67" i="67" s="1"/>
  <c r="AK67" i="67" s="1"/>
  <c r="AO67" i="67" s="1"/>
  <c r="AS67" i="67" s="1"/>
  <c r="AW67" i="67" s="1"/>
  <c r="BA67" i="67" s="1"/>
  <c r="BE67" i="67" s="1"/>
  <c r="BI67" i="67" s="1"/>
  <c r="BM67" i="67" s="1"/>
  <c r="BQ67" i="67" s="1"/>
  <c r="BU67" i="67" s="1"/>
  <c r="BU66" i="67"/>
  <c r="BQ66" i="67"/>
  <c r="BM66" i="67"/>
  <c r="BI66" i="67"/>
  <c r="BE66" i="67"/>
  <c r="BA66" i="67"/>
  <c r="AW66" i="67"/>
  <c r="AS66" i="67"/>
  <c r="AO66" i="67"/>
  <c r="AK66" i="67"/>
  <c r="AG66" i="67"/>
  <c r="AC66" i="67"/>
  <c r="Y66" i="67"/>
  <c r="U66" i="67"/>
  <c r="Q66" i="67"/>
  <c r="M66" i="67"/>
  <c r="BX63" i="67"/>
  <c r="BX73" i="67" s="1"/>
  <c r="BW63" i="67"/>
  <c r="BW73" i="67" s="1"/>
  <c r="BV63" i="67"/>
  <c r="BV73" i="67" s="1"/>
  <c r="BU63" i="67"/>
  <c r="BU73" i="67" s="1"/>
  <c r="BT63" i="67"/>
  <c r="BT73" i="67" s="1"/>
  <c r="BS63" i="67"/>
  <c r="BS73" i="67" s="1"/>
  <c r="BR63" i="67"/>
  <c r="BR73" i="67" s="1"/>
  <c r="BQ63" i="67"/>
  <c r="BQ73" i="67" s="1"/>
  <c r="BP63" i="67"/>
  <c r="BP73" i="67" s="1"/>
  <c r="BO63" i="67"/>
  <c r="BO73" i="67" s="1"/>
  <c r="BN63" i="67"/>
  <c r="BN73" i="67" s="1"/>
  <c r="BM63" i="67"/>
  <c r="BM73" i="67" s="1"/>
  <c r="BL63" i="67"/>
  <c r="BL73" i="67" s="1"/>
  <c r="BK63" i="67"/>
  <c r="BK73" i="67" s="1"/>
  <c r="BJ63" i="67"/>
  <c r="BJ73" i="67" s="1"/>
  <c r="BI63" i="67"/>
  <c r="BI73" i="67" s="1"/>
  <c r="BH63" i="67"/>
  <c r="BH73" i="67" s="1"/>
  <c r="BG63" i="67"/>
  <c r="BG73" i="67" s="1"/>
  <c r="BF63" i="67"/>
  <c r="BF73" i="67" s="1"/>
  <c r="BE63" i="67"/>
  <c r="BE73" i="67" s="1"/>
  <c r="BD63" i="67"/>
  <c r="BD73" i="67" s="1"/>
  <c r="BC63" i="67"/>
  <c r="BC73" i="67" s="1"/>
  <c r="BB63" i="67"/>
  <c r="BB73" i="67" s="1"/>
  <c r="BA63" i="67"/>
  <c r="BA73" i="67" s="1"/>
  <c r="AZ63" i="67"/>
  <c r="AZ73" i="67" s="1"/>
  <c r="AY63" i="67"/>
  <c r="AY73" i="67" s="1"/>
  <c r="AX63" i="67"/>
  <c r="AX73" i="67" s="1"/>
  <c r="AW63" i="67"/>
  <c r="AW73" i="67" s="1"/>
  <c r="AV63" i="67"/>
  <c r="AV73" i="67" s="1"/>
  <c r="AU63" i="67"/>
  <c r="AU73" i="67" s="1"/>
  <c r="AT63" i="67"/>
  <c r="AT73" i="67" s="1"/>
  <c r="AS63" i="67"/>
  <c r="AS73" i="67" s="1"/>
  <c r="AG63" i="67"/>
  <c r="AG73" i="67" s="1"/>
  <c r="AE63" i="67"/>
  <c r="AE73" i="67" s="1"/>
  <c r="AD63" i="67"/>
  <c r="AD73" i="67" s="1"/>
  <c r="AC63" i="67"/>
  <c r="AC73" i="67" s="1"/>
  <c r="V63" i="67"/>
  <c r="V73" i="67" s="1"/>
  <c r="U63" i="67"/>
  <c r="U73" i="67" s="1"/>
  <c r="T63" i="67"/>
  <c r="T73" i="67" s="1"/>
  <c r="S63" i="67"/>
  <c r="S73" i="67" s="1"/>
  <c r="R63" i="67"/>
  <c r="R73" i="67" s="1"/>
  <c r="Q63" i="67"/>
  <c r="Q73" i="67" s="1"/>
  <c r="P63" i="67"/>
  <c r="P73" i="67" s="1"/>
  <c r="O63" i="67"/>
  <c r="O73" i="67" s="1"/>
  <c r="N63" i="67"/>
  <c r="N73" i="67" s="1"/>
  <c r="M63" i="67"/>
  <c r="M73" i="67" s="1"/>
  <c r="J63" i="67"/>
  <c r="BX62" i="67"/>
  <c r="BW62" i="67"/>
  <c r="BW72" i="67" s="1"/>
  <c r="BV62" i="67"/>
  <c r="BV72" i="67" s="1"/>
  <c r="BU62" i="67"/>
  <c r="BU72" i="67" s="1"/>
  <c r="BT62" i="67"/>
  <c r="BT72" i="67" s="1"/>
  <c r="BS62" i="67"/>
  <c r="BS72" i="67" s="1"/>
  <c r="BR62" i="67"/>
  <c r="BR72" i="67" s="1"/>
  <c r="BQ62" i="67"/>
  <c r="BQ72" i="67" s="1"/>
  <c r="BP62" i="67"/>
  <c r="BP72" i="67" s="1"/>
  <c r="BO62" i="67"/>
  <c r="BO72" i="67" s="1"/>
  <c r="BN62" i="67"/>
  <c r="BN72" i="67" s="1"/>
  <c r="BM62" i="67"/>
  <c r="BM72" i="67" s="1"/>
  <c r="BL62" i="67"/>
  <c r="BL72" i="67" s="1"/>
  <c r="BK62" i="67"/>
  <c r="BK72" i="67" s="1"/>
  <c r="BJ62" i="67"/>
  <c r="BJ72" i="67" s="1"/>
  <c r="BI62" i="67"/>
  <c r="BI72" i="67" s="1"/>
  <c r="BH62" i="67"/>
  <c r="BH72" i="67" s="1"/>
  <c r="BG62" i="67"/>
  <c r="BG72" i="67" s="1"/>
  <c r="BF62" i="67"/>
  <c r="BF72" i="67" s="1"/>
  <c r="BE62" i="67"/>
  <c r="BE72" i="67" s="1"/>
  <c r="BD62" i="67"/>
  <c r="BD72" i="67" s="1"/>
  <c r="BC62" i="67"/>
  <c r="BC72" i="67" s="1"/>
  <c r="BB62" i="67"/>
  <c r="BB72" i="67" s="1"/>
  <c r="BA62" i="67"/>
  <c r="BA72" i="67" s="1"/>
  <c r="AZ62" i="67"/>
  <c r="AZ72" i="67" s="1"/>
  <c r="AY62" i="67"/>
  <c r="AY72" i="67" s="1"/>
  <c r="AX62" i="67"/>
  <c r="AX72" i="67" s="1"/>
  <c r="AW62" i="67"/>
  <c r="AW72" i="67" s="1"/>
  <c r="AV62" i="67"/>
  <c r="AV72" i="67" s="1"/>
  <c r="AU62" i="67"/>
  <c r="AU72" i="67" s="1"/>
  <c r="AT62" i="67"/>
  <c r="AT72" i="67" s="1"/>
  <c r="AS62" i="67"/>
  <c r="AS72" i="67" s="1"/>
  <c r="AM62" i="67"/>
  <c r="AM72" i="67" s="1"/>
  <c r="AE62" i="67"/>
  <c r="AE72" i="67" s="1"/>
  <c r="AD62" i="67"/>
  <c r="AD72" i="67" s="1"/>
  <c r="AC62" i="67"/>
  <c r="AC72" i="67" s="1"/>
  <c r="U62" i="67"/>
  <c r="U72" i="67" s="1"/>
  <c r="T62" i="67"/>
  <c r="T72" i="67" s="1"/>
  <c r="S62" i="67"/>
  <c r="S72" i="67" s="1"/>
  <c r="R62" i="67"/>
  <c r="R72" i="67" s="1"/>
  <c r="Q62" i="67"/>
  <c r="Q72" i="67" s="1"/>
  <c r="P62" i="67"/>
  <c r="P72" i="67" s="1"/>
  <c r="O62" i="67"/>
  <c r="O72" i="67" s="1"/>
  <c r="N62" i="67"/>
  <c r="N72" i="67" s="1"/>
  <c r="M62" i="67"/>
  <c r="M72" i="67" s="1"/>
  <c r="BX61" i="67"/>
  <c r="BX71" i="67" s="1"/>
  <c r="BW61" i="67"/>
  <c r="BW71" i="67" s="1"/>
  <c r="BV61" i="67"/>
  <c r="BV71" i="67" s="1"/>
  <c r="BU61" i="67"/>
  <c r="BU71" i="67" s="1"/>
  <c r="BT61" i="67"/>
  <c r="BT71" i="67" s="1"/>
  <c r="BS61" i="67"/>
  <c r="BS71" i="67" s="1"/>
  <c r="BR61" i="67"/>
  <c r="BR71" i="67" s="1"/>
  <c r="BQ61" i="67"/>
  <c r="BQ71" i="67" s="1"/>
  <c r="BP61" i="67"/>
  <c r="BP71" i="67" s="1"/>
  <c r="BO61" i="67"/>
  <c r="BO71" i="67" s="1"/>
  <c r="BN61" i="67"/>
  <c r="BN71" i="67" s="1"/>
  <c r="BM61" i="67"/>
  <c r="BM71" i="67" s="1"/>
  <c r="BL61" i="67"/>
  <c r="BL71" i="67" s="1"/>
  <c r="BK61" i="67"/>
  <c r="BK71" i="67" s="1"/>
  <c r="BJ61" i="67"/>
  <c r="BJ71" i="67" s="1"/>
  <c r="BI61" i="67"/>
  <c r="BI71" i="67" s="1"/>
  <c r="BH61" i="67"/>
  <c r="BH71" i="67" s="1"/>
  <c r="BG61" i="67"/>
  <c r="BG71" i="67" s="1"/>
  <c r="BF61" i="67"/>
  <c r="BF71" i="67" s="1"/>
  <c r="BE61" i="67"/>
  <c r="BE71" i="67" s="1"/>
  <c r="BD61" i="67"/>
  <c r="BD71" i="67" s="1"/>
  <c r="BC61" i="67"/>
  <c r="BC71" i="67" s="1"/>
  <c r="BB61" i="67"/>
  <c r="BB71" i="67" s="1"/>
  <c r="BA61" i="67"/>
  <c r="BA71" i="67" s="1"/>
  <c r="AZ61" i="67"/>
  <c r="AZ71" i="67" s="1"/>
  <c r="AY61" i="67"/>
  <c r="AY71" i="67" s="1"/>
  <c r="AX61" i="67"/>
  <c r="AX71" i="67" s="1"/>
  <c r="AW61" i="67"/>
  <c r="AW71" i="67" s="1"/>
  <c r="AV61" i="67"/>
  <c r="AV71" i="67" s="1"/>
  <c r="AU61" i="67"/>
  <c r="AU71" i="67" s="1"/>
  <c r="AT61" i="67"/>
  <c r="AT71" i="67" s="1"/>
  <c r="AS61" i="67"/>
  <c r="AS71" i="67" s="1"/>
  <c r="AL61" i="67"/>
  <c r="AL71" i="67" s="1"/>
  <c r="AK61" i="67"/>
  <c r="AK71" i="67" s="1"/>
  <c r="AD61" i="67"/>
  <c r="AD71" i="67" s="1"/>
  <c r="AC61" i="67"/>
  <c r="AC71" i="67" s="1"/>
  <c r="AA61" i="67"/>
  <c r="AA71" i="67" s="1"/>
  <c r="T61" i="67"/>
  <c r="T71" i="67" s="1"/>
  <c r="S61" i="67"/>
  <c r="S71" i="67" s="1"/>
  <c r="R61" i="67"/>
  <c r="R71" i="67" s="1"/>
  <c r="Q61" i="67"/>
  <c r="Q71" i="67" s="1"/>
  <c r="P61" i="67"/>
  <c r="P71" i="67" s="1"/>
  <c r="O61" i="67"/>
  <c r="O71" i="67" s="1"/>
  <c r="N61" i="67"/>
  <c r="N71" i="67" s="1"/>
  <c r="M61" i="67"/>
  <c r="M71" i="67" s="1"/>
  <c r="J61" i="67"/>
  <c r="BX60" i="67"/>
  <c r="BX70" i="67" s="1"/>
  <c r="BW60" i="67"/>
  <c r="BW70" i="67" s="1"/>
  <c r="BV60" i="67"/>
  <c r="BU60" i="67"/>
  <c r="BU70" i="67" s="1"/>
  <c r="BT60" i="67"/>
  <c r="BT70" i="67" s="1"/>
  <c r="BS60" i="67"/>
  <c r="BS70" i="67" s="1"/>
  <c r="BR60" i="67"/>
  <c r="BR70" i="67" s="1"/>
  <c r="BQ60" i="67"/>
  <c r="BQ70" i="67" s="1"/>
  <c r="BP60" i="67"/>
  <c r="BO60" i="67"/>
  <c r="BO70" i="67" s="1"/>
  <c r="BN60" i="67"/>
  <c r="BN70" i="67" s="1"/>
  <c r="BM60" i="67"/>
  <c r="BM70" i="67" s="1"/>
  <c r="BL60" i="67"/>
  <c r="BL70" i="67" s="1"/>
  <c r="BK60" i="67"/>
  <c r="BK70" i="67" s="1"/>
  <c r="BJ60" i="67"/>
  <c r="BJ70" i="67" s="1"/>
  <c r="BI60" i="67"/>
  <c r="BI70" i="67" s="1"/>
  <c r="BH60" i="67"/>
  <c r="BH70" i="67" s="1"/>
  <c r="BG60" i="67"/>
  <c r="BG70" i="67" s="1"/>
  <c r="BF60" i="67"/>
  <c r="BE60" i="67"/>
  <c r="BE70" i="67" s="1"/>
  <c r="BD60" i="67"/>
  <c r="BD70" i="67" s="1"/>
  <c r="BC60" i="67"/>
  <c r="BC70" i="67" s="1"/>
  <c r="BB60" i="67"/>
  <c r="BB70" i="67" s="1"/>
  <c r="BA60" i="67"/>
  <c r="BA70" i="67" s="1"/>
  <c r="AZ60" i="67"/>
  <c r="AZ70" i="67" s="1"/>
  <c r="AY60" i="67"/>
  <c r="AY70" i="67" s="1"/>
  <c r="AX60" i="67"/>
  <c r="AX70" i="67" s="1"/>
  <c r="AW60" i="67"/>
  <c r="AW70" i="67" s="1"/>
  <c r="AV60" i="67"/>
  <c r="AV70" i="67" s="1"/>
  <c r="AU60" i="67"/>
  <c r="AU70" i="67" s="1"/>
  <c r="AT60" i="67"/>
  <c r="AT70" i="67" s="1"/>
  <c r="AS60" i="67"/>
  <c r="AS70" i="67" s="1"/>
  <c r="AM60" i="67"/>
  <c r="AM70" i="67" s="1"/>
  <c r="E70" i="67" s="1"/>
  <c r="AL60" i="67"/>
  <c r="AL70" i="67" s="1"/>
  <c r="D70" i="67" s="1"/>
  <c r="AK60" i="67"/>
  <c r="AK70" i="67" s="1"/>
  <c r="C70" i="67" s="1"/>
  <c r="AD60" i="67"/>
  <c r="AD70" i="67" s="1"/>
  <c r="AC60" i="67"/>
  <c r="AC70" i="67" s="1"/>
  <c r="AA60" i="67"/>
  <c r="AA70" i="67" s="1"/>
  <c r="T60" i="67"/>
  <c r="T70" i="67" s="1"/>
  <c r="S60" i="67"/>
  <c r="S70" i="67" s="1"/>
  <c r="R60" i="67"/>
  <c r="R70" i="67" s="1"/>
  <c r="Q60" i="67"/>
  <c r="Q70" i="67" s="1"/>
  <c r="P60" i="67"/>
  <c r="P70" i="67" s="1"/>
  <c r="O60" i="67"/>
  <c r="O70" i="67" s="1"/>
  <c r="N60" i="67"/>
  <c r="N70" i="67" s="1"/>
  <c r="M60" i="67"/>
  <c r="M70" i="67" s="1"/>
  <c r="J60" i="67"/>
  <c r="BX59" i="67"/>
  <c r="BX69" i="67" s="1"/>
  <c r="BW59" i="67"/>
  <c r="BW69" i="67" s="1"/>
  <c r="BV59" i="67"/>
  <c r="BV69" i="67" s="1"/>
  <c r="BU59" i="67"/>
  <c r="BT59" i="67"/>
  <c r="BT69" i="67" s="1"/>
  <c r="BS59" i="67"/>
  <c r="BR59" i="67"/>
  <c r="BR69" i="67" s="1"/>
  <c r="BQ59" i="67"/>
  <c r="BQ69" i="67" s="1"/>
  <c r="BP59" i="67"/>
  <c r="BP69" i="67" s="1"/>
  <c r="BO59" i="67"/>
  <c r="BO69" i="67" s="1"/>
  <c r="BN59" i="67"/>
  <c r="BN69" i="67" s="1"/>
  <c r="BM59" i="67"/>
  <c r="BM69" i="67" s="1"/>
  <c r="BL59" i="67"/>
  <c r="BL69" i="67" s="1"/>
  <c r="BK59" i="67"/>
  <c r="BJ59" i="67"/>
  <c r="BJ69" i="67" s="1"/>
  <c r="BI59" i="67"/>
  <c r="BI69" i="67" s="1"/>
  <c r="BH59" i="67"/>
  <c r="BH69" i="67" s="1"/>
  <c r="BG59" i="67"/>
  <c r="BG69" i="67" s="1"/>
  <c r="BF59" i="67"/>
  <c r="BF69" i="67" s="1"/>
  <c r="BE59" i="67"/>
  <c r="BE69" i="67" s="1"/>
  <c r="BD59" i="67"/>
  <c r="BD69" i="67" s="1"/>
  <c r="BC59" i="67"/>
  <c r="BC69" i="67" s="1"/>
  <c r="BB59" i="67"/>
  <c r="BB69" i="67" s="1"/>
  <c r="BA59" i="67"/>
  <c r="BA69" i="67" s="1"/>
  <c r="AZ59" i="67"/>
  <c r="AZ69" i="67" s="1"/>
  <c r="AY59" i="67"/>
  <c r="AY69" i="67" s="1"/>
  <c r="AX59" i="67"/>
  <c r="AX69" i="67" s="1"/>
  <c r="AW59" i="67"/>
  <c r="AW69" i="67" s="1"/>
  <c r="AV59" i="67"/>
  <c r="AV69" i="67" s="1"/>
  <c r="AU59" i="67"/>
  <c r="AU69" i="67" s="1"/>
  <c r="AT59" i="67"/>
  <c r="AT69" i="67" s="1"/>
  <c r="AS59" i="67"/>
  <c r="AS69" i="67" s="1"/>
  <c r="AM59" i="67"/>
  <c r="E59" i="67" s="1"/>
  <c r="AL59" i="67"/>
  <c r="D59" i="67" s="1"/>
  <c r="AK59" i="67"/>
  <c r="AK69" i="67" s="1"/>
  <c r="C69" i="67" s="1"/>
  <c r="AC59" i="67"/>
  <c r="AC69" i="67" s="1"/>
  <c r="AA59" i="67"/>
  <c r="AA69" i="67" s="1"/>
  <c r="Z59" i="67"/>
  <c r="Z69" i="67" s="1"/>
  <c r="Y59" i="67"/>
  <c r="Y69" i="67" s="1"/>
  <c r="T59" i="67"/>
  <c r="S59" i="67"/>
  <c r="S69" i="67" s="1"/>
  <c r="R59" i="67"/>
  <c r="R69" i="67" s="1"/>
  <c r="Q59" i="67"/>
  <c r="Q69" i="67" s="1"/>
  <c r="P59" i="67"/>
  <c r="P69" i="67" s="1"/>
  <c r="O59" i="67"/>
  <c r="O69" i="67" s="1"/>
  <c r="N59" i="67"/>
  <c r="M59" i="67"/>
  <c r="M69" i="67" s="1"/>
  <c r="X57" i="67"/>
  <c r="AB57" i="67" s="1"/>
  <c r="AF57" i="67" s="1"/>
  <c r="AJ57" i="67" s="1"/>
  <c r="AN57" i="67" s="1"/>
  <c r="AR57" i="67" s="1"/>
  <c r="AV57" i="67" s="1"/>
  <c r="AZ57" i="67" s="1"/>
  <c r="BD57" i="67" s="1"/>
  <c r="BH57" i="67" s="1"/>
  <c r="BL57" i="67" s="1"/>
  <c r="BP57" i="67" s="1"/>
  <c r="BT57" i="67" s="1"/>
  <c r="BX57" i="67" s="1"/>
  <c r="V57" i="67"/>
  <c r="Z57" i="67" s="1"/>
  <c r="AD57" i="67" s="1"/>
  <c r="AH57" i="67" s="1"/>
  <c r="AL57" i="67" s="1"/>
  <c r="AP57" i="67" s="1"/>
  <c r="AT57" i="67" s="1"/>
  <c r="AX57" i="67" s="1"/>
  <c r="BB57" i="67" s="1"/>
  <c r="BF57" i="67" s="1"/>
  <c r="BJ57" i="67" s="1"/>
  <c r="BN57" i="67" s="1"/>
  <c r="BR57" i="67" s="1"/>
  <c r="BV57" i="67" s="1"/>
  <c r="T57" i="67"/>
  <c r="S57" i="67"/>
  <c r="W57" i="67" s="1"/>
  <c r="AA57" i="67" s="1"/>
  <c r="AE57" i="67" s="1"/>
  <c r="AI57" i="67" s="1"/>
  <c r="AM57" i="67" s="1"/>
  <c r="AQ57" i="67" s="1"/>
  <c r="AU57" i="67" s="1"/>
  <c r="AY57" i="67" s="1"/>
  <c r="BC57" i="67" s="1"/>
  <c r="BG57" i="67" s="1"/>
  <c r="BK57" i="67" s="1"/>
  <c r="BO57" i="67" s="1"/>
  <c r="BS57" i="67" s="1"/>
  <c r="BW57" i="67" s="1"/>
  <c r="R57" i="67"/>
  <c r="Q57" i="67"/>
  <c r="U57" i="67" s="1"/>
  <c r="Y57" i="67" s="1"/>
  <c r="AC57" i="67" s="1"/>
  <c r="AG57" i="67" s="1"/>
  <c r="AK57" i="67" s="1"/>
  <c r="AO57" i="67" s="1"/>
  <c r="AS57" i="67" s="1"/>
  <c r="AW57" i="67" s="1"/>
  <c r="BA57" i="67" s="1"/>
  <c r="BE57" i="67" s="1"/>
  <c r="BI57" i="67" s="1"/>
  <c r="BM57" i="67" s="1"/>
  <c r="BQ57" i="67" s="1"/>
  <c r="BU57" i="67" s="1"/>
  <c r="AN80" i="66"/>
  <c r="AM80" i="66"/>
  <c r="AL80" i="66"/>
  <c r="AK80" i="66"/>
  <c r="AJ80" i="66"/>
  <c r="AI80" i="66"/>
  <c r="AI76" i="66" s="1"/>
  <c r="AH80" i="66"/>
  <c r="AH76" i="66" s="1"/>
  <c r="AG80" i="66"/>
  <c r="AF80" i="66"/>
  <c r="AE80" i="66"/>
  <c r="AD80" i="66"/>
  <c r="AC80" i="66"/>
  <c r="AB80" i="66"/>
  <c r="AA80" i="66"/>
  <c r="AA76" i="66" s="1"/>
  <c r="Z80" i="66"/>
  <c r="Z76" i="66" s="1"/>
  <c r="Y80" i="66"/>
  <c r="X80" i="66"/>
  <c r="W80" i="66"/>
  <c r="V80" i="66"/>
  <c r="U80" i="66"/>
  <c r="AN79" i="66"/>
  <c r="AN76" i="66" s="1"/>
  <c r="AM79" i="66"/>
  <c r="AM76" i="66" s="1"/>
  <c r="AL79" i="66"/>
  <c r="AK79" i="66"/>
  <c r="AJ79" i="66"/>
  <c r="AI79" i="66"/>
  <c r="AH79" i="66"/>
  <c r="AG79" i="66"/>
  <c r="AF79" i="66"/>
  <c r="AF76" i="66" s="1"/>
  <c r="AE79" i="66"/>
  <c r="AE76" i="66" s="1"/>
  <c r="AD79" i="66"/>
  <c r="AC79" i="66"/>
  <c r="AB79" i="66"/>
  <c r="AA79" i="66"/>
  <c r="Z79" i="66"/>
  <c r="Y79" i="66"/>
  <c r="X79" i="66"/>
  <c r="X76" i="66" s="1"/>
  <c r="W79" i="66"/>
  <c r="W76" i="66" s="1"/>
  <c r="V79" i="66"/>
  <c r="U79" i="66"/>
  <c r="AN78" i="66"/>
  <c r="AM78" i="66"/>
  <c r="AL78" i="66"/>
  <c r="AK78" i="66"/>
  <c r="AK76" i="66" s="1"/>
  <c r="AJ78" i="66"/>
  <c r="AJ76" i="66" s="1"/>
  <c r="AI78" i="66"/>
  <c r="AH78" i="66"/>
  <c r="AG78" i="66"/>
  <c r="AF78" i="66"/>
  <c r="AE78" i="66"/>
  <c r="AD78" i="66"/>
  <c r="AC78" i="66"/>
  <c r="AC76" i="66" s="1"/>
  <c r="AB78" i="66"/>
  <c r="AB76" i="66" s="1"/>
  <c r="AA78" i="66"/>
  <c r="Z78" i="66"/>
  <c r="Y78" i="66"/>
  <c r="X78" i="66"/>
  <c r="W78" i="66"/>
  <c r="V78" i="66"/>
  <c r="U78" i="66"/>
  <c r="U76" i="66" s="1"/>
  <c r="AN77" i="66"/>
  <c r="AM77" i="66"/>
  <c r="AL77" i="66"/>
  <c r="AK77" i="66"/>
  <c r="AJ77" i="66"/>
  <c r="AI77" i="66"/>
  <c r="AH77" i="66"/>
  <c r="AI59" i="66" s="1"/>
  <c r="AG77" i="66"/>
  <c r="AG76" i="66" s="1"/>
  <c r="AF77" i="66"/>
  <c r="AE77" i="66"/>
  <c r="AD77" i="66"/>
  <c r="AC77" i="66"/>
  <c r="AB77" i="66"/>
  <c r="AA77" i="66"/>
  <c r="Z77" i="66"/>
  <c r="AA59" i="66" s="1"/>
  <c r="Y77" i="66"/>
  <c r="Y76" i="66" s="1"/>
  <c r="X77" i="66"/>
  <c r="W77" i="66"/>
  <c r="V77" i="66"/>
  <c r="U77" i="66"/>
  <c r="BX76" i="66"/>
  <c r="BW76" i="66"/>
  <c r="BV76" i="66"/>
  <c r="BU76" i="66"/>
  <c r="BT76" i="66"/>
  <c r="BS76" i="66"/>
  <c r="BR76" i="66"/>
  <c r="BQ76" i="66"/>
  <c r="BP76" i="66"/>
  <c r="BO76" i="66"/>
  <c r="BN76" i="66"/>
  <c r="BM76" i="66"/>
  <c r="BL76" i="66"/>
  <c r="BK76" i="66"/>
  <c r="BJ76" i="66"/>
  <c r="BI76" i="66"/>
  <c r="BH76" i="66"/>
  <c r="BG76" i="66"/>
  <c r="BF76" i="66"/>
  <c r="BE76" i="66"/>
  <c r="BD76" i="66"/>
  <c r="BC76" i="66"/>
  <c r="BB76" i="66"/>
  <c r="BA76" i="66"/>
  <c r="AZ76" i="66"/>
  <c r="AY76" i="66"/>
  <c r="AX76" i="66"/>
  <c r="AW76" i="66"/>
  <c r="AV76" i="66"/>
  <c r="AU76" i="66"/>
  <c r="AT76" i="66"/>
  <c r="AS76" i="66"/>
  <c r="AR76" i="66"/>
  <c r="AQ76" i="66"/>
  <c r="AP76" i="66"/>
  <c r="AL76" i="66"/>
  <c r="AD76" i="66"/>
  <c r="V76" i="66"/>
  <c r="T76" i="66"/>
  <c r="S76" i="66"/>
  <c r="R76" i="66"/>
  <c r="Q76" i="66"/>
  <c r="P76" i="66"/>
  <c r="O76" i="66"/>
  <c r="N76" i="66"/>
  <c r="M76" i="66"/>
  <c r="T75" i="66"/>
  <c r="X75" i="66" s="1"/>
  <c r="AB75" i="66" s="1"/>
  <c r="AF75" i="66" s="1"/>
  <c r="AJ75" i="66" s="1"/>
  <c r="AN75" i="66" s="1"/>
  <c r="AR75" i="66" s="1"/>
  <c r="AV75" i="66" s="1"/>
  <c r="AZ75" i="66" s="1"/>
  <c r="BD75" i="66" s="1"/>
  <c r="BH75" i="66" s="1"/>
  <c r="BL75" i="66" s="1"/>
  <c r="BP75" i="66" s="1"/>
  <c r="BT75" i="66" s="1"/>
  <c r="BX75" i="66" s="1"/>
  <c r="S75" i="66"/>
  <c r="W75" i="66" s="1"/>
  <c r="AA75" i="66" s="1"/>
  <c r="AE75" i="66" s="1"/>
  <c r="AI75" i="66" s="1"/>
  <c r="AM75" i="66" s="1"/>
  <c r="AQ75" i="66" s="1"/>
  <c r="AU75" i="66" s="1"/>
  <c r="AY75" i="66" s="1"/>
  <c r="BC75" i="66" s="1"/>
  <c r="BG75" i="66" s="1"/>
  <c r="BK75" i="66" s="1"/>
  <c r="BO75" i="66" s="1"/>
  <c r="BS75" i="66" s="1"/>
  <c r="BW75" i="66" s="1"/>
  <c r="R75" i="66"/>
  <c r="V75" i="66" s="1"/>
  <c r="Z75" i="66" s="1"/>
  <c r="AD75" i="66" s="1"/>
  <c r="AH75" i="66" s="1"/>
  <c r="AL75" i="66" s="1"/>
  <c r="AP75" i="66" s="1"/>
  <c r="AT75" i="66" s="1"/>
  <c r="AX75" i="66" s="1"/>
  <c r="BB75" i="66" s="1"/>
  <c r="BF75" i="66" s="1"/>
  <c r="BJ75" i="66" s="1"/>
  <c r="BN75" i="66" s="1"/>
  <c r="BR75" i="66" s="1"/>
  <c r="BV75" i="66" s="1"/>
  <c r="Q75" i="66"/>
  <c r="U75" i="66" s="1"/>
  <c r="Y75" i="66" s="1"/>
  <c r="AC75" i="66" s="1"/>
  <c r="AG75" i="66" s="1"/>
  <c r="AK75" i="66" s="1"/>
  <c r="AO75" i="66" s="1"/>
  <c r="AS75" i="66" s="1"/>
  <c r="AW75" i="66" s="1"/>
  <c r="BA75" i="66" s="1"/>
  <c r="BE75" i="66" s="1"/>
  <c r="BI75" i="66" s="1"/>
  <c r="BM75" i="66" s="1"/>
  <c r="BQ75" i="66" s="1"/>
  <c r="BU75" i="66" s="1"/>
  <c r="BU74" i="66"/>
  <c r="BQ74" i="66"/>
  <c r="BM74" i="66"/>
  <c r="BI74" i="66"/>
  <c r="BE74" i="66"/>
  <c r="BA74" i="66"/>
  <c r="AW74" i="66"/>
  <c r="AS74" i="66"/>
  <c r="AO74" i="66"/>
  <c r="AK74" i="66"/>
  <c r="AG74" i="66"/>
  <c r="AC74" i="66"/>
  <c r="Y74" i="66"/>
  <c r="U74" i="66"/>
  <c r="Q74" i="66"/>
  <c r="M74" i="66"/>
  <c r="R71" i="66"/>
  <c r="BR70" i="66"/>
  <c r="S70" i="66"/>
  <c r="BS69" i="66"/>
  <c r="BR68" i="66"/>
  <c r="BJ68" i="66"/>
  <c r="BB68" i="66"/>
  <c r="S68" i="66"/>
  <c r="Z66" i="66"/>
  <c r="AD66" i="66" s="1"/>
  <c r="AH66" i="66" s="1"/>
  <c r="AL66" i="66" s="1"/>
  <c r="AP66" i="66" s="1"/>
  <c r="AT66" i="66" s="1"/>
  <c r="AX66" i="66" s="1"/>
  <c r="BB66" i="66" s="1"/>
  <c r="BF66" i="66" s="1"/>
  <c r="BJ66" i="66" s="1"/>
  <c r="BN66" i="66" s="1"/>
  <c r="BR66" i="66" s="1"/>
  <c r="BV66" i="66" s="1"/>
  <c r="X66" i="66"/>
  <c r="AB66" i="66" s="1"/>
  <c r="AF66" i="66" s="1"/>
  <c r="AJ66" i="66" s="1"/>
  <c r="AN66" i="66" s="1"/>
  <c r="AR66" i="66" s="1"/>
  <c r="AV66" i="66" s="1"/>
  <c r="AZ66" i="66" s="1"/>
  <c r="BD66" i="66" s="1"/>
  <c r="BH66" i="66" s="1"/>
  <c r="BL66" i="66" s="1"/>
  <c r="BP66" i="66" s="1"/>
  <c r="BT66" i="66" s="1"/>
  <c r="BX66" i="66" s="1"/>
  <c r="W66" i="66"/>
  <c r="AA66" i="66" s="1"/>
  <c r="AE66" i="66" s="1"/>
  <c r="AI66" i="66" s="1"/>
  <c r="AM66" i="66" s="1"/>
  <c r="AQ66" i="66" s="1"/>
  <c r="AU66" i="66" s="1"/>
  <c r="AY66" i="66" s="1"/>
  <c r="BC66" i="66" s="1"/>
  <c r="BG66" i="66" s="1"/>
  <c r="BK66" i="66" s="1"/>
  <c r="BO66" i="66" s="1"/>
  <c r="BS66" i="66" s="1"/>
  <c r="BW66" i="66" s="1"/>
  <c r="T66" i="66"/>
  <c r="S66" i="66"/>
  <c r="R66" i="66"/>
  <c r="V66" i="66" s="1"/>
  <c r="Q66" i="66"/>
  <c r="U66" i="66" s="1"/>
  <c r="Y66" i="66" s="1"/>
  <c r="AC66" i="66" s="1"/>
  <c r="AG66" i="66" s="1"/>
  <c r="AK66" i="66" s="1"/>
  <c r="AO66" i="66" s="1"/>
  <c r="AS66" i="66" s="1"/>
  <c r="AW66" i="66" s="1"/>
  <c r="BA66" i="66" s="1"/>
  <c r="BE66" i="66" s="1"/>
  <c r="BI66" i="66" s="1"/>
  <c r="BM66" i="66" s="1"/>
  <c r="BQ66" i="66" s="1"/>
  <c r="BU66" i="66" s="1"/>
  <c r="BU65" i="66"/>
  <c r="BQ65" i="66"/>
  <c r="BM65" i="66"/>
  <c r="BI65" i="66"/>
  <c r="BE65" i="66"/>
  <c r="BA65" i="66"/>
  <c r="AW65" i="66"/>
  <c r="AS65" i="66"/>
  <c r="AO65" i="66"/>
  <c r="AK65" i="66"/>
  <c r="AG65" i="66"/>
  <c r="AC65" i="66"/>
  <c r="Y65" i="66"/>
  <c r="U65" i="66"/>
  <c r="Q65" i="66"/>
  <c r="M65" i="66"/>
  <c r="BX62" i="66"/>
  <c r="BX71" i="66" s="1"/>
  <c r="BW62" i="66"/>
  <c r="BW71" i="66" s="1"/>
  <c r="BV62" i="66"/>
  <c r="BU62" i="66"/>
  <c r="BT62" i="66"/>
  <c r="BT71" i="66" s="1"/>
  <c r="BS62" i="66"/>
  <c r="BS71" i="66" s="1"/>
  <c r="BR62" i="66"/>
  <c r="BR71" i="66" s="1"/>
  <c r="BQ62" i="66"/>
  <c r="BQ71" i="66" s="1"/>
  <c r="BP62" i="66"/>
  <c r="BP71" i="66" s="1"/>
  <c r="BO62" i="66"/>
  <c r="BO71" i="66" s="1"/>
  <c r="BN62" i="66"/>
  <c r="BM62" i="66"/>
  <c r="BL62" i="66"/>
  <c r="BL71" i="66" s="1"/>
  <c r="BK62" i="66"/>
  <c r="BK71" i="66" s="1"/>
  <c r="BJ62" i="66"/>
  <c r="BJ71" i="66" s="1"/>
  <c r="BI62" i="66"/>
  <c r="BI71" i="66" s="1"/>
  <c r="BH62" i="66"/>
  <c r="BH71" i="66" s="1"/>
  <c r="BG62" i="66"/>
  <c r="BG71" i="66" s="1"/>
  <c r="BF62" i="66"/>
  <c r="BE62" i="66"/>
  <c r="BD62" i="66"/>
  <c r="BD71" i="66" s="1"/>
  <c r="BC62" i="66"/>
  <c r="BC71" i="66" s="1"/>
  <c r="BB62" i="66"/>
  <c r="BB71" i="66" s="1"/>
  <c r="BA62" i="66"/>
  <c r="BA71" i="66" s="1"/>
  <c r="AZ62" i="66"/>
  <c r="AZ71" i="66" s="1"/>
  <c r="AY62" i="66"/>
  <c r="AY71" i="66" s="1"/>
  <c r="AX62" i="66"/>
  <c r="AW62" i="66"/>
  <c r="AV62" i="66"/>
  <c r="AV71" i="66" s="1"/>
  <c r="AU62" i="66"/>
  <c r="AT62" i="66"/>
  <c r="AS62" i="66"/>
  <c r="AN62" i="66"/>
  <c r="AM62" i="66"/>
  <c r="AL62" i="66"/>
  <c r="AK62" i="66"/>
  <c r="AK71" i="66" s="1"/>
  <c r="AG62" i="66"/>
  <c r="AG71" i="66" s="1"/>
  <c r="AF62" i="66"/>
  <c r="AE62" i="66"/>
  <c r="AD62" i="66"/>
  <c r="AC62" i="66"/>
  <c r="AC71" i="66" s="1"/>
  <c r="Y62" i="66"/>
  <c r="Y71" i="66" s="1"/>
  <c r="X62" i="66"/>
  <c r="X71" i="66" s="1"/>
  <c r="W62" i="66"/>
  <c r="W71" i="66" s="1"/>
  <c r="V62" i="66"/>
  <c r="U62" i="66"/>
  <c r="U71" i="66" s="1"/>
  <c r="T62" i="66"/>
  <c r="T71" i="66" s="1"/>
  <c r="S62" i="66"/>
  <c r="S71" i="66" s="1"/>
  <c r="R62" i="66"/>
  <c r="Q62" i="66"/>
  <c r="Q71" i="66" s="1"/>
  <c r="P62" i="66"/>
  <c r="O62" i="66"/>
  <c r="N62" i="66"/>
  <c r="M62" i="66"/>
  <c r="J62" i="66"/>
  <c r="F62" i="66"/>
  <c r="E62" i="66"/>
  <c r="D62" i="66"/>
  <c r="C62" i="66"/>
  <c r="BX61" i="66"/>
  <c r="BX70" i="66" s="1"/>
  <c r="BW61" i="66"/>
  <c r="BW70" i="66" s="1"/>
  <c r="BV61" i="66"/>
  <c r="BV70" i="66" s="1"/>
  <c r="BU61" i="66"/>
  <c r="BU70" i="66" s="1"/>
  <c r="BT61" i="66"/>
  <c r="BT70" i="66" s="1"/>
  <c r="BS61" i="66"/>
  <c r="BR61" i="66"/>
  <c r="BQ61" i="66"/>
  <c r="BQ70" i="66" s="1"/>
  <c r="BP61" i="66"/>
  <c r="BP70" i="66" s="1"/>
  <c r="BO61" i="66"/>
  <c r="BN61" i="66"/>
  <c r="BN70" i="66" s="1"/>
  <c r="BM61" i="66"/>
  <c r="BM70" i="66" s="1"/>
  <c r="BL61" i="66"/>
  <c r="BL70" i="66" s="1"/>
  <c r="BK61" i="66"/>
  <c r="BJ61" i="66"/>
  <c r="BI61" i="66"/>
  <c r="BI70" i="66" s="1"/>
  <c r="BH61" i="66"/>
  <c r="BH70" i="66" s="1"/>
  <c r="BG61" i="66"/>
  <c r="BF61" i="66"/>
  <c r="BF70" i="66" s="1"/>
  <c r="BE61" i="66"/>
  <c r="BE70" i="66" s="1"/>
  <c r="BD61" i="66"/>
  <c r="BD70" i="66" s="1"/>
  <c r="BC61" i="66"/>
  <c r="BB61" i="66"/>
  <c r="BA61" i="66"/>
  <c r="BA70" i="66" s="1"/>
  <c r="AZ61" i="66"/>
  <c r="AZ70" i="66" s="1"/>
  <c r="AY61" i="66"/>
  <c r="AX61" i="66"/>
  <c r="AX70" i="66" s="1"/>
  <c r="AW61" i="66"/>
  <c r="AW70" i="66" s="1"/>
  <c r="AV61" i="66"/>
  <c r="AV70" i="66" s="1"/>
  <c r="AU61" i="66"/>
  <c r="AT61" i="66"/>
  <c r="AS61" i="66"/>
  <c r="AL61" i="66"/>
  <c r="AL70" i="66" s="1"/>
  <c r="AK61" i="66"/>
  <c r="AK70" i="66" s="1"/>
  <c r="AJ61" i="66"/>
  <c r="AI61" i="66"/>
  <c r="AH61" i="66"/>
  <c r="AH70" i="66" s="1"/>
  <c r="AG61" i="66"/>
  <c r="AG70" i="66" s="1"/>
  <c r="AD61" i="66"/>
  <c r="AD70" i="66" s="1"/>
  <c r="AC61" i="66"/>
  <c r="AC70" i="66" s="1"/>
  <c r="AB61" i="66"/>
  <c r="AA61" i="66"/>
  <c r="Z61" i="66"/>
  <c r="Z70" i="66" s="1"/>
  <c r="Y61" i="66"/>
  <c r="Y70" i="66" s="1"/>
  <c r="V61" i="66"/>
  <c r="V70" i="66" s="1"/>
  <c r="U61" i="66"/>
  <c r="U70" i="66" s="1"/>
  <c r="T61" i="66"/>
  <c r="S61" i="66"/>
  <c r="R61" i="66"/>
  <c r="R70" i="66" s="1"/>
  <c r="Q61" i="66"/>
  <c r="Q70" i="66" s="1"/>
  <c r="P61" i="66"/>
  <c r="T70" i="66" s="1"/>
  <c r="O61" i="66"/>
  <c r="N61" i="66"/>
  <c r="M61" i="66"/>
  <c r="J61" i="66"/>
  <c r="D61" i="66"/>
  <c r="C61" i="66"/>
  <c r="BX60" i="66"/>
  <c r="BX69" i="66" s="1"/>
  <c r="BW60" i="66"/>
  <c r="BV60" i="66"/>
  <c r="BV69" i="66" s="1"/>
  <c r="BU60" i="66"/>
  <c r="BU69" i="66" s="1"/>
  <c r="BT60" i="66"/>
  <c r="BS60" i="66"/>
  <c r="BS58" i="66" s="1"/>
  <c r="BR60" i="66"/>
  <c r="BR69" i="66" s="1"/>
  <c r="BQ60" i="66"/>
  <c r="BQ69" i="66" s="1"/>
  <c r="BP60" i="66"/>
  <c r="BP69" i="66" s="1"/>
  <c r="BO60" i="66"/>
  <c r="BN60" i="66"/>
  <c r="BN69" i="66" s="1"/>
  <c r="BM60" i="66"/>
  <c r="BM69" i="66" s="1"/>
  <c r="BL60" i="66"/>
  <c r="BK60" i="66"/>
  <c r="BK58" i="66" s="1"/>
  <c r="BJ60" i="66"/>
  <c r="BJ69" i="66" s="1"/>
  <c r="BI60" i="66"/>
  <c r="BI69" i="66" s="1"/>
  <c r="BH60" i="66"/>
  <c r="BH69" i="66" s="1"/>
  <c r="BG60" i="66"/>
  <c r="BF60" i="66"/>
  <c r="BF69" i="66" s="1"/>
  <c r="BE60" i="66"/>
  <c r="BE69" i="66" s="1"/>
  <c r="BD60" i="66"/>
  <c r="BC60" i="66"/>
  <c r="BC58" i="66" s="1"/>
  <c r="BB60" i="66"/>
  <c r="BB69" i="66" s="1"/>
  <c r="BA60" i="66"/>
  <c r="BA69" i="66" s="1"/>
  <c r="AZ60" i="66"/>
  <c r="AZ69" i="66" s="1"/>
  <c r="AY60" i="66"/>
  <c r="AX60" i="66"/>
  <c r="AX69" i="66" s="1"/>
  <c r="AW60" i="66"/>
  <c r="AW69" i="66" s="1"/>
  <c r="AV60" i="66"/>
  <c r="AU60" i="66"/>
  <c r="AU58" i="66" s="1"/>
  <c r="AT60" i="66"/>
  <c r="AS60" i="66"/>
  <c r="AN60" i="66"/>
  <c r="AM60" i="66"/>
  <c r="AM69" i="66" s="1"/>
  <c r="E69" i="66" s="1"/>
  <c r="AK60" i="66"/>
  <c r="AI60" i="66"/>
  <c r="AI69" i="66" s="1"/>
  <c r="AH60" i="66"/>
  <c r="AG60" i="66"/>
  <c r="AG69" i="66" s="1"/>
  <c r="AF60" i="66"/>
  <c r="AE60" i="66"/>
  <c r="AE69" i="66" s="1"/>
  <c r="AC60" i="66"/>
  <c r="AA60" i="66"/>
  <c r="AA69" i="66" s="1"/>
  <c r="Z60" i="66"/>
  <c r="Y60" i="66"/>
  <c r="Y69" i="66" s="1"/>
  <c r="X60" i="66"/>
  <c r="X69" i="66" s="1"/>
  <c r="W60" i="66"/>
  <c r="W69" i="66" s="1"/>
  <c r="U60" i="66"/>
  <c r="T60" i="66"/>
  <c r="T58" i="66" s="1"/>
  <c r="S60" i="66"/>
  <c r="S69" i="66" s="1"/>
  <c r="R60" i="66"/>
  <c r="R69" i="66" s="1"/>
  <c r="Q60" i="66"/>
  <c r="Q69" i="66" s="1"/>
  <c r="P60" i="66"/>
  <c r="O60" i="66"/>
  <c r="N60" i="66"/>
  <c r="M60" i="66"/>
  <c r="M58" i="66" s="1"/>
  <c r="J60" i="66"/>
  <c r="F60" i="66"/>
  <c r="E60" i="66"/>
  <c r="C60" i="66"/>
  <c r="BX59" i="66"/>
  <c r="BW59" i="66"/>
  <c r="BW68" i="66" s="1"/>
  <c r="BV59" i="66"/>
  <c r="BV68" i="66" s="1"/>
  <c r="BU59" i="66"/>
  <c r="BT59" i="66"/>
  <c r="BT68" i="66" s="1"/>
  <c r="BS59" i="66"/>
  <c r="BS68" i="66" s="1"/>
  <c r="BR59" i="66"/>
  <c r="BQ59" i="66"/>
  <c r="BQ58" i="66" s="1"/>
  <c r="BQ67" i="66" s="1"/>
  <c r="BP59" i="66"/>
  <c r="BO59" i="66"/>
  <c r="BO68" i="66" s="1"/>
  <c r="BN59" i="66"/>
  <c r="BN68" i="66" s="1"/>
  <c r="BM59" i="66"/>
  <c r="BL59" i="66"/>
  <c r="BL68" i="66" s="1"/>
  <c r="BK59" i="66"/>
  <c r="BK68" i="66" s="1"/>
  <c r="BJ59" i="66"/>
  <c r="BI59" i="66"/>
  <c r="BI58" i="66" s="1"/>
  <c r="BI67" i="66" s="1"/>
  <c r="BH59" i="66"/>
  <c r="BG59" i="66"/>
  <c r="BG68" i="66" s="1"/>
  <c r="BF59" i="66"/>
  <c r="BF68" i="66" s="1"/>
  <c r="BE59" i="66"/>
  <c r="BD59" i="66"/>
  <c r="BD68" i="66" s="1"/>
  <c r="BC59" i="66"/>
  <c r="BC68" i="66" s="1"/>
  <c r="BB59" i="66"/>
  <c r="BA59" i="66"/>
  <c r="BA58" i="66" s="1"/>
  <c r="BA67" i="66" s="1"/>
  <c r="AZ59" i="66"/>
  <c r="AY59" i="66"/>
  <c r="AY68" i="66" s="1"/>
  <c r="AX59" i="66"/>
  <c r="AX68" i="66" s="1"/>
  <c r="AW59" i="66"/>
  <c r="AV59" i="66"/>
  <c r="AV68" i="66" s="1"/>
  <c r="AU59" i="66"/>
  <c r="AU68" i="66" s="1"/>
  <c r="AT59" i="66"/>
  <c r="AS59" i="66"/>
  <c r="AS58" i="66" s="1"/>
  <c r="AN59" i="66"/>
  <c r="AN68" i="66" s="1"/>
  <c r="F68" i="66" s="1"/>
  <c r="AM59" i="66"/>
  <c r="AL59" i="66"/>
  <c r="AK59" i="66"/>
  <c r="AJ59" i="66"/>
  <c r="AJ68" i="66" s="1"/>
  <c r="AG59" i="66"/>
  <c r="AF59" i="66"/>
  <c r="AF68" i="66" s="1"/>
  <c r="AE59" i="66"/>
  <c r="AE68" i="66" s="1"/>
  <c r="AD59" i="66"/>
  <c r="AC59" i="66"/>
  <c r="AB59" i="66"/>
  <c r="AB68" i="66" s="1"/>
  <c r="X59" i="66"/>
  <c r="X68" i="66" s="1"/>
  <c r="W59" i="66"/>
  <c r="W68" i="66" s="1"/>
  <c r="V59" i="66"/>
  <c r="V68" i="66" s="1"/>
  <c r="U59" i="66"/>
  <c r="T59" i="66"/>
  <c r="T68" i="66" s="1"/>
  <c r="S59" i="66"/>
  <c r="R59" i="66"/>
  <c r="R58" i="66" s="1"/>
  <c r="R67" i="66" s="1"/>
  <c r="Q59" i="66"/>
  <c r="P59" i="66"/>
  <c r="P58" i="66" s="1"/>
  <c r="O59" i="66"/>
  <c r="N59" i="66"/>
  <c r="M59" i="66"/>
  <c r="J59" i="66"/>
  <c r="F59" i="66"/>
  <c r="E59" i="66"/>
  <c r="D59" i="66"/>
  <c r="C59" i="66"/>
  <c r="BV58" i="66"/>
  <c r="BU58" i="66"/>
  <c r="BN58" i="66"/>
  <c r="BM58" i="66"/>
  <c r="BF58" i="66"/>
  <c r="BE58" i="66"/>
  <c r="AX58" i="66"/>
  <c r="AW58" i="66"/>
  <c r="O58" i="66"/>
  <c r="N58" i="66"/>
  <c r="W57" i="66"/>
  <c r="AA57" i="66" s="1"/>
  <c r="AE57" i="66" s="1"/>
  <c r="AI57" i="66" s="1"/>
  <c r="AM57" i="66" s="1"/>
  <c r="AQ57" i="66" s="1"/>
  <c r="AU57" i="66" s="1"/>
  <c r="AY57" i="66" s="1"/>
  <c r="BC57" i="66" s="1"/>
  <c r="BG57" i="66" s="1"/>
  <c r="BK57" i="66" s="1"/>
  <c r="BO57" i="66" s="1"/>
  <c r="BS57" i="66" s="1"/>
  <c r="BW57" i="66" s="1"/>
  <c r="V57" i="66"/>
  <c r="Z57" i="66" s="1"/>
  <c r="AD57" i="66" s="1"/>
  <c r="AH57" i="66" s="1"/>
  <c r="AL57" i="66" s="1"/>
  <c r="AP57" i="66" s="1"/>
  <c r="AT57" i="66" s="1"/>
  <c r="AX57" i="66" s="1"/>
  <c r="BB57" i="66" s="1"/>
  <c r="BF57" i="66" s="1"/>
  <c r="BJ57" i="66" s="1"/>
  <c r="BN57" i="66" s="1"/>
  <c r="BR57" i="66" s="1"/>
  <c r="BV57" i="66" s="1"/>
  <c r="U57" i="66"/>
  <c r="Y57" i="66" s="1"/>
  <c r="AC57" i="66" s="1"/>
  <c r="AG57" i="66" s="1"/>
  <c r="AK57" i="66" s="1"/>
  <c r="AO57" i="66" s="1"/>
  <c r="AS57" i="66" s="1"/>
  <c r="AW57" i="66" s="1"/>
  <c r="BA57" i="66" s="1"/>
  <c r="BE57" i="66" s="1"/>
  <c r="BI57" i="66" s="1"/>
  <c r="BM57" i="66" s="1"/>
  <c r="BQ57" i="66" s="1"/>
  <c r="BU57" i="66" s="1"/>
  <c r="T57" i="66"/>
  <c r="X57" i="66" s="1"/>
  <c r="AB57" i="66" s="1"/>
  <c r="AF57" i="66" s="1"/>
  <c r="AJ57" i="66" s="1"/>
  <c r="AN57" i="66" s="1"/>
  <c r="AR57" i="66" s="1"/>
  <c r="AV57" i="66" s="1"/>
  <c r="AZ57" i="66" s="1"/>
  <c r="BD57" i="66" s="1"/>
  <c r="BH57" i="66" s="1"/>
  <c r="BL57" i="66" s="1"/>
  <c r="BP57" i="66" s="1"/>
  <c r="BT57" i="66" s="1"/>
  <c r="BX57" i="66" s="1"/>
  <c r="S57" i="66"/>
  <c r="R57" i="66"/>
  <c r="Q57" i="66"/>
  <c r="G56" i="66"/>
  <c r="C56" i="66"/>
  <c r="D51" i="65"/>
  <c r="C51" i="65"/>
  <c r="F49" i="65"/>
  <c r="E49" i="65"/>
  <c r="D49" i="65"/>
  <c r="C49" i="65"/>
  <c r="F48" i="65"/>
  <c r="E48" i="65"/>
  <c r="D48" i="65"/>
  <c r="C48" i="65"/>
  <c r="F47" i="65"/>
  <c r="E47" i="65"/>
  <c r="D47" i="65"/>
  <c r="C47" i="65"/>
  <c r="F46" i="65"/>
  <c r="E46" i="65"/>
  <c r="D46" i="65"/>
  <c r="C46" i="65"/>
  <c r="F45" i="65"/>
  <c r="E45" i="65"/>
  <c r="D45" i="65"/>
  <c r="C45" i="65"/>
  <c r="F42" i="65"/>
  <c r="E42" i="65"/>
  <c r="D42" i="65"/>
  <c r="C42" i="65"/>
  <c r="F37" i="65"/>
  <c r="E37" i="65"/>
  <c r="D37" i="65"/>
  <c r="C37" i="65"/>
  <c r="F36" i="65"/>
  <c r="E36" i="65"/>
  <c r="D36" i="65"/>
  <c r="C36" i="65"/>
  <c r="F34" i="65"/>
  <c r="E34" i="65"/>
  <c r="D34" i="65"/>
  <c r="C34" i="65"/>
  <c r="F33" i="65"/>
  <c r="E33" i="65"/>
  <c r="D33" i="65"/>
  <c r="C33" i="65"/>
  <c r="F31" i="65"/>
  <c r="E31" i="65"/>
  <c r="D31" i="65"/>
  <c r="C31" i="65"/>
  <c r="F30" i="65"/>
  <c r="E30" i="65"/>
  <c r="D30" i="65"/>
  <c r="C30" i="65"/>
  <c r="F28" i="65"/>
  <c r="E28" i="65"/>
  <c r="D28" i="65"/>
  <c r="C28" i="65"/>
  <c r="F25" i="65"/>
  <c r="E25" i="65"/>
  <c r="D25" i="65"/>
  <c r="C25" i="65"/>
  <c r="F20" i="65"/>
  <c r="E20" i="65"/>
  <c r="D20" i="65"/>
  <c r="C20" i="65"/>
  <c r="F19" i="65"/>
  <c r="E19" i="65"/>
  <c r="D19" i="65"/>
  <c r="C19" i="65"/>
  <c r="F18" i="65"/>
  <c r="E18" i="65"/>
  <c r="D18" i="65"/>
  <c r="C18" i="65"/>
  <c r="F17" i="65"/>
  <c r="E17" i="65"/>
  <c r="D17" i="65"/>
  <c r="C17" i="65"/>
  <c r="F16" i="65"/>
  <c r="E16" i="65"/>
  <c r="D16" i="65"/>
  <c r="C16" i="65"/>
  <c r="F15" i="65"/>
  <c r="E15" i="65"/>
  <c r="D15" i="65"/>
  <c r="C15" i="65"/>
  <c r="W14" i="65"/>
  <c r="V14" i="65"/>
  <c r="U14" i="65"/>
  <c r="T14" i="65"/>
  <c r="S14" i="65"/>
  <c r="R14" i="65"/>
  <c r="Q14" i="65"/>
  <c r="P14" i="65"/>
  <c r="O14" i="65"/>
  <c r="N14" i="65"/>
  <c r="M14" i="65"/>
  <c r="L14" i="65"/>
  <c r="K14" i="65"/>
  <c r="J14" i="65"/>
  <c r="I14" i="65"/>
  <c r="H14" i="65"/>
  <c r="W13" i="65"/>
  <c r="V13" i="65"/>
  <c r="U13" i="65"/>
  <c r="T13" i="65"/>
  <c r="S13" i="65"/>
  <c r="R13" i="65"/>
  <c r="Q13" i="65"/>
  <c r="P13" i="65"/>
  <c r="O13" i="65"/>
  <c r="N13" i="65"/>
  <c r="M13" i="65"/>
  <c r="L13" i="65"/>
  <c r="K13" i="65"/>
  <c r="J13" i="65"/>
  <c r="I13" i="65"/>
  <c r="H13" i="65"/>
  <c r="F13" i="65"/>
  <c r="E13" i="65"/>
  <c r="D13" i="65"/>
  <c r="C13" i="65"/>
  <c r="F8" i="65"/>
  <c r="E8" i="65"/>
  <c r="D8" i="65"/>
  <c r="C8" i="65"/>
  <c r="W7" i="65"/>
  <c r="V7" i="65"/>
  <c r="U7" i="65"/>
  <c r="T7" i="65"/>
  <c r="S7" i="65"/>
  <c r="R7" i="65"/>
  <c r="Q7" i="65"/>
  <c r="P7" i="65"/>
  <c r="O7" i="65"/>
  <c r="N7" i="65"/>
  <c r="M7" i="65"/>
  <c r="L7" i="65"/>
  <c r="K7" i="65"/>
  <c r="J7" i="65"/>
  <c r="I7" i="65"/>
  <c r="H7" i="65"/>
  <c r="W6" i="65"/>
  <c r="V6" i="65"/>
  <c r="U6" i="65"/>
  <c r="T6" i="65"/>
  <c r="S6" i="65"/>
  <c r="R6" i="65"/>
  <c r="Q6" i="65"/>
  <c r="P6" i="65"/>
  <c r="O6" i="65"/>
  <c r="N6" i="65"/>
  <c r="M6" i="65"/>
  <c r="L6" i="65"/>
  <c r="K6" i="65"/>
  <c r="J6" i="65"/>
  <c r="I6" i="65"/>
  <c r="H6" i="65"/>
  <c r="F6" i="65"/>
  <c r="E6" i="65"/>
  <c r="D6" i="65"/>
  <c r="C6" i="65"/>
  <c r="H57" i="64"/>
  <c r="G57" i="64"/>
  <c r="F57" i="64"/>
  <c r="E57" i="64"/>
  <c r="F53" i="64"/>
  <c r="E53" i="64"/>
  <c r="Z52" i="64"/>
  <c r="Y52" i="64"/>
  <c r="X52" i="64"/>
  <c r="W52" i="64"/>
  <c r="V52" i="64"/>
  <c r="U52" i="64"/>
  <c r="T52" i="64"/>
  <c r="S52" i="64"/>
  <c r="R52" i="64"/>
  <c r="Q52" i="64"/>
  <c r="P52" i="64"/>
  <c r="O52" i="64"/>
  <c r="N52" i="64"/>
  <c r="M52" i="64"/>
  <c r="L52" i="64"/>
  <c r="K52" i="64"/>
  <c r="Z51" i="64"/>
  <c r="Y51" i="64"/>
  <c r="X51" i="64"/>
  <c r="W51" i="64"/>
  <c r="V51" i="64"/>
  <c r="U51" i="64"/>
  <c r="T51" i="64"/>
  <c r="S51" i="64"/>
  <c r="R51" i="64"/>
  <c r="Q51" i="64"/>
  <c r="P51" i="64"/>
  <c r="O51" i="64"/>
  <c r="N51" i="64"/>
  <c r="M51" i="64"/>
  <c r="L51" i="64"/>
  <c r="K51" i="64"/>
  <c r="H51" i="64"/>
  <c r="G51" i="64"/>
  <c r="F51" i="64"/>
  <c r="E51" i="64"/>
  <c r="I44" i="64"/>
  <c r="H44" i="64"/>
  <c r="G44" i="64"/>
  <c r="F44" i="64"/>
  <c r="E44" i="64"/>
  <c r="D44" i="64"/>
  <c r="I43" i="64"/>
  <c r="H43" i="64"/>
  <c r="G43" i="64"/>
  <c r="F43" i="64"/>
  <c r="E43" i="64"/>
  <c r="D43" i="64"/>
  <c r="I42" i="64"/>
  <c r="H42" i="64"/>
  <c r="G42" i="64"/>
  <c r="F42" i="64"/>
  <c r="E42" i="64"/>
  <c r="D42" i="64"/>
  <c r="I41" i="64"/>
  <c r="H41" i="64"/>
  <c r="G41" i="64"/>
  <c r="F41" i="64"/>
  <c r="E41" i="64"/>
  <c r="D41" i="64"/>
  <c r="I40" i="64"/>
  <c r="H40" i="64"/>
  <c r="G40" i="64"/>
  <c r="F40" i="64"/>
  <c r="E40" i="64"/>
  <c r="D40" i="64"/>
  <c r="I35" i="64"/>
  <c r="H35" i="64"/>
  <c r="G35" i="64"/>
  <c r="F35" i="64"/>
  <c r="E35" i="64"/>
  <c r="D35" i="64"/>
  <c r="I34" i="64"/>
  <c r="H34" i="64"/>
  <c r="G34" i="64"/>
  <c r="F34" i="64"/>
  <c r="E34" i="64"/>
  <c r="D34" i="64"/>
  <c r="M33" i="64"/>
  <c r="F33" i="64" s="1"/>
  <c r="L33" i="64"/>
  <c r="E33" i="64" s="1"/>
  <c r="K33" i="64"/>
  <c r="D33" i="64" s="1"/>
  <c r="I33" i="64"/>
  <c r="I32" i="64"/>
  <c r="H32" i="64"/>
  <c r="G32" i="64"/>
  <c r="F32" i="64"/>
  <c r="E32" i="64"/>
  <c r="D32" i="64"/>
  <c r="I31" i="64"/>
  <c r="H31" i="64"/>
  <c r="G31" i="64"/>
  <c r="F31" i="64"/>
  <c r="E31" i="64"/>
  <c r="D31" i="64"/>
  <c r="I26" i="64"/>
  <c r="H26" i="64"/>
  <c r="G26" i="64"/>
  <c r="F26" i="64"/>
  <c r="E26" i="64"/>
  <c r="D26" i="64"/>
  <c r="I25" i="64"/>
  <c r="H25" i="64"/>
  <c r="G25" i="64"/>
  <c r="F25" i="64"/>
  <c r="E25" i="64"/>
  <c r="D25" i="64"/>
  <c r="I24" i="64"/>
  <c r="H24" i="64"/>
  <c r="G24" i="64"/>
  <c r="F24" i="64"/>
  <c r="E24" i="64"/>
  <c r="D24" i="64"/>
  <c r="I22" i="64"/>
  <c r="H22" i="64"/>
  <c r="G22" i="64"/>
  <c r="F22" i="64"/>
  <c r="E22" i="64"/>
  <c r="D22" i="64"/>
  <c r="I21" i="64"/>
  <c r="H21" i="64"/>
  <c r="G21" i="64"/>
  <c r="F21" i="64"/>
  <c r="E21" i="64"/>
  <c r="D21" i="64"/>
  <c r="I20" i="64"/>
  <c r="H20" i="64"/>
  <c r="G20" i="64"/>
  <c r="F20" i="64"/>
  <c r="E20" i="64"/>
  <c r="D20" i="64"/>
  <c r="M15" i="64"/>
  <c r="F15" i="64" s="1"/>
  <c r="L15" i="64"/>
  <c r="E15" i="64" s="1"/>
  <c r="K15" i="64"/>
  <c r="D15" i="64" s="1"/>
  <c r="H15" i="64"/>
  <c r="G15" i="64"/>
  <c r="I14" i="64"/>
  <c r="H14" i="64"/>
  <c r="G14" i="64"/>
  <c r="F14" i="64"/>
  <c r="E14" i="64"/>
  <c r="D14" i="64"/>
  <c r="I13" i="64"/>
  <c r="H13" i="64"/>
  <c r="G13" i="64"/>
  <c r="F13" i="64"/>
  <c r="E13" i="64"/>
  <c r="D13" i="64"/>
  <c r="M11" i="64"/>
  <c r="F11" i="64" s="1"/>
  <c r="L11" i="64"/>
  <c r="E11" i="64" s="1"/>
  <c r="K11" i="64"/>
  <c r="H11" i="64"/>
  <c r="G11" i="64"/>
  <c r="D11" i="64"/>
  <c r="I10" i="64"/>
  <c r="H10" i="64"/>
  <c r="G10" i="64"/>
  <c r="F10" i="64"/>
  <c r="E10" i="64"/>
  <c r="D10" i="64"/>
  <c r="I9" i="64"/>
  <c r="H9" i="64"/>
  <c r="G9" i="64"/>
  <c r="F9" i="64"/>
  <c r="E9" i="64"/>
  <c r="D9" i="64"/>
  <c r="H59" i="63"/>
  <c r="G59" i="63"/>
  <c r="F59" i="63"/>
  <c r="E59" i="63"/>
  <c r="H52" i="63"/>
  <c r="G52" i="63"/>
  <c r="F52" i="63"/>
  <c r="E52" i="63"/>
  <c r="Z48" i="63"/>
  <c r="Y48" i="63"/>
  <c r="X48" i="63"/>
  <c r="W48" i="63"/>
  <c r="V48" i="63"/>
  <c r="U48" i="63"/>
  <c r="T48" i="63"/>
  <c r="S48" i="63"/>
  <c r="R48" i="63"/>
  <c r="F48" i="63" s="1"/>
  <c r="O48" i="63"/>
  <c r="N48" i="63"/>
  <c r="M48" i="63"/>
  <c r="L48" i="63"/>
  <c r="K48" i="63"/>
  <c r="E48" i="63"/>
  <c r="F47" i="63"/>
  <c r="E47" i="63"/>
  <c r="F46" i="63"/>
  <c r="E46" i="63"/>
  <c r="F45" i="63"/>
  <c r="E45" i="63"/>
  <c r="F44" i="63"/>
  <c r="E44" i="63"/>
  <c r="F43" i="63"/>
  <c r="E43" i="63"/>
  <c r="F42" i="63"/>
  <c r="E42" i="63"/>
  <c r="Z41" i="63"/>
  <c r="Y41" i="63"/>
  <c r="X41" i="63"/>
  <c r="W41" i="63"/>
  <c r="V41" i="63"/>
  <c r="U41" i="63"/>
  <c r="T41" i="63"/>
  <c r="S41" i="63"/>
  <c r="R41" i="63"/>
  <c r="Q41" i="63"/>
  <c r="P41" i="63"/>
  <c r="O41" i="63"/>
  <c r="N41" i="63"/>
  <c r="M41" i="63"/>
  <c r="L41" i="63"/>
  <c r="K41" i="63"/>
  <c r="Z40" i="63"/>
  <c r="Y40" i="63"/>
  <c r="X40" i="63"/>
  <c r="W40" i="63"/>
  <c r="V40" i="63"/>
  <c r="U40" i="63"/>
  <c r="T40" i="63"/>
  <c r="S40" i="63"/>
  <c r="R40" i="63"/>
  <c r="Q40" i="63"/>
  <c r="P40" i="63"/>
  <c r="O40" i="63"/>
  <c r="N40" i="63"/>
  <c r="M40" i="63"/>
  <c r="L40" i="63"/>
  <c r="K40" i="63"/>
  <c r="H40" i="63"/>
  <c r="G40" i="63"/>
  <c r="F40" i="63"/>
  <c r="E40" i="63"/>
  <c r="F33" i="63"/>
  <c r="E33" i="63"/>
  <c r="F32" i="63"/>
  <c r="E32" i="63"/>
  <c r="F30" i="63"/>
  <c r="E30" i="63"/>
  <c r="F28" i="63"/>
  <c r="E28" i="63"/>
  <c r="Z22" i="63"/>
  <c r="Y22" i="63"/>
  <c r="X22" i="63"/>
  <c r="W22" i="63"/>
  <c r="V22" i="63"/>
  <c r="U22" i="63"/>
  <c r="T22" i="63"/>
  <c r="S22" i="63"/>
  <c r="R22" i="63"/>
  <c r="F22" i="63" s="1"/>
  <c r="Q22" i="63"/>
  <c r="E22" i="63" s="1"/>
  <c r="P22" i="63"/>
  <c r="O22" i="63"/>
  <c r="N22" i="63"/>
  <c r="M22" i="63"/>
  <c r="L22" i="63"/>
  <c r="Z21" i="63"/>
  <c r="Y21" i="63"/>
  <c r="X21" i="63"/>
  <c r="W21" i="63"/>
  <c r="V21" i="63"/>
  <c r="U21" i="63"/>
  <c r="T21" i="63"/>
  <c r="S21" i="63"/>
  <c r="R21" i="63"/>
  <c r="F21" i="63" s="1"/>
  <c r="Q21" i="63"/>
  <c r="E21" i="63" s="1"/>
  <c r="P21" i="63"/>
  <c r="O21" i="63"/>
  <c r="N21" i="63"/>
  <c r="M21" i="63"/>
  <c r="L21" i="63"/>
  <c r="I18" i="63"/>
  <c r="H18" i="63"/>
  <c r="G18" i="63"/>
  <c r="F18" i="63"/>
  <c r="E18" i="63"/>
  <c r="Z14" i="63"/>
  <c r="Y14" i="63"/>
  <c r="X14" i="63"/>
  <c r="W14" i="63"/>
  <c r="V14" i="63"/>
  <c r="U14" i="63"/>
  <c r="T14" i="63"/>
  <c r="S14" i="63"/>
  <c r="R14" i="63"/>
  <c r="Q14" i="63"/>
  <c r="P14" i="63"/>
  <c r="O14" i="63"/>
  <c r="N14" i="63"/>
  <c r="M14" i="63"/>
  <c r="L14" i="63"/>
  <c r="K14" i="63"/>
  <c r="F14" i="63"/>
  <c r="F12" i="63"/>
  <c r="E12" i="63"/>
  <c r="F11" i="63"/>
  <c r="E11" i="63"/>
  <c r="Z10" i="63"/>
  <c r="Y10" i="63"/>
  <c r="X10" i="63"/>
  <c r="W10" i="63"/>
  <c r="V10" i="63"/>
  <c r="V13" i="63" s="1"/>
  <c r="U10" i="63"/>
  <c r="T10" i="63"/>
  <c r="T13" i="63" s="1"/>
  <c r="S10" i="63"/>
  <c r="S13" i="63" s="1"/>
  <c r="R10" i="63"/>
  <c r="Q10" i="63"/>
  <c r="P10" i="63"/>
  <c r="O10" i="63"/>
  <c r="N10" i="63"/>
  <c r="N13" i="63" s="1"/>
  <c r="M10" i="63"/>
  <c r="L10" i="63"/>
  <c r="L13" i="63" s="1"/>
  <c r="K10" i="63"/>
  <c r="K13" i="63" s="1"/>
  <c r="Z9" i="63"/>
  <c r="Z19" i="63" s="1"/>
  <c r="Y9" i="63"/>
  <c r="Y19" i="63" s="1"/>
  <c r="X9" i="63"/>
  <c r="X19" i="63" s="1"/>
  <c r="W9" i="63"/>
  <c r="W19" i="63" s="1"/>
  <c r="V9" i="63"/>
  <c r="V19" i="63" s="1"/>
  <c r="U9" i="63"/>
  <c r="U19" i="63" s="1"/>
  <c r="T9" i="63"/>
  <c r="T19" i="63" s="1"/>
  <c r="S9" i="63"/>
  <c r="S19" i="63" s="1"/>
  <c r="R9" i="63"/>
  <c r="R19" i="63" s="1"/>
  <c r="Q9" i="63"/>
  <c r="Q19" i="63" s="1"/>
  <c r="P9" i="63"/>
  <c r="P19" i="63" s="1"/>
  <c r="O9" i="63"/>
  <c r="O19" i="63" s="1"/>
  <c r="N9" i="63"/>
  <c r="N19" i="63" s="1"/>
  <c r="M9" i="63"/>
  <c r="M19" i="63" s="1"/>
  <c r="L9" i="63"/>
  <c r="L19" i="63" s="1"/>
  <c r="K9" i="63"/>
  <c r="K19" i="63" s="1"/>
  <c r="Z8" i="63"/>
  <c r="Z18" i="63" s="1"/>
  <c r="Z28" i="63" s="1"/>
  <c r="Y8" i="63"/>
  <c r="Y18" i="63" s="1"/>
  <c r="Y28" i="63" s="1"/>
  <c r="X8" i="63"/>
  <c r="X18" i="63" s="1"/>
  <c r="X28" i="63" s="1"/>
  <c r="W8" i="63"/>
  <c r="W18" i="63" s="1"/>
  <c r="W28" i="63" s="1"/>
  <c r="V8" i="63"/>
  <c r="V18" i="63" s="1"/>
  <c r="V28" i="63" s="1"/>
  <c r="U8" i="63"/>
  <c r="U18" i="63" s="1"/>
  <c r="U28" i="63" s="1"/>
  <c r="T8" i="63"/>
  <c r="T18" i="63" s="1"/>
  <c r="T28" i="63" s="1"/>
  <c r="S8" i="63"/>
  <c r="S18" i="63" s="1"/>
  <c r="S28" i="63" s="1"/>
  <c r="R8" i="63"/>
  <c r="R18" i="63" s="1"/>
  <c r="R28" i="63" s="1"/>
  <c r="Q8" i="63"/>
  <c r="Q18" i="63" s="1"/>
  <c r="Q28" i="63" s="1"/>
  <c r="P8" i="63"/>
  <c r="P18" i="63" s="1"/>
  <c r="P28" i="63" s="1"/>
  <c r="O8" i="63"/>
  <c r="O18" i="63" s="1"/>
  <c r="O28" i="63" s="1"/>
  <c r="N8" i="63"/>
  <c r="N18" i="63" s="1"/>
  <c r="N28" i="63" s="1"/>
  <c r="M8" i="63"/>
  <c r="M18" i="63" s="1"/>
  <c r="M28" i="63" s="1"/>
  <c r="L8" i="63"/>
  <c r="L18" i="63" s="1"/>
  <c r="L28" i="63" s="1"/>
  <c r="K8" i="63"/>
  <c r="K18" i="63" s="1"/>
  <c r="K28" i="63" s="1"/>
  <c r="I8" i="63"/>
  <c r="H8" i="63"/>
  <c r="G8" i="63"/>
  <c r="F8" i="63"/>
  <c r="E8" i="63"/>
  <c r="F51" i="62"/>
  <c r="E51" i="62"/>
  <c r="D51" i="62"/>
  <c r="C51" i="62"/>
  <c r="F50" i="62"/>
  <c r="E50" i="62"/>
  <c r="D50" i="62"/>
  <c r="C50" i="62"/>
  <c r="X49" i="62"/>
  <c r="W49" i="62"/>
  <c r="V49" i="62"/>
  <c r="U49" i="62"/>
  <c r="T49" i="62"/>
  <c r="S49" i="62"/>
  <c r="R49" i="62"/>
  <c r="Q49" i="62"/>
  <c r="P49" i="62"/>
  <c r="D49" i="62" s="1"/>
  <c r="O49" i="62"/>
  <c r="C49" i="62" s="1"/>
  <c r="N49" i="62"/>
  <c r="M49" i="62"/>
  <c r="L49" i="62"/>
  <c r="K49" i="62"/>
  <c r="J49" i="62"/>
  <c r="I49" i="62"/>
  <c r="F49" i="62"/>
  <c r="E49" i="62"/>
  <c r="F48" i="62"/>
  <c r="E48" i="62"/>
  <c r="D48" i="62"/>
  <c r="C48" i="62"/>
  <c r="X47" i="62"/>
  <c r="W47" i="62"/>
  <c r="V47" i="62"/>
  <c r="U47" i="62"/>
  <c r="T47" i="62"/>
  <c r="S47" i="62"/>
  <c r="R47" i="62"/>
  <c r="Q47" i="62"/>
  <c r="P47" i="62"/>
  <c r="D47" i="62" s="1"/>
  <c r="O47" i="62"/>
  <c r="C47" i="62" s="1"/>
  <c r="N47" i="62"/>
  <c r="M47" i="62"/>
  <c r="K47" i="62"/>
  <c r="J47" i="62"/>
  <c r="I47" i="62"/>
  <c r="F47" i="62"/>
  <c r="E47" i="62"/>
  <c r="F46" i="62"/>
  <c r="E46" i="62"/>
  <c r="D46" i="62"/>
  <c r="C46" i="62"/>
  <c r="F45" i="62"/>
  <c r="E45" i="62"/>
  <c r="D45" i="62"/>
  <c r="C45" i="62"/>
  <c r="F44" i="62"/>
  <c r="E44" i="62"/>
  <c r="D44" i="62"/>
  <c r="C44" i="62"/>
  <c r="F43" i="62"/>
  <c r="E43" i="62"/>
  <c r="D43" i="62"/>
  <c r="C43" i="62"/>
  <c r="F42" i="62"/>
  <c r="E42" i="62"/>
  <c r="D42" i="62"/>
  <c r="C42" i="62"/>
  <c r="F41" i="62"/>
  <c r="E41" i="62"/>
  <c r="D41" i="62"/>
  <c r="C41" i="62"/>
  <c r="F40" i="62"/>
  <c r="E40" i="62"/>
  <c r="D40" i="62"/>
  <c r="C40" i="62"/>
  <c r="F39" i="62"/>
  <c r="E39" i="62"/>
  <c r="D39" i="62"/>
  <c r="C39" i="62"/>
  <c r="F38" i="62"/>
  <c r="E38" i="62"/>
  <c r="D38" i="62"/>
  <c r="C38" i="62"/>
  <c r="X37" i="62"/>
  <c r="W37" i="62"/>
  <c r="V37" i="62"/>
  <c r="U37" i="62"/>
  <c r="T37" i="62"/>
  <c r="S37" i="62"/>
  <c r="R37" i="62"/>
  <c r="Q37" i="62"/>
  <c r="P37" i="62"/>
  <c r="D37" i="62" s="1"/>
  <c r="O37" i="62"/>
  <c r="C37" i="62" s="1"/>
  <c r="N37" i="62"/>
  <c r="M37" i="62"/>
  <c r="L37" i="62"/>
  <c r="K37" i="62"/>
  <c r="J37" i="62"/>
  <c r="I37" i="62"/>
  <c r="F37" i="62"/>
  <c r="E37" i="62"/>
  <c r="F36" i="62"/>
  <c r="E36" i="62"/>
  <c r="D36" i="62"/>
  <c r="C36" i="62"/>
  <c r="F35" i="62"/>
  <c r="E35" i="62"/>
  <c r="D35" i="62"/>
  <c r="C35" i="62"/>
  <c r="F34" i="62"/>
  <c r="E34" i="62"/>
  <c r="D34" i="62"/>
  <c r="C34" i="62"/>
  <c r="F33" i="62"/>
  <c r="E33" i="62"/>
  <c r="D33" i="62"/>
  <c r="C33" i="62"/>
  <c r="F32" i="62"/>
  <c r="E32" i="62"/>
  <c r="D32" i="62"/>
  <c r="C32" i="62"/>
  <c r="F31" i="62"/>
  <c r="E31" i="62"/>
  <c r="D31" i="62"/>
  <c r="C31" i="62"/>
  <c r="F30" i="62"/>
  <c r="E30" i="62"/>
  <c r="D30" i="62"/>
  <c r="C30" i="62"/>
  <c r="F29" i="62"/>
  <c r="E29" i="62"/>
  <c r="D29" i="62"/>
  <c r="C29" i="62"/>
  <c r="F28" i="62"/>
  <c r="E28" i="62"/>
  <c r="D28" i="62"/>
  <c r="C28" i="62"/>
  <c r="F27" i="62"/>
  <c r="E27" i="62"/>
  <c r="D27" i="62"/>
  <c r="C27" i="62"/>
  <c r="X26" i="62"/>
  <c r="W26" i="62"/>
  <c r="V26" i="62"/>
  <c r="U26" i="62"/>
  <c r="T26" i="62"/>
  <c r="S26" i="62"/>
  <c r="R26" i="62"/>
  <c r="Q26" i="62"/>
  <c r="P26" i="62"/>
  <c r="D26" i="62" s="1"/>
  <c r="O26" i="62"/>
  <c r="N26" i="62"/>
  <c r="M26" i="62"/>
  <c r="L26" i="62"/>
  <c r="K26" i="62"/>
  <c r="J26" i="62"/>
  <c r="I26" i="62"/>
  <c r="F26" i="62"/>
  <c r="E26" i="62"/>
  <c r="C26" i="62"/>
  <c r="F25" i="62"/>
  <c r="E25" i="62"/>
  <c r="D25" i="62"/>
  <c r="C25" i="62"/>
  <c r="F24" i="62"/>
  <c r="E24" i="62"/>
  <c r="D24" i="62"/>
  <c r="C24" i="62"/>
  <c r="F23" i="62"/>
  <c r="E23" i="62"/>
  <c r="D23" i="62"/>
  <c r="C23" i="62"/>
  <c r="F22" i="62"/>
  <c r="E22" i="62"/>
  <c r="D22" i="62"/>
  <c r="C22" i="62"/>
  <c r="X21" i="62"/>
  <c r="W21" i="62"/>
  <c r="V21" i="62"/>
  <c r="U21" i="62"/>
  <c r="T21" i="62"/>
  <c r="S21" i="62"/>
  <c r="R21" i="62"/>
  <c r="Q21" i="62"/>
  <c r="P21" i="62"/>
  <c r="D21" i="62" s="1"/>
  <c r="O21" i="62"/>
  <c r="N21" i="62"/>
  <c r="M21" i="62"/>
  <c r="L21" i="62"/>
  <c r="K21" i="62"/>
  <c r="J21" i="62"/>
  <c r="I21" i="62"/>
  <c r="F21" i="62"/>
  <c r="E21" i="62"/>
  <c r="C21" i="62"/>
  <c r="F20" i="62"/>
  <c r="E20" i="62"/>
  <c r="D20" i="62"/>
  <c r="C20" i="62"/>
  <c r="F19" i="62"/>
  <c r="E19" i="62"/>
  <c r="D19" i="62"/>
  <c r="C19" i="62"/>
  <c r="F18" i="62"/>
  <c r="E18" i="62"/>
  <c r="D18" i="62"/>
  <c r="C18" i="62"/>
  <c r="F17" i="62"/>
  <c r="E17" i="62"/>
  <c r="D17" i="62"/>
  <c r="C17" i="62"/>
  <c r="F16" i="62"/>
  <c r="E16" i="62"/>
  <c r="D16" i="62"/>
  <c r="C16" i="62"/>
  <c r="F15" i="62"/>
  <c r="E15" i="62"/>
  <c r="D15" i="62"/>
  <c r="C15" i="62"/>
  <c r="F14" i="62"/>
  <c r="E14" i="62"/>
  <c r="D14" i="62"/>
  <c r="C14" i="62"/>
  <c r="F13" i="62"/>
  <c r="E13" i="62"/>
  <c r="D13" i="62"/>
  <c r="C13" i="62"/>
  <c r="F12" i="62"/>
  <c r="E12" i="62"/>
  <c r="D12" i="62"/>
  <c r="C12" i="62"/>
  <c r="F11" i="62"/>
  <c r="E11" i="62"/>
  <c r="D11" i="62"/>
  <c r="C11" i="62"/>
  <c r="F10" i="62"/>
  <c r="E10" i="62"/>
  <c r="D10" i="62"/>
  <c r="C10" i="62"/>
  <c r="F9" i="62"/>
  <c r="E9" i="62"/>
  <c r="D9" i="62"/>
  <c r="C9" i="62"/>
  <c r="F8" i="62"/>
  <c r="E8" i="62"/>
  <c r="D8" i="62"/>
  <c r="C8" i="62"/>
  <c r="X7" i="62"/>
  <c r="W7" i="62"/>
  <c r="V7" i="62"/>
  <c r="U7" i="62"/>
  <c r="T7" i="62"/>
  <c r="S7" i="62"/>
  <c r="R7" i="62"/>
  <c r="Q7" i="62"/>
  <c r="P7" i="62"/>
  <c r="O7" i="62"/>
  <c r="N7" i="62"/>
  <c r="M7" i="62"/>
  <c r="L7" i="62"/>
  <c r="K7" i="62"/>
  <c r="J7" i="62"/>
  <c r="I7" i="62"/>
  <c r="X6" i="62"/>
  <c r="W6" i="62"/>
  <c r="V6" i="62"/>
  <c r="U6" i="62"/>
  <c r="T6" i="62"/>
  <c r="S6" i="62"/>
  <c r="R6" i="62"/>
  <c r="Q6" i="62"/>
  <c r="P6" i="62"/>
  <c r="O6" i="62"/>
  <c r="N6" i="62"/>
  <c r="M6" i="62"/>
  <c r="L6" i="62"/>
  <c r="K6" i="62"/>
  <c r="J6" i="62"/>
  <c r="I6" i="62"/>
  <c r="F6" i="62"/>
  <c r="E6" i="62"/>
  <c r="D6" i="62"/>
  <c r="C6" i="62"/>
  <c r="F43" i="61"/>
  <c r="E43" i="61"/>
  <c r="V42" i="61"/>
  <c r="U42" i="61"/>
  <c r="F42" i="61"/>
  <c r="E42" i="61"/>
  <c r="F41" i="61"/>
  <c r="E41" i="61"/>
  <c r="F40" i="61"/>
  <c r="E40" i="61"/>
  <c r="F39" i="61"/>
  <c r="E39" i="61"/>
  <c r="F38" i="61"/>
  <c r="E38" i="61"/>
  <c r="F37" i="61"/>
  <c r="E37" i="61"/>
  <c r="F36" i="61"/>
  <c r="E36" i="61"/>
  <c r="X35" i="61"/>
  <c r="X42" i="61" s="1"/>
  <c r="W35" i="61"/>
  <c r="W42" i="61" s="1"/>
  <c r="V35" i="61"/>
  <c r="U35" i="61"/>
  <c r="T35" i="61"/>
  <c r="T42" i="61" s="1"/>
  <c r="S35" i="61"/>
  <c r="S42" i="61" s="1"/>
  <c r="R35" i="61"/>
  <c r="R42" i="61" s="1"/>
  <c r="R43" i="61" s="1"/>
  <c r="R44" i="61" s="1"/>
  <c r="Q35" i="61"/>
  <c r="Q42" i="61" s="1"/>
  <c r="Q43" i="61" s="1"/>
  <c r="Q44" i="61" s="1"/>
  <c r="P35" i="61"/>
  <c r="O35" i="61"/>
  <c r="N35" i="61"/>
  <c r="N42" i="61" s="1"/>
  <c r="M35" i="61"/>
  <c r="M42" i="61" s="1"/>
  <c r="L35" i="61"/>
  <c r="L42" i="61" s="1"/>
  <c r="K35" i="61"/>
  <c r="K42" i="61" s="1"/>
  <c r="J35" i="61"/>
  <c r="J42" i="61" s="1"/>
  <c r="I35" i="61"/>
  <c r="I42" i="61" s="1"/>
  <c r="I43" i="61" s="1"/>
  <c r="I44" i="61" s="1"/>
  <c r="F35" i="61"/>
  <c r="E35" i="61"/>
  <c r="X34" i="61"/>
  <c r="X43" i="61" s="1"/>
  <c r="X44" i="61" s="1"/>
  <c r="W34" i="61"/>
  <c r="W43" i="61" s="1"/>
  <c r="V34" i="61"/>
  <c r="V43" i="61" s="1"/>
  <c r="V44" i="61" s="1"/>
  <c r="U34" i="61"/>
  <c r="U43" i="61" s="1"/>
  <c r="U44" i="61" s="1"/>
  <c r="T34" i="61"/>
  <c r="S34" i="61"/>
  <c r="R34" i="61"/>
  <c r="Q34" i="61"/>
  <c r="P34" i="61"/>
  <c r="O34" i="61"/>
  <c r="N34" i="61"/>
  <c r="M34" i="61"/>
  <c r="L34" i="61"/>
  <c r="K34" i="61"/>
  <c r="J34" i="61"/>
  <c r="I34" i="61"/>
  <c r="F34" i="61"/>
  <c r="E34" i="61"/>
  <c r="X33" i="61"/>
  <c r="W33" i="61"/>
  <c r="V33" i="61"/>
  <c r="U33" i="61"/>
  <c r="T33" i="61"/>
  <c r="S33" i="61"/>
  <c r="R33" i="61"/>
  <c r="Q33" i="61"/>
  <c r="P33" i="61"/>
  <c r="D33" i="61" s="1"/>
  <c r="O33" i="61"/>
  <c r="C33" i="61" s="1"/>
  <c r="N33" i="61"/>
  <c r="M33" i="61"/>
  <c r="L33" i="61"/>
  <c r="K33" i="61"/>
  <c r="J33" i="61"/>
  <c r="I33" i="61"/>
  <c r="F33" i="61"/>
  <c r="E33" i="61"/>
  <c r="F32" i="61"/>
  <c r="E32" i="61"/>
  <c r="F31" i="61"/>
  <c r="E31" i="61"/>
  <c r="F30" i="61"/>
  <c r="E30" i="61"/>
  <c r="F29" i="61"/>
  <c r="E29" i="61"/>
  <c r="X28" i="61"/>
  <c r="W28" i="61"/>
  <c r="V28" i="61"/>
  <c r="U28" i="61"/>
  <c r="T28" i="61"/>
  <c r="S28" i="61"/>
  <c r="R28" i="61"/>
  <c r="Q28" i="61"/>
  <c r="P28" i="61"/>
  <c r="D28" i="61" s="1"/>
  <c r="O28" i="61"/>
  <c r="C28" i="61" s="1"/>
  <c r="N28" i="61"/>
  <c r="M28" i="61"/>
  <c r="L28" i="61"/>
  <c r="K28" i="61"/>
  <c r="J28" i="61"/>
  <c r="I28" i="61"/>
  <c r="F28" i="61"/>
  <c r="E28" i="61"/>
  <c r="F27" i="61"/>
  <c r="E27" i="61"/>
  <c r="F26" i="61"/>
  <c r="E26" i="61"/>
  <c r="F25" i="61"/>
  <c r="E25" i="61"/>
  <c r="F24" i="61"/>
  <c r="E24" i="61"/>
  <c r="Q22" i="61"/>
  <c r="I22" i="61"/>
  <c r="F22" i="61"/>
  <c r="E22" i="61"/>
  <c r="F21" i="61"/>
  <c r="E21" i="61"/>
  <c r="X20" i="61"/>
  <c r="W20" i="61"/>
  <c r="V20" i="61"/>
  <c r="U20" i="61"/>
  <c r="T20" i="61"/>
  <c r="S20" i="61"/>
  <c r="R20" i="61"/>
  <c r="Q20" i="61"/>
  <c r="P20" i="61"/>
  <c r="D20" i="61" s="1"/>
  <c r="O20" i="61"/>
  <c r="N20" i="61"/>
  <c r="M20" i="61"/>
  <c r="L20" i="61"/>
  <c r="K20" i="61"/>
  <c r="J20" i="61"/>
  <c r="I20" i="61"/>
  <c r="F20" i="61"/>
  <c r="E20" i="61"/>
  <c r="F19" i="61"/>
  <c r="E19" i="61"/>
  <c r="F18" i="61"/>
  <c r="E18" i="61"/>
  <c r="X17" i="61"/>
  <c r="W17" i="61"/>
  <c r="V17" i="61"/>
  <c r="U17" i="61"/>
  <c r="T17" i="61"/>
  <c r="S17" i="61"/>
  <c r="R17" i="61"/>
  <c r="Q17" i="61"/>
  <c r="P17" i="61"/>
  <c r="D17" i="61" s="1"/>
  <c r="O17" i="61"/>
  <c r="N17" i="61"/>
  <c r="M17" i="61"/>
  <c r="L17" i="61"/>
  <c r="K17" i="61"/>
  <c r="J17" i="61"/>
  <c r="I17" i="61"/>
  <c r="F17" i="61"/>
  <c r="E17" i="61"/>
  <c r="F16" i="61"/>
  <c r="E16" i="61"/>
  <c r="F15" i="61"/>
  <c r="E15" i="61"/>
  <c r="F14" i="61"/>
  <c r="E14" i="61"/>
  <c r="X13" i="61"/>
  <c r="X22" i="61" s="1"/>
  <c r="W13" i="61"/>
  <c r="W22" i="61" s="1"/>
  <c r="V13" i="61"/>
  <c r="V22" i="61" s="1"/>
  <c r="U13" i="61"/>
  <c r="U22" i="61" s="1"/>
  <c r="T13" i="61"/>
  <c r="T22" i="61" s="1"/>
  <c r="S13" i="61"/>
  <c r="S22" i="61" s="1"/>
  <c r="R13" i="61"/>
  <c r="R22" i="61" s="1"/>
  <c r="Q13" i="61"/>
  <c r="P13" i="61"/>
  <c r="O13" i="61"/>
  <c r="O22" i="61" s="1"/>
  <c r="N13" i="61"/>
  <c r="N22" i="61" s="1"/>
  <c r="M13" i="61"/>
  <c r="M22" i="61" s="1"/>
  <c r="L13" i="61"/>
  <c r="L22" i="61" s="1"/>
  <c r="K13" i="61"/>
  <c r="K22" i="61" s="1"/>
  <c r="J13" i="61"/>
  <c r="J22" i="61" s="1"/>
  <c r="I13" i="61"/>
  <c r="F13" i="61"/>
  <c r="E13" i="61"/>
  <c r="X12" i="61"/>
  <c r="W12" i="61"/>
  <c r="V12" i="61"/>
  <c r="U12" i="61"/>
  <c r="T12" i="61"/>
  <c r="S12" i="61"/>
  <c r="R12" i="61"/>
  <c r="Q12" i="61"/>
  <c r="P12" i="61"/>
  <c r="D12" i="61" s="1"/>
  <c r="O12" i="61"/>
  <c r="N12" i="61"/>
  <c r="M12" i="61"/>
  <c r="L12" i="61"/>
  <c r="K12" i="61"/>
  <c r="J12" i="61"/>
  <c r="I12" i="61"/>
  <c r="F12" i="61"/>
  <c r="E12" i="61"/>
  <c r="F11" i="61"/>
  <c r="E11" i="61"/>
  <c r="F10" i="61"/>
  <c r="E10" i="61"/>
  <c r="F9" i="61"/>
  <c r="E9" i="61"/>
  <c r="F8" i="61"/>
  <c r="E8" i="61"/>
  <c r="F6" i="61"/>
  <c r="E6" i="61"/>
  <c r="D6" i="61"/>
  <c r="C6" i="61"/>
  <c r="X52" i="60"/>
  <c r="W52" i="60"/>
  <c r="V52" i="60"/>
  <c r="U52" i="60"/>
  <c r="T52" i="60"/>
  <c r="S52" i="60"/>
  <c r="R52" i="60"/>
  <c r="Q52" i="60"/>
  <c r="P52" i="60"/>
  <c r="D52" i="60" s="1"/>
  <c r="O52" i="60"/>
  <c r="C52" i="60" s="1"/>
  <c r="N52" i="60"/>
  <c r="M52" i="60"/>
  <c r="L52" i="60"/>
  <c r="K52" i="60"/>
  <c r="J52" i="60"/>
  <c r="I52" i="60"/>
  <c r="X51" i="60"/>
  <c r="W51" i="60"/>
  <c r="V51" i="60"/>
  <c r="U51" i="60"/>
  <c r="T51" i="60"/>
  <c r="S51" i="60"/>
  <c r="R51" i="60"/>
  <c r="Q51" i="60"/>
  <c r="P51" i="60"/>
  <c r="D51" i="60" s="1"/>
  <c r="O51" i="60"/>
  <c r="C51" i="60" s="1"/>
  <c r="N51" i="60"/>
  <c r="M51" i="60"/>
  <c r="L51" i="60"/>
  <c r="K51" i="60"/>
  <c r="J51" i="60"/>
  <c r="I51" i="60"/>
  <c r="X50" i="60"/>
  <c r="W50" i="60"/>
  <c r="V50" i="60"/>
  <c r="U50" i="60"/>
  <c r="T50" i="60"/>
  <c r="S50" i="60"/>
  <c r="R50" i="60"/>
  <c r="Q50" i="60"/>
  <c r="P50" i="60"/>
  <c r="D50" i="60" s="1"/>
  <c r="O50" i="60"/>
  <c r="C50" i="60" s="1"/>
  <c r="N50" i="60"/>
  <c r="M50" i="60"/>
  <c r="L50" i="60"/>
  <c r="K50" i="60"/>
  <c r="J50" i="60"/>
  <c r="I50" i="60"/>
  <c r="X49" i="60"/>
  <c r="W49" i="60"/>
  <c r="V49" i="60"/>
  <c r="U49" i="60"/>
  <c r="T49" i="60"/>
  <c r="S49" i="60"/>
  <c r="R49" i="60"/>
  <c r="Q49" i="60"/>
  <c r="P49" i="60"/>
  <c r="O49" i="60"/>
  <c r="C49" i="60" s="1"/>
  <c r="N49" i="60"/>
  <c r="M49" i="60"/>
  <c r="L49" i="60"/>
  <c r="K49" i="60"/>
  <c r="J49" i="60"/>
  <c r="I49" i="60"/>
  <c r="D49" i="60"/>
  <c r="G38" i="60"/>
  <c r="F38" i="60"/>
  <c r="E38" i="60"/>
  <c r="D38" i="60"/>
  <c r="C38" i="60"/>
  <c r="X27" i="60"/>
  <c r="W27" i="60"/>
  <c r="V27" i="60"/>
  <c r="U27" i="60"/>
  <c r="T27" i="60"/>
  <c r="S27" i="60"/>
  <c r="R27" i="60"/>
  <c r="Q27" i="60"/>
  <c r="P27" i="60"/>
  <c r="D27" i="60" s="1"/>
  <c r="O27" i="60"/>
  <c r="C27" i="60" s="1"/>
  <c r="N27" i="60"/>
  <c r="M27" i="60"/>
  <c r="L27" i="60"/>
  <c r="K27" i="60"/>
  <c r="J27" i="60"/>
  <c r="X25" i="60"/>
  <c r="W25" i="60"/>
  <c r="V25" i="60"/>
  <c r="U25" i="60"/>
  <c r="T25" i="60"/>
  <c r="S25" i="60"/>
  <c r="R25" i="60"/>
  <c r="Q25" i="60"/>
  <c r="P25" i="60"/>
  <c r="D25" i="60" s="1"/>
  <c r="O25" i="60"/>
  <c r="C25" i="60" s="1"/>
  <c r="N25" i="60"/>
  <c r="M25" i="60"/>
  <c r="L25" i="60"/>
  <c r="K25" i="60"/>
  <c r="J25" i="60"/>
  <c r="X24" i="60"/>
  <c r="W24" i="60"/>
  <c r="V24" i="60"/>
  <c r="U24" i="60"/>
  <c r="T24" i="60"/>
  <c r="S24" i="60"/>
  <c r="R24" i="60"/>
  <c r="Q24" i="60"/>
  <c r="P24" i="60"/>
  <c r="D24" i="60" s="1"/>
  <c r="O24" i="60"/>
  <c r="C24" i="60" s="1"/>
  <c r="N24" i="60"/>
  <c r="M24" i="60"/>
  <c r="L24" i="60"/>
  <c r="K24" i="60"/>
  <c r="J24" i="60"/>
  <c r="X22" i="60"/>
  <c r="W22" i="60"/>
  <c r="V22" i="60"/>
  <c r="U22" i="60"/>
  <c r="T22" i="60"/>
  <c r="S22" i="60"/>
  <c r="R22" i="60"/>
  <c r="Q22" i="60"/>
  <c r="P22" i="60"/>
  <c r="D22" i="60" s="1"/>
  <c r="O22" i="60"/>
  <c r="C22" i="60" s="1"/>
  <c r="N22" i="60"/>
  <c r="M22" i="60"/>
  <c r="L22" i="60"/>
  <c r="K22" i="60"/>
  <c r="J22" i="60"/>
  <c r="X21" i="60"/>
  <c r="W21" i="60"/>
  <c r="V21" i="60"/>
  <c r="U21" i="60"/>
  <c r="T21" i="60"/>
  <c r="S21" i="60"/>
  <c r="R21" i="60"/>
  <c r="Q21" i="60"/>
  <c r="P21" i="60"/>
  <c r="D21" i="60" s="1"/>
  <c r="O21" i="60"/>
  <c r="C21" i="60" s="1"/>
  <c r="N21" i="60"/>
  <c r="M21" i="60"/>
  <c r="L21" i="60"/>
  <c r="K21" i="60"/>
  <c r="J21" i="60"/>
  <c r="X20" i="60"/>
  <c r="W20" i="60"/>
  <c r="V20" i="60"/>
  <c r="U20" i="60"/>
  <c r="T20" i="60"/>
  <c r="S20" i="60"/>
  <c r="R20" i="60"/>
  <c r="Q20" i="60"/>
  <c r="P20" i="60"/>
  <c r="D20" i="60" s="1"/>
  <c r="O20" i="60"/>
  <c r="C20" i="60" s="1"/>
  <c r="N20" i="60"/>
  <c r="M20" i="60"/>
  <c r="L20" i="60"/>
  <c r="K20" i="60"/>
  <c r="J20" i="60"/>
  <c r="X19" i="60"/>
  <c r="W19" i="60"/>
  <c r="V19" i="60"/>
  <c r="U19" i="60"/>
  <c r="T19" i="60"/>
  <c r="S19" i="60"/>
  <c r="R19" i="60"/>
  <c r="Q19" i="60"/>
  <c r="P19" i="60"/>
  <c r="D19" i="60" s="1"/>
  <c r="O19" i="60"/>
  <c r="C19" i="60" s="1"/>
  <c r="N19" i="60"/>
  <c r="M19" i="60"/>
  <c r="L19" i="60"/>
  <c r="K19" i="60"/>
  <c r="J19" i="60"/>
  <c r="X18" i="60"/>
  <c r="W18" i="60"/>
  <c r="V18" i="60"/>
  <c r="U18" i="60"/>
  <c r="T18" i="60"/>
  <c r="S18" i="60"/>
  <c r="R18" i="60"/>
  <c r="Q18" i="60"/>
  <c r="P18" i="60"/>
  <c r="D18" i="60" s="1"/>
  <c r="O18" i="60"/>
  <c r="C18" i="60" s="1"/>
  <c r="N18" i="60"/>
  <c r="M18" i="60"/>
  <c r="L18" i="60"/>
  <c r="K18" i="60"/>
  <c r="J18" i="60"/>
  <c r="X17" i="60"/>
  <c r="W17" i="60"/>
  <c r="V17" i="60"/>
  <c r="U17" i="60"/>
  <c r="T17" i="60"/>
  <c r="S17" i="60"/>
  <c r="R17" i="60"/>
  <c r="Q17" i="60"/>
  <c r="P17" i="60"/>
  <c r="D17" i="60" s="1"/>
  <c r="O17" i="60"/>
  <c r="C17" i="60" s="1"/>
  <c r="N17" i="60"/>
  <c r="M17" i="60"/>
  <c r="L17" i="60"/>
  <c r="K17" i="60"/>
  <c r="J17" i="60"/>
  <c r="X13" i="60"/>
  <c r="W13" i="60"/>
  <c r="V13" i="60"/>
  <c r="U13" i="60"/>
  <c r="T13" i="60"/>
  <c r="S13" i="60"/>
  <c r="R13" i="60"/>
  <c r="Q13" i="60"/>
  <c r="P13" i="60"/>
  <c r="D13" i="60" s="1"/>
  <c r="O13" i="60"/>
  <c r="C13" i="60" s="1"/>
  <c r="N13" i="60"/>
  <c r="M13" i="60"/>
  <c r="L13" i="60"/>
  <c r="K13" i="60"/>
  <c r="J13" i="60"/>
  <c r="X12" i="60"/>
  <c r="W12" i="60"/>
  <c r="V12" i="60"/>
  <c r="U12" i="60"/>
  <c r="T12" i="60"/>
  <c r="S12" i="60"/>
  <c r="R12" i="60"/>
  <c r="Q12" i="60"/>
  <c r="P12" i="60"/>
  <c r="D12" i="60" s="1"/>
  <c r="O12" i="60"/>
  <c r="C12" i="60" s="1"/>
  <c r="N12" i="60"/>
  <c r="M12" i="60"/>
  <c r="L12" i="60"/>
  <c r="K12" i="60"/>
  <c r="J12" i="60"/>
  <c r="X11" i="60"/>
  <c r="W11" i="60"/>
  <c r="V11" i="60"/>
  <c r="U11" i="60"/>
  <c r="T11" i="60"/>
  <c r="S11" i="60"/>
  <c r="R11" i="60"/>
  <c r="Q11" i="60"/>
  <c r="P11" i="60"/>
  <c r="D11" i="60" s="1"/>
  <c r="O11" i="60"/>
  <c r="C11" i="60" s="1"/>
  <c r="N11" i="60"/>
  <c r="M11" i="60"/>
  <c r="L11" i="60"/>
  <c r="K11" i="60"/>
  <c r="J11" i="60"/>
  <c r="X10" i="60"/>
  <c r="W10" i="60"/>
  <c r="V10" i="60"/>
  <c r="U10" i="60"/>
  <c r="T10" i="60"/>
  <c r="S10" i="60"/>
  <c r="R10" i="60"/>
  <c r="Q10" i="60"/>
  <c r="P10" i="60"/>
  <c r="D10" i="60" s="1"/>
  <c r="O10" i="60"/>
  <c r="C10" i="60" s="1"/>
  <c r="N10" i="60"/>
  <c r="M10" i="60"/>
  <c r="L10" i="60"/>
  <c r="K10" i="60"/>
  <c r="J10" i="60"/>
  <c r="X9" i="60"/>
  <c r="W9" i="60"/>
  <c r="V9" i="60"/>
  <c r="U9" i="60"/>
  <c r="T9" i="60"/>
  <c r="S9" i="60"/>
  <c r="R9" i="60"/>
  <c r="Q9" i="60"/>
  <c r="P9" i="60"/>
  <c r="D9" i="60" s="1"/>
  <c r="O9" i="60"/>
  <c r="C9" i="60" s="1"/>
  <c r="N9" i="60"/>
  <c r="M9" i="60"/>
  <c r="L9" i="60"/>
  <c r="K9" i="60"/>
  <c r="J9" i="60"/>
  <c r="X7" i="60"/>
  <c r="X39" i="60" s="1"/>
  <c r="W7" i="60"/>
  <c r="W39" i="60" s="1"/>
  <c r="V7" i="60"/>
  <c r="V39" i="60" s="1"/>
  <c r="U7" i="60"/>
  <c r="U39" i="60" s="1"/>
  <c r="T7" i="60"/>
  <c r="T39" i="60" s="1"/>
  <c r="S7" i="60"/>
  <c r="S39" i="60" s="1"/>
  <c r="R7" i="60"/>
  <c r="R39" i="60" s="1"/>
  <c r="Q7" i="60"/>
  <c r="Q39" i="60" s="1"/>
  <c r="P7" i="60"/>
  <c r="P39" i="60" s="1"/>
  <c r="O7" i="60"/>
  <c r="O39" i="60" s="1"/>
  <c r="N7" i="60"/>
  <c r="N39" i="60" s="1"/>
  <c r="M7" i="60"/>
  <c r="M39" i="60" s="1"/>
  <c r="L7" i="60"/>
  <c r="L39" i="60" s="1"/>
  <c r="K7" i="60"/>
  <c r="K39" i="60" s="1"/>
  <c r="J7" i="60"/>
  <c r="J39" i="60" s="1"/>
  <c r="I7" i="60"/>
  <c r="I39" i="60" s="1"/>
  <c r="X6" i="60"/>
  <c r="X38" i="60" s="1"/>
  <c r="W6" i="60"/>
  <c r="W38" i="60" s="1"/>
  <c r="V6" i="60"/>
  <c r="V38" i="60" s="1"/>
  <c r="U6" i="60"/>
  <c r="U38" i="60" s="1"/>
  <c r="T6" i="60"/>
  <c r="T38" i="60" s="1"/>
  <c r="S6" i="60"/>
  <c r="S38" i="60" s="1"/>
  <c r="R6" i="60"/>
  <c r="R38" i="60" s="1"/>
  <c r="Q6" i="60"/>
  <c r="Q38" i="60" s="1"/>
  <c r="P6" i="60"/>
  <c r="P38" i="60" s="1"/>
  <c r="O6" i="60"/>
  <c r="O38" i="60" s="1"/>
  <c r="N6" i="60"/>
  <c r="N38" i="60" s="1"/>
  <c r="M6" i="60"/>
  <c r="M38" i="60" s="1"/>
  <c r="L6" i="60"/>
  <c r="L38" i="60" s="1"/>
  <c r="K6" i="60"/>
  <c r="K38" i="60" s="1"/>
  <c r="J6" i="60"/>
  <c r="J38" i="60" s="1"/>
  <c r="I6" i="60"/>
  <c r="I38" i="60" s="1"/>
  <c r="G6" i="60"/>
  <c r="F6" i="60"/>
  <c r="E6" i="60"/>
  <c r="D6" i="60"/>
  <c r="C6" i="60"/>
  <c r="D82" i="59"/>
  <c r="C82" i="59"/>
  <c r="D81" i="59"/>
  <c r="C81" i="59"/>
  <c r="D80" i="59"/>
  <c r="C80" i="59"/>
  <c r="X79" i="59"/>
  <c r="W79" i="59"/>
  <c r="V79" i="59"/>
  <c r="U79" i="59"/>
  <c r="T79" i="59"/>
  <c r="S79" i="59"/>
  <c r="R79" i="59"/>
  <c r="Q79" i="59"/>
  <c r="P79" i="59"/>
  <c r="D79" i="59" s="1"/>
  <c r="O79" i="59"/>
  <c r="C79" i="59" s="1"/>
  <c r="N79" i="59"/>
  <c r="M79" i="59"/>
  <c r="L79" i="59"/>
  <c r="K79" i="59"/>
  <c r="J79" i="59"/>
  <c r="I79" i="59"/>
  <c r="D78" i="59"/>
  <c r="C78" i="59"/>
  <c r="D77" i="59"/>
  <c r="C77" i="59"/>
  <c r="D76" i="59"/>
  <c r="C76" i="59"/>
  <c r="X75" i="59"/>
  <c r="W75" i="59"/>
  <c r="V75" i="59"/>
  <c r="U75" i="59"/>
  <c r="T75" i="59"/>
  <c r="S75" i="59"/>
  <c r="R75" i="59"/>
  <c r="Q75" i="59"/>
  <c r="P75" i="59"/>
  <c r="D75" i="59" s="1"/>
  <c r="O75" i="59"/>
  <c r="C75" i="59" s="1"/>
  <c r="N75" i="59"/>
  <c r="M75" i="59"/>
  <c r="L75" i="59"/>
  <c r="K75" i="59"/>
  <c r="J75" i="59"/>
  <c r="I75" i="59"/>
  <c r="X74" i="59"/>
  <c r="W74" i="59"/>
  <c r="V74" i="59"/>
  <c r="U74" i="59"/>
  <c r="T74" i="59"/>
  <c r="S74" i="59"/>
  <c r="R74" i="59"/>
  <c r="Q74" i="59"/>
  <c r="P74" i="59"/>
  <c r="O74" i="59"/>
  <c r="N74" i="59"/>
  <c r="M74" i="59"/>
  <c r="L74" i="59"/>
  <c r="K74" i="59"/>
  <c r="J74" i="59"/>
  <c r="I74" i="59"/>
  <c r="X73" i="59"/>
  <c r="W73" i="59"/>
  <c r="V73" i="59"/>
  <c r="U73" i="59"/>
  <c r="T73" i="59"/>
  <c r="S73" i="59"/>
  <c r="R73" i="59"/>
  <c r="Q73" i="59"/>
  <c r="P73" i="59"/>
  <c r="O73" i="59"/>
  <c r="N73" i="59"/>
  <c r="M73" i="59"/>
  <c r="L73" i="59"/>
  <c r="K73" i="59"/>
  <c r="J73" i="59"/>
  <c r="I73" i="59"/>
  <c r="D67" i="59"/>
  <c r="C67" i="59"/>
  <c r="D66" i="59"/>
  <c r="C66" i="59"/>
  <c r="D65" i="59"/>
  <c r="C65" i="59"/>
  <c r="X64" i="59"/>
  <c r="W64" i="59"/>
  <c r="V64" i="59"/>
  <c r="U64" i="59"/>
  <c r="T64" i="59"/>
  <c r="S64" i="59"/>
  <c r="R64" i="59"/>
  <c r="Q64" i="59"/>
  <c r="P64" i="59"/>
  <c r="O64" i="59"/>
  <c r="N64" i="59"/>
  <c r="M64" i="59"/>
  <c r="L64" i="59"/>
  <c r="K64" i="59"/>
  <c r="J64" i="59"/>
  <c r="I64" i="59"/>
  <c r="X63" i="59"/>
  <c r="W63" i="59"/>
  <c r="V63" i="59"/>
  <c r="U63" i="59"/>
  <c r="T63" i="59"/>
  <c r="S63" i="59"/>
  <c r="R63" i="59"/>
  <c r="Q63" i="59"/>
  <c r="P63" i="59"/>
  <c r="O63" i="59"/>
  <c r="N63" i="59"/>
  <c r="M63" i="59"/>
  <c r="L63" i="59"/>
  <c r="K63" i="59"/>
  <c r="J63" i="59"/>
  <c r="I63" i="59"/>
  <c r="G63" i="59"/>
  <c r="F63" i="59"/>
  <c r="E63" i="59"/>
  <c r="D63" i="59"/>
  <c r="C63" i="59"/>
  <c r="D58" i="59"/>
  <c r="C58" i="59"/>
  <c r="D57" i="59"/>
  <c r="C57" i="59"/>
  <c r="D56" i="59"/>
  <c r="C56" i="59"/>
  <c r="D55" i="59"/>
  <c r="C55" i="59"/>
  <c r="D54" i="59"/>
  <c r="C54" i="59"/>
  <c r="X53" i="59"/>
  <c r="W53" i="59"/>
  <c r="V53" i="59"/>
  <c r="V60" i="60" s="1"/>
  <c r="U53" i="59"/>
  <c r="U60" i="60" s="1"/>
  <c r="T53" i="59"/>
  <c r="T60" i="60" s="1"/>
  <c r="S53" i="59"/>
  <c r="S60" i="60" s="1"/>
  <c r="R53" i="59"/>
  <c r="R60" i="60" s="1"/>
  <c r="Q53" i="59"/>
  <c r="Q60" i="60" s="1"/>
  <c r="P53" i="59"/>
  <c r="P60" i="60" s="1"/>
  <c r="D60" i="60" s="1"/>
  <c r="O53" i="59"/>
  <c r="C53" i="59" s="1"/>
  <c r="N53" i="59"/>
  <c r="N60" i="60" s="1"/>
  <c r="M53" i="59"/>
  <c r="L53" i="59"/>
  <c r="K53" i="59"/>
  <c r="K60" i="60" s="1"/>
  <c r="J53" i="59"/>
  <c r="J60" i="60" s="1"/>
  <c r="I53" i="59"/>
  <c r="I60" i="60" s="1"/>
  <c r="D53" i="59"/>
  <c r="X52" i="59"/>
  <c r="X59" i="60" s="1"/>
  <c r="W52" i="59"/>
  <c r="W59" i="60" s="1"/>
  <c r="V52" i="59"/>
  <c r="V59" i="60" s="1"/>
  <c r="U52" i="59"/>
  <c r="U59" i="60" s="1"/>
  <c r="T52" i="59"/>
  <c r="T59" i="60" s="1"/>
  <c r="S52" i="59"/>
  <c r="S59" i="60" s="1"/>
  <c r="R52" i="59"/>
  <c r="Q52" i="59"/>
  <c r="Q59" i="60" s="1"/>
  <c r="P52" i="59"/>
  <c r="P59" i="60" s="1"/>
  <c r="D59" i="60" s="1"/>
  <c r="O52" i="59"/>
  <c r="N52" i="59"/>
  <c r="N59" i="60" s="1"/>
  <c r="M52" i="59"/>
  <c r="M59" i="60" s="1"/>
  <c r="L52" i="59"/>
  <c r="L59" i="60" s="1"/>
  <c r="K52" i="59"/>
  <c r="J52" i="59"/>
  <c r="I52" i="59"/>
  <c r="I59" i="60" s="1"/>
  <c r="X51" i="59"/>
  <c r="X31" i="60" s="1"/>
  <c r="W51" i="59"/>
  <c r="V51" i="59"/>
  <c r="U51" i="59"/>
  <c r="T51" i="59"/>
  <c r="T58" i="60" s="1"/>
  <c r="S51" i="59"/>
  <c r="S58" i="60" s="1"/>
  <c r="R51" i="59"/>
  <c r="Q51" i="59"/>
  <c r="Q58" i="60" s="1"/>
  <c r="P51" i="59"/>
  <c r="D51" i="59" s="1"/>
  <c r="O51" i="59"/>
  <c r="C51" i="59" s="1"/>
  <c r="N51" i="59"/>
  <c r="N58" i="60" s="1"/>
  <c r="M51" i="59"/>
  <c r="M58" i="60" s="1"/>
  <c r="L51" i="59"/>
  <c r="K51" i="59"/>
  <c r="J51" i="59"/>
  <c r="I51" i="59"/>
  <c r="I58" i="60" s="1"/>
  <c r="D47" i="59"/>
  <c r="C47" i="59"/>
  <c r="D45" i="59"/>
  <c r="C45" i="59"/>
  <c r="D42" i="59"/>
  <c r="C42" i="59"/>
  <c r="D41" i="59"/>
  <c r="C41" i="59"/>
  <c r="D40" i="59"/>
  <c r="C40" i="59"/>
  <c r="X39" i="59"/>
  <c r="W39" i="59"/>
  <c r="V39" i="59"/>
  <c r="U39" i="59"/>
  <c r="T39" i="59"/>
  <c r="S39" i="59"/>
  <c r="R39" i="59"/>
  <c r="Q39" i="59"/>
  <c r="P39" i="59"/>
  <c r="D39" i="59" s="1"/>
  <c r="O39" i="59"/>
  <c r="C39" i="59" s="1"/>
  <c r="N39" i="59"/>
  <c r="M39" i="59"/>
  <c r="K39" i="59"/>
  <c r="J39" i="59"/>
  <c r="I39" i="59"/>
  <c r="D38" i="59"/>
  <c r="C38" i="59"/>
  <c r="D37" i="59"/>
  <c r="C37" i="59"/>
  <c r="D36" i="59"/>
  <c r="C36" i="59"/>
  <c r="D35" i="59"/>
  <c r="C35" i="59"/>
  <c r="D33" i="59"/>
  <c r="C33" i="59"/>
  <c r="D31" i="59"/>
  <c r="C31" i="59"/>
  <c r="D29" i="59"/>
  <c r="C29" i="59"/>
  <c r="D28" i="59"/>
  <c r="C28" i="59"/>
  <c r="X27" i="59"/>
  <c r="W27" i="59"/>
  <c r="V27" i="59"/>
  <c r="U27" i="59"/>
  <c r="T27" i="59"/>
  <c r="S27" i="59"/>
  <c r="R27" i="59"/>
  <c r="Q27" i="59"/>
  <c r="P27" i="59"/>
  <c r="D27" i="59" s="1"/>
  <c r="O27" i="59"/>
  <c r="C27" i="59" s="1"/>
  <c r="N27" i="59"/>
  <c r="M27" i="59"/>
  <c r="L27" i="59"/>
  <c r="K27" i="59"/>
  <c r="J27" i="59"/>
  <c r="I27" i="59"/>
  <c r="D26" i="59"/>
  <c r="C26" i="59"/>
  <c r="D25" i="59"/>
  <c r="C25" i="59"/>
  <c r="D24" i="59"/>
  <c r="C24" i="59"/>
  <c r="D23" i="59"/>
  <c r="C23" i="59"/>
  <c r="D22" i="59"/>
  <c r="C22" i="59"/>
  <c r="D21" i="59"/>
  <c r="C21" i="59"/>
  <c r="D20" i="59"/>
  <c r="C20" i="59"/>
  <c r="D19" i="59"/>
  <c r="C19" i="59"/>
  <c r="D18" i="59"/>
  <c r="C18" i="59"/>
  <c r="D17" i="59"/>
  <c r="C17" i="59"/>
  <c r="X16" i="59"/>
  <c r="X50" i="59" s="1"/>
  <c r="W16" i="59"/>
  <c r="W50" i="59" s="1"/>
  <c r="V16" i="59"/>
  <c r="V34" i="59" s="1"/>
  <c r="V46" i="59" s="1"/>
  <c r="V48" i="59" s="1"/>
  <c r="U16" i="59"/>
  <c r="U34" i="59" s="1"/>
  <c r="U46" i="59" s="1"/>
  <c r="U48" i="59" s="1"/>
  <c r="T16" i="59"/>
  <c r="T50" i="59" s="1"/>
  <c r="S16" i="59"/>
  <c r="S50" i="59" s="1"/>
  <c r="R16" i="59"/>
  <c r="R50" i="59" s="1"/>
  <c r="Q16" i="59"/>
  <c r="Q50" i="59" s="1"/>
  <c r="P16" i="59"/>
  <c r="O16" i="59"/>
  <c r="C16" i="59" s="1"/>
  <c r="N16" i="59"/>
  <c r="N50" i="59" s="1"/>
  <c r="M16" i="59"/>
  <c r="M34" i="59" s="1"/>
  <c r="M46" i="59" s="1"/>
  <c r="M48" i="59" s="1"/>
  <c r="L16" i="59"/>
  <c r="L50" i="59" s="1"/>
  <c r="K16" i="59"/>
  <c r="K50" i="59" s="1"/>
  <c r="J16" i="59"/>
  <c r="J50" i="59" s="1"/>
  <c r="I16" i="59"/>
  <c r="I50" i="59" s="1"/>
  <c r="D13" i="59"/>
  <c r="C13" i="59"/>
  <c r="D12" i="59"/>
  <c r="C12" i="59"/>
  <c r="D11" i="59"/>
  <c r="C11" i="59"/>
  <c r="D10" i="59"/>
  <c r="C10" i="59"/>
  <c r="D9" i="59"/>
  <c r="C9" i="59"/>
  <c r="X8" i="59"/>
  <c r="X44" i="60" s="1"/>
  <c r="W8" i="59"/>
  <c r="V8" i="59"/>
  <c r="V14" i="59" s="1"/>
  <c r="U8" i="59"/>
  <c r="U14" i="59" s="1"/>
  <c r="T8" i="59"/>
  <c r="T14" i="59" s="1"/>
  <c r="S8" i="59"/>
  <c r="S43" i="60" s="1"/>
  <c r="R8" i="59"/>
  <c r="R43" i="60" s="1"/>
  <c r="Q8" i="59"/>
  <c r="Q14" i="59" s="1"/>
  <c r="P8" i="59"/>
  <c r="P45" i="60" s="1"/>
  <c r="D45" i="60" s="1"/>
  <c r="O8" i="59"/>
  <c r="C8" i="59" s="1"/>
  <c r="N8" i="59"/>
  <c r="N14" i="59" s="1"/>
  <c r="M8" i="59"/>
  <c r="M14" i="59" s="1"/>
  <c r="M46" i="60" s="1"/>
  <c r="L8" i="59"/>
  <c r="L14" i="59" s="1"/>
  <c r="L46" i="60" s="1"/>
  <c r="K8" i="59"/>
  <c r="K44" i="60" s="1"/>
  <c r="J8" i="59"/>
  <c r="J44" i="60" s="1"/>
  <c r="I8" i="59"/>
  <c r="I14" i="59" s="1"/>
  <c r="G6" i="59"/>
  <c r="F6" i="59"/>
  <c r="E6" i="59"/>
  <c r="D6" i="59"/>
  <c r="C6" i="59"/>
  <c r="O4" i="58"/>
  <c r="N4" i="58"/>
  <c r="M4" i="58"/>
  <c r="L4" i="58"/>
  <c r="K4" i="58"/>
  <c r="I4" i="58"/>
  <c r="H4" i="58"/>
  <c r="G4" i="58"/>
  <c r="F4" i="58"/>
  <c r="E4" i="58"/>
  <c r="D4" i="58"/>
  <c r="C4" i="58"/>
  <c r="BX71" i="55"/>
  <c r="BW71" i="55"/>
  <c r="BV71" i="55"/>
  <c r="BU71" i="55"/>
  <c r="BT71" i="55"/>
  <c r="BS71" i="55"/>
  <c r="BR71" i="55"/>
  <c r="BQ71" i="55"/>
  <c r="BP71" i="55"/>
  <c r="BO71" i="55"/>
  <c r="BN71" i="55"/>
  <c r="BM71" i="55"/>
  <c r="BL71" i="55"/>
  <c r="BK71" i="55"/>
  <c r="BJ71" i="55"/>
  <c r="BI71" i="55"/>
  <c r="BH71" i="55"/>
  <c r="BG71" i="55"/>
  <c r="BF71" i="55"/>
  <c r="BE71" i="55"/>
  <c r="BD71" i="55"/>
  <c r="BC71" i="55"/>
  <c r="BB71" i="55"/>
  <c r="BA71" i="55"/>
  <c r="AZ71" i="55"/>
  <c r="AY71" i="55"/>
  <c r="AX71" i="55"/>
  <c r="AW71" i="55"/>
  <c r="AV71" i="55"/>
  <c r="AU71" i="55"/>
  <c r="AT71" i="55"/>
  <c r="AN71" i="55"/>
  <c r="AM71" i="55"/>
  <c r="AL71" i="55"/>
  <c r="AK71" i="55"/>
  <c r="AJ71" i="55"/>
  <c r="AI71" i="55"/>
  <c r="AH71" i="55"/>
  <c r="AG71" i="55"/>
  <c r="AF71" i="55"/>
  <c r="AE71" i="55"/>
  <c r="AD71" i="55"/>
  <c r="AC71" i="55"/>
  <c r="AB71" i="55"/>
  <c r="AA71" i="55"/>
  <c r="Z71" i="55"/>
  <c r="Y71" i="55"/>
  <c r="X71" i="55"/>
  <c r="W71" i="55"/>
  <c r="V71" i="55"/>
  <c r="U71" i="55"/>
  <c r="T71" i="55"/>
  <c r="S71" i="55"/>
  <c r="R71" i="55"/>
  <c r="Q71" i="55"/>
  <c r="BX70" i="55"/>
  <c r="BW70" i="55"/>
  <c r="BV70" i="55"/>
  <c r="BU70" i="55"/>
  <c r="BT70" i="55"/>
  <c r="BS70" i="55"/>
  <c r="BR70" i="55"/>
  <c r="BQ70" i="55"/>
  <c r="BP70" i="55"/>
  <c r="BO70" i="55"/>
  <c r="BN70" i="55"/>
  <c r="BM70" i="55"/>
  <c r="BL70" i="55"/>
  <c r="BK70" i="55"/>
  <c r="BJ70" i="55"/>
  <c r="BI70" i="55"/>
  <c r="BH70" i="55"/>
  <c r="BG70" i="55"/>
  <c r="BF70" i="55"/>
  <c r="BE70" i="55"/>
  <c r="BD70" i="55"/>
  <c r="BC70" i="55"/>
  <c r="BB70" i="55"/>
  <c r="BA70" i="55"/>
  <c r="AZ70" i="55"/>
  <c r="AY70" i="55"/>
  <c r="AX70" i="55"/>
  <c r="AW70" i="55"/>
  <c r="AV70" i="55"/>
  <c r="AU70" i="55"/>
  <c r="AT70" i="55"/>
  <c r="AN70" i="55"/>
  <c r="AM70" i="55"/>
  <c r="AL70" i="55"/>
  <c r="AK70" i="55"/>
  <c r="AJ70" i="55"/>
  <c r="AI70" i="55"/>
  <c r="AH70" i="55"/>
  <c r="AG70" i="55"/>
  <c r="AF70" i="55"/>
  <c r="AE70" i="55"/>
  <c r="AD70" i="55"/>
  <c r="AC70" i="55"/>
  <c r="AB70" i="55"/>
  <c r="AA70" i="55"/>
  <c r="Z70" i="55"/>
  <c r="Y70" i="55"/>
  <c r="X70" i="55"/>
  <c r="W70" i="55"/>
  <c r="V70" i="55"/>
  <c r="U70" i="55"/>
  <c r="T70" i="55"/>
  <c r="S70" i="55"/>
  <c r="R70" i="55"/>
  <c r="Q70" i="55"/>
  <c r="BX69" i="55"/>
  <c r="BW69" i="55"/>
  <c r="BV69" i="55"/>
  <c r="BU69" i="55"/>
  <c r="BT69" i="55"/>
  <c r="BS69" i="55"/>
  <c r="BR69" i="55"/>
  <c r="BQ69" i="55"/>
  <c r="BP69" i="55"/>
  <c r="BO69" i="55"/>
  <c r="BN69" i="55"/>
  <c r="BM69" i="55"/>
  <c r="BL69" i="55"/>
  <c r="BK69" i="55"/>
  <c r="BJ69" i="55"/>
  <c r="BI69" i="55"/>
  <c r="BH69" i="55"/>
  <c r="BG69" i="55"/>
  <c r="BF69" i="55"/>
  <c r="BE69" i="55"/>
  <c r="BD69" i="55"/>
  <c r="BC69" i="55"/>
  <c r="BB69" i="55"/>
  <c r="BA69" i="55"/>
  <c r="AZ69" i="55"/>
  <c r="AY69" i="55"/>
  <c r="AX69" i="55"/>
  <c r="AW69" i="55"/>
  <c r="AV69" i="55"/>
  <c r="AU69" i="55"/>
  <c r="AT69" i="55"/>
  <c r="AN69" i="55"/>
  <c r="AM69" i="55"/>
  <c r="AL69" i="55"/>
  <c r="AK69" i="55"/>
  <c r="AJ69" i="55"/>
  <c r="AI69" i="55"/>
  <c r="AH69" i="55"/>
  <c r="AG69" i="55"/>
  <c r="AF69" i="55"/>
  <c r="AE69" i="55"/>
  <c r="AD69" i="55"/>
  <c r="AC69" i="55"/>
  <c r="AB69" i="55"/>
  <c r="AA69" i="55"/>
  <c r="Z69" i="55"/>
  <c r="Y69" i="55"/>
  <c r="X69" i="55"/>
  <c r="W69" i="55"/>
  <c r="V69" i="55"/>
  <c r="U69" i="55"/>
  <c r="T69" i="55"/>
  <c r="S69" i="55"/>
  <c r="R69" i="55"/>
  <c r="Q69" i="55"/>
  <c r="BX68" i="55"/>
  <c r="BW68" i="55"/>
  <c r="BV68" i="55"/>
  <c r="BU68" i="55"/>
  <c r="BT68" i="55"/>
  <c r="BS68" i="55"/>
  <c r="BR68" i="55"/>
  <c r="BQ68" i="55"/>
  <c r="BP68" i="55"/>
  <c r="BO68" i="55"/>
  <c r="BN68" i="55"/>
  <c r="BM68" i="55"/>
  <c r="BL68" i="55"/>
  <c r="BK68" i="55"/>
  <c r="BJ68" i="55"/>
  <c r="BI68" i="55"/>
  <c r="BH68" i="55"/>
  <c r="BG68" i="55"/>
  <c r="BF68" i="55"/>
  <c r="BE68" i="55"/>
  <c r="BD68" i="55"/>
  <c r="BC68" i="55"/>
  <c r="BB68" i="55"/>
  <c r="BA68" i="55"/>
  <c r="AZ68" i="55"/>
  <c r="AY68" i="55"/>
  <c r="AX68" i="55"/>
  <c r="AW68" i="55"/>
  <c r="AV68" i="55"/>
  <c r="AU68" i="55"/>
  <c r="AT68" i="55"/>
  <c r="AN68" i="55"/>
  <c r="AM68" i="55"/>
  <c r="AL68" i="55"/>
  <c r="AK68" i="55"/>
  <c r="AJ68" i="55"/>
  <c r="AI68" i="55"/>
  <c r="AH68" i="55"/>
  <c r="AG68" i="55"/>
  <c r="AF68" i="55"/>
  <c r="AE68" i="55"/>
  <c r="AD68" i="55"/>
  <c r="AC68" i="55"/>
  <c r="AB68" i="55"/>
  <c r="AA68" i="55"/>
  <c r="Z68" i="55"/>
  <c r="Y68" i="55"/>
  <c r="X68" i="55"/>
  <c r="W68" i="55"/>
  <c r="V68" i="55"/>
  <c r="U68" i="55"/>
  <c r="T68" i="55"/>
  <c r="S68" i="55"/>
  <c r="R68" i="55"/>
  <c r="Q68" i="55"/>
  <c r="BX67" i="55"/>
  <c r="BW67" i="55"/>
  <c r="BV67" i="55"/>
  <c r="BU67" i="55"/>
  <c r="BT67" i="55"/>
  <c r="BS67" i="55"/>
  <c r="BR67" i="55"/>
  <c r="BQ67" i="55"/>
  <c r="BP67" i="55"/>
  <c r="BO67" i="55"/>
  <c r="BN67" i="55"/>
  <c r="BM67" i="55"/>
  <c r="BL67" i="55"/>
  <c r="BK67" i="55"/>
  <c r="BJ67" i="55"/>
  <c r="BI67" i="55"/>
  <c r="BH67" i="55"/>
  <c r="BG67" i="55"/>
  <c r="BF67" i="55"/>
  <c r="BE67" i="55"/>
  <c r="BD67" i="55"/>
  <c r="BC67" i="55"/>
  <c r="BB67" i="55"/>
  <c r="BA67" i="55"/>
  <c r="AZ67" i="55"/>
  <c r="AY67" i="55"/>
  <c r="AX67" i="55"/>
  <c r="AW67" i="55"/>
  <c r="AV67" i="55"/>
  <c r="AU67" i="55"/>
  <c r="AT67" i="55"/>
  <c r="AN67" i="55"/>
  <c r="AM67" i="55"/>
  <c r="AL67" i="55"/>
  <c r="AK67" i="55"/>
  <c r="AJ67" i="55"/>
  <c r="AI67" i="55"/>
  <c r="AH67" i="55"/>
  <c r="AG67" i="55"/>
  <c r="AF67" i="55"/>
  <c r="AE67" i="55"/>
  <c r="AD67" i="55"/>
  <c r="AC67" i="55"/>
  <c r="AB67" i="55"/>
  <c r="AA67" i="55"/>
  <c r="Z67" i="55"/>
  <c r="Y67" i="55"/>
  <c r="X67" i="55"/>
  <c r="W67" i="55"/>
  <c r="V67" i="55"/>
  <c r="U67" i="55"/>
  <c r="T67" i="55"/>
  <c r="S67" i="55"/>
  <c r="R67" i="55"/>
  <c r="Q67" i="55"/>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Z22" i="14"/>
  <c r="Y22" i="14"/>
  <c r="X22" i="14"/>
  <c r="W22" i="14"/>
  <c r="V22" i="14"/>
  <c r="U22" i="14"/>
  <c r="T22" i="14"/>
  <c r="S22" i="14"/>
  <c r="R22" i="14"/>
  <c r="Q22" i="14"/>
  <c r="P22" i="14"/>
  <c r="O22" i="14"/>
  <c r="N22" i="14"/>
  <c r="M22" i="14"/>
  <c r="L22" i="14"/>
  <c r="Z21" i="14"/>
  <c r="Y21" i="14"/>
  <c r="X21" i="14"/>
  <c r="W21" i="14"/>
  <c r="V21" i="14"/>
  <c r="U21" i="14"/>
  <c r="T21" i="14"/>
  <c r="S21" i="14"/>
  <c r="R21" i="14"/>
  <c r="Q21" i="14"/>
  <c r="P21" i="14"/>
  <c r="O21" i="14"/>
  <c r="N21" i="14"/>
  <c r="M21" i="14"/>
  <c r="L21" i="14"/>
  <c r="Z22" i="52"/>
  <c r="Y22" i="52"/>
  <c r="X22" i="52"/>
  <c r="W22" i="52"/>
  <c r="V22" i="52"/>
  <c r="U22" i="52"/>
  <c r="T22" i="52"/>
  <c r="S22" i="52"/>
  <c r="R22" i="52"/>
  <c r="Q22" i="52"/>
  <c r="P22" i="52"/>
  <c r="O22" i="52"/>
  <c r="N22" i="52"/>
  <c r="M22" i="52"/>
  <c r="L22" i="52"/>
  <c r="Z21" i="52"/>
  <c r="Y21" i="52"/>
  <c r="X21" i="52"/>
  <c r="W21" i="52"/>
  <c r="V21" i="52"/>
  <c r="U21" i="52"/>
  <c r="T21" i="52"/>
  <c r="S21" i="52"/>
  <c r="R21" i="52"/>
  <c r="Q21" i="52"/>
  <c r="P21" i="52"/>
  <c r="O21" i="52"/>
  <c r="N21" i="52"/>
  <c r="M21" i="52"/>
  <c r="L21" i="52"/>
  <c r="X27" i="11"/>
  <c r="W27" i="11"/>
  <c r="V27" i="11"/>
  <c r="U27" i="11"/>
  <c r="T27" i="11"/>
  <c r="S27" i="11"/>
  <c r="R27" i="11"/>
  <c r="Q27" i="11"/>
  <c r="P27" i="11"/>
  <c r="O27" i="11"/>
  <c r="N27" i="11"/>
  <c r="M27" i="11"/>
  <c r="L27" i="11"/>
  <c r="K27" i="11"/>
  <c r="J27" i="11"/>
  <c r="X25" i="11"/>
  <c r="W25" i="11"/>
  <c r="V25" i="11"/>
  <c r="U25" i="11"/>
  <c r="T25" i="11"/>
  <c r="S25" i="11"/>
  <c r="R25" i="11"/>
  <c r="Q25" i="11"/>
  <c r="P25" i="11"/>
  <c r="O25" i="11"/>
  <c r="N25" i="11"/>
  <c r="M25" i="11"/>
  <c r="L25" i="11"/>
  <c r="K25" i="11"/>
  <c r="J25" i="11"/>
  <c r="X24" i="11"/>
  <c r="W24" i="11"/>
  <c r="V24" i="11"/>
  <c r="U24" i="11"/>
  <c r="T24" i="11"/>
  <c r="S24" i="11"/>
  <c r="R24" i="11"/>
  <c r="Q24" i="11"/>
  <c r="P24" i="11"/>
  <c r="O24" i="11"/>
  <c r="N24" i="11"/>
  <c r="M24" i="11"/>
  <c r="L24" i="11"/>
  <c r="K24" i="11"/>
  <c r="J24" i="11"/>
  <c r="X22" i="11"/>
  <c r="W22" i="11"/>
  <c r="V22" i="11"/>
  <c r="U22" i="11"/>
  <c r="T22" i="11"/>
  <c r="S22" i="11"/>
  <c r="R22" i="11"/>
  <c r="Q22" i="11"/>
  <c r="P22" i="11"/>
  <c r="O22" i="11"/>
  <c r="N22" i="11"/>
  <c r="M22" i="11"/>
  <c r="L22" i="11"/>
  <c r="K22" i="11"/>
  <c r="J22" i="11"/>
  <c r="X21" i="11"/>
  <c r="W21" i="11"/>
  <c r="V21" i="11"/>
  <c r="U21" i="11"/>
  <c r="T21" i="11"/>
  <c r="S21" i="11"/>
  <c r="R21" i="11"/>
  <c r="Q21" i="11"/>
  <c r="P21" i="11"/>
  <c r="O21" i="11"/>
  <c r="N21" i="11"/>
  <c r="M21" i="11"/>
  <c r="L21" i="11"/>
  <c r="K21" i="11"/>
  <c r="J21" i="11"/>
  <c r="Y20" i="11"/>
  <c r="X20" i="11"/>
  <c r="W20" i="11"/>
  <c r="V20" i="11"/>
  <c r="U20" i="11"/>
  <c r="T20" i="11"/>
  <c r="S20" i="11"/>
  <c r="R20" i="11"/>
  <c r="Q20" i="11"/>
  <c r="P20" i="11"/>
  <c r="O20" i="11"/>
  <c r="N20" i="11"/>
  <c r="M20" i="11"/>
  <c r="L20" i="11"/>
  <c r="K20" i="11"/>
  <c r="J20" i="11"/>
  <c r="Y19" i="11"/>
  <c r="X19" i="11"/>
  <c r="W19" i="11"/>
  <c r="V19" i="11"/>
  <c r="U19" i="11"/>
  <c r="T19" i="11"/>
  <c r="S19" i="11"/>
  <c r="R19" i="11"/>
  <c r="Q19" i="11"/>
  <c r="P19" i="11"/>
  <c r="O19" i="11"/>
  <c r="N19" i="11"/>
  <c r="M19" i="11"/>
  <c r="L19" i="11"/>
  <c r="K19" i="11"/>
  <c r="J19" i="11"/>
  <c r="Y18" i="11"/>
  <c r="X18" i="11"/>
  <c r="W18" i="11"/>
  <c r="V18" i="11"/>
  <c r="U18" i="11"/>
  <c r="T18" i="11"/>
  <c r="S18" i="11"/>
  <c r="R18" i="11"/>
  <c r="Q18" i="11"/>
  <c r="P18" i="11"/>
  <c r="O18" i="11"/>
  <c r="N18" i="11"/>
  <c r="M18" i="11"/>
  <c r="L18" i="11"/>
  <c r="K18" i="11"/>
  <c r="J18" i="11"/>
  <c r="Y17" i="11"/>
  <c r="X17" i="11"/>
  <c r="W17" i="11"/>
  <c r="V17" i="11"/>
  <c r="U17" i="11"/>
  <c r="T17" i="11"/>
  <c r="S17" i="11"/>
  <c r="R17" i="11"/>
  <c r="Q17" i="11"/>
  <c r="P17" i="11"/>
  <c r="O17" i="11"/>
  <c r="N17" i="11"/>
  <c r="M17" i="11"/>
  <c r="L17" i="11"/>
  <c r="K17" i="11"/>
  <c r="J17" i="11"/>
  <c r="X13" i="11"/>
  <c r="W13" i="11"/>
  <c r="V13" i="11"/>
  <c r="U13" i="11"/>
  <c r="T13" i="11"/>
  <c r="S13" i="11"/>
  <c r="R13" i="11"/>
  <c r="Q13" i="11"/>
  <c r="P13" i="11"/>
  <c r="O13" i="11"/>
  <c r="N13" i="11"/>
  <c r="M13" i="11"/>
  <c r="L13" i="11"/>
  <c r="K13" i="11"/>
  <c r="J13" i="11"/>
  <c r="Y12" i="11"/>
  <c r="X12" i="11"/>
  <c r="W12" i="11"/>
  <c r="V12" i="11"/>
  <c r="U12" i="11"/>
  <c r="T12" i="11"/>
  <c r="S12" i="11"/>
  <c r="R12" i="11"/>
  <c r="Q12" i="11"/>
  <c r="P12" i="11"/>
  <c r="O12" i="11"/>
  <c r="N12" i="11"/>
  <c r="M12" i="11"/>
  <c r="L12" i="11"/>
  <c r="K12" i="11"/>
  <c r="J12" i="11"/>
  <c r="Y11" i="11"/>
  <c r="X11" i="11"/>
  <c r="W11" i="11"/>
  <c r="V11" i="11"/>
  <c r="U11" i="11"/>
  <c r="T11" i="11"/>
  <c r="S11" i="11"/>
  <c r="R11" i="11"/>
  <c r="Q11" i="11"/>
  <c r="P11" i="11"/>
  <c r="O11" i="11"/>
  <c r="N11" i="11"/>
  <c r="M11" i="11"/>
  <c r="L11" i="11"/>
  <c r="K11" i="11"/>
  <c r="J11" i="11"/>
  <c r="Y10" i="11"/>
  <c r="X10" i="11"/>
  <c r="W10" i="11"/>
  <c r="V10" i="11"/>
  <c r="U10" i="11"/>
  <c r="T10" i="11"/>
  <c r="S10" i="11"/>
  <c r="R10" i="11"/>
  <c r="Q10" i="11"/>
  <c r="P10" i="11"/>
  <c r="O10" i="11"/>
  <c r="N10" i="11"/>
  <c r="M10" i="11"/>
  <c r="L10" i="11"/>
  <c r="K10" i="11"/>
  <c r="J10" i="11"/>
  <c r="Y9" i="11"/>
  <c r="X9" i="11"/>
  <c r="W9" i="11"/>
  <c r="V9" i="11"/>
  <c r="U9" i="11"/>
  <c r="T9" i="11"/>
  <c r="S9" i="11"/>
  <c r="R9" i="11"/>
  <c r="Q9" i="11"/>
  <c r="P9" i="11"/>
  <c r="O9" i="11"/>
  <c r="N9" i="11"/>
  <c r="M9" i="11"/>
  <c r="L9" i="11"/>
  <c r="K9" i="11"/>
  <c r="J9" i="11"/>
  <c r="X27" i="49"/>
  <c r="W27" i="49"/>
  <c r="V27" i="49"/>
  <c r="U27" i="49"/>
  <c r="T27" i="49"/>
  <c r="S27" i="49"/>
  <c r="R27" i="49"/>
  <c r="Q27" i="49"/>
  <c r="P27" i="49"/>
  <c r="O27" i="49"/>
  <c r="N27" i="49"/>
  <c r="M27" i="49"/>
  <c r="L27" i="49"/>
  <c r="K27" i="49"/>
  <c r="J27" i="49"/>
  <c r="X25" i="49"/>
  <c r="W25" i="49"/>
  <c r="V25" i="49"/>
  <c r="U25" i="49"/>
  <c r="T25" i="49"/>
  <c r="S25" i="49"/>
  <c r="R25" i="49"/>
  <c r="Q25" i="49"/>
  <c r="P25" i="49"/>
  <c r="O25" i="49"/>
  <c r="N25" i="49"/>
  <c r="M25" i="49"/>
  <c r="L25" i="49"/>
  <c r="K25" i="49"/>
  <c r="J25" i="49"/>
  <c r="X24" i="49"/>
  <c r="W24" i="49"/>
  <c r="V24" i="49"/>
  <c r="U24" i="49"/>
  <c r="T24" i="49"/>
  <c r="S24" i="49"/>
  <c r="R24" i="49"/>
  <c r="Q24" i="49"/>
  <c r="P24" i="49"/>
  <c r="O24" i="49"/>
  <c r="N24" i="49"/>
  <c r="M24" i="49"/>
  <c r="L24" i="49"/>
  <c r="K24" i="49"/>
  <c r="J24" i="49"/>
  <c r="X22" i="49"/>
  <c r="W22" i="49"/>
  <c r="V22" i="49"/>
  <c r="U22" i="49"/>
  <c r="T22" i="49"/>
  <c r="S22" i="49"/>
  <c r="R22" i="49"/>
  <c r="Q22" i="49"/>
  <c r="P22" i="49"/>
  <c r="O22" i="49"/>
  <c r="N22" i="49"/>
  <c r="M22" i="49"/>
  <c r="L22" i="49"/>
  <c r="K22" i="49"/>
  <c r="J22" i="49"/>
  <c r="X21" i="49"/>
  <c r="W21" i="49"/>
  <c r="V21" i="49"/>
  <c r="U21" i="49"/>
  <c r="T21" i="49"/>
  <c r="S21" i="49"/>
  <c r="R21" i="49"/>
  <c r="Q21" i="49"/>
  <c r="P21" i="49"/>
  <c r="O21" i="49"/>
  <c r="N21" i="49"/>
  <c r="M21" i="49"/>
  <c r="L21" i="49"/>
  <c r="K21" i="49"/>
  <c r="J21" i="49"/>
  <c r="X20" i="49"/>
  <c r="W20" i="49"/>
  <c r="V20" i="49"/>
  <c r="U20" i="49"/>
  <c r="T20" i="49"/>
  <c r="S20" i="49"/>
  <c r="R20" i="49"/>
  <c r="Q20" i="49"/>
  <c r="P20" i="49"/>
  <c r="O20" i="49"/>
  <c r="N20" i="49"/>
  <c r="M20" i="49"/>
  <c r="L20" i="49"/>
  <c r="K20" i="49"/>
  <c r="J20" i="49"/>
  <c r="X19" i="49"/>
  <c r="W19" i="49"/>
  <c r="V19" i="49"/>
  <c r="U19" i="49"/>
  <c r="T19" i="49"/>
  <c r="S19" i="49"/>
  <c r="R19" i="49"/>
  <c r="Q19" i="49"/>
  <c r="P19" i="49"/>
  <c r="O19" i="49"/>
  <c r="N19" i="49"/>
  <c r="M19" i="49"/>
  <c r="L19" i="49"/>
  <c r="K19" i="49"/>
  <c r="J19" i="49"/>
  <c r="X18" i="49"/>
  <c r="W18" i="49"/>
  <c r="V18" i="49"/>
  <c r="U18" i="49"/>
  <c r="T18" i="49"/>
  <c r="S18" i="49"/>
  <c r="R18" i="49"/>
  <c r="Q18" i="49"/>
  <c r="P18" i="49"/>
  <c r="O18" i="49"/>
  <c r="N18" i="49"/>
  <c r="M18" i="49"/>
  <c r="L18" i="49"/>
  <c r="K18" i="49"/>
  <c r="J18" i="49"/>
  <c r="X17" i="49"/>
  <c r="W17" i="49"/>
  <c r="V17" i="49"/>
  <c r="U17" i="49"/>
  <c r="T17" i="49"/>
  <c r="S17" i="49"/>
  <c r="R17" i="49"/>
  <c r="Q17" i="49"/>
  <c r="P17" i="49"/>
  <c r="O17" i="49"/>
  <c r="N17" i="49"/>
  <c r="M17" i="49"/>
  <c r="L17" i="49"/>
  <c r="K17" i="49"/>
  <c r="J17" i="49"/>
  <c r="X13" i="49"/>
  <c r="W13" i="49"/>
  <c r="V13" i="49"/>
  <c r="U13" i="49"/>
  <c r="T13" i="49"/>
  <c r="S13" i="49"/>
  <c r="R13" i="49"/>
  <c r="Q13" i="49"/>
  <c r="P13" i="49"/>
  <c r="O13" i="49"/>
  <c r="N13" i="49"/>
  <c r="M13" i="49"/>
  <c r="L13" i="49"/>
  <c r="K13" i="49"/>
  <c r="J13" i="49"/>
  <c r="X12" i="49"/>
  <c r="W12" i="49"/>
  <c r="V12" i="49"/>
  <c r="U12" i="49"/>
  <c r="T12" i="49"/>
  <c r="S12" i="49"/>
  <c r="R12" i="49"/>
  <c r="Q12" i="49"/>
  <c r="P12" i="49"/>
  <c r="O12" i="49"/>
  <c r="N12" i="49"/>
  <c r="M12" i="49"/>
  <c r="L12" i="49"/>
  <c r="K12" i="49"/>
  <c r="J12" i="49"/>
  <c r="X11" i="49"/>
  <c r="W11" i="49"/>
  <c r="V11" i="49"/>
  <c r="U11" i="49"/>
  <c r="T11" i="49"/>
  <c r="S11" i="49"/>
  <c r="R11" i="49"/>
  <c r="Q11" i="49"/>
  <c r="P11" i="49"/>
  <c r="O11" i="49"/>
  <c r="N11" i="49"/>
  <c r="M11" i="49"/>
  <c r="L11" i="49"/>
  <c r="K11" i="49"/>
  <c r="J11" i="49"/>
  <c r="X10" i="49"/>
  <c r="W10" i="49"/>
  <c r="V10" i="49"/>
  <c r="U10" i="49"/>
  <c r="T10" i="49"/>
  <c r="S10" i="49"/>
  <c r="R10" i="49"/>
  <c r="Q10" i="49"/>
  <c r="P10" i="49"/>
  <c r="O10" i="49"/>
  <c r="N10" i="49"/>
  <c r="M10" i="49"/>
  <c r="L10" i="49"/>
  <c r="K10" i="49"/>
  <c r="J10" i="49"/>
  <c r="X9" i="49"/>
  <c r="W9" i="49"/>
  <c r="V9" i="49"/>
  <c r="U9" i="49"/>
  <c r="T9" i="49"/>
  <c r="S9" i="49"/>
  <c r="R9" i="49"/>
  <c r="Q9" i="49"/>
  <c r="P9" i="49"/>
  <c r="O9" i="49"/>
  <c r="N9" i="49"/>
  <c r="M9" i="49"/>
  <c r="L9" i="49"/>
  <c r="K9" i="49"/>
  <c r="J9" i="49"/>
  <c r="F42" i="54"/>
  <c r="E42" i="54"/>
  <c r="D42" i="54"/>
  <c r="C42" i="54"/>
  <c r="F25" i="54"/>
  <c r="E25" i="54"/>
  <c r="D25" i="54"/>
  <c r="C25" i="54"/>
  <c r="C4" i="17"/>
  <c r="C4" i="47"/>
  <c r="Z24" i="63" l="1"/>
  <c r="U15" i="59"/>
  <c r="U47" i="60" s="1"/>
  <c r="L31" i="60"/>
  <c r="V15" i="59"/>
  <c r="V47" i="60" s="1"/>
  <c r="D16" i="59"/>
  <c r="P50" i="59"/>
  <c r="Z20" i="63"/>
  <c r="L24" i="63"/>
  <c r="T24" i="63"/>
  <c r="I58" i="78"/>
  <c r="AQ68" i="78"/>
  <c r="I68" i="78" s="1"/>
  <c r="T15" i="59"/>
  <c r="T47" i="60" s="1"/>
  <c r="W24" i="63"/>
  <c r="I58" i="77"/>
  <c r="AU67" i="77"/>
  <c r="AQ67" i="77"/>
  <c r="I67" i="77" s="1"/>
  <c r="R28" i="71"/>
  <c r="R55" i="71"/>
  <c r="V55" i="71"/>
  <c r="V28" i="71"/>
  <c r="S28" i="71"/>
  <c r="S55" i="71"/>
  <c r="T28" i="71"/>
  <c r="K55" i="71"/>
  <c r="K28" i="71"/>
  <c r="W55" i="71"/>
  <c r="W28" i="71"/>
  <c r="L55" i="71"/>
  <c r="L28" i="71"/>
  <c r="M28" i="71"/>
  <c r="C48" i="70"/>
  <c r="O28" i="71"/>
  <c r="C28" i="71" s="1"/>
  <c r="O55" i="71"/>
  <c r="C55" i="71" s="1"/>
  <c r="P28" i="71"/>
  <c r="D28" i="71" s="1"/>
  <c r="I59" i="66"/>
  <c r="I57" i="60"/>
  <c r="Q57" i="60"/>
  <c r="W33" i="60"/>
  <c r="T30" i="60"/>
  <c r="K57" i="60"/>
  <c r="X33" i="60"/>
  <c r="V54" i="60"/>
  <c r="K16" i="60"/>
  <c r="X30" i="60"/>
  <c r="U31" i="60"/>
  <c r="J57" i="60"/>
  <c r="R30" i="60"/>
  <c r="V31" i="60"/>
  <c r="K33" i="60"/>
  <c r="R41" i="60"/>
  <c r="U40" i="60"/>
  <c r="W8" i="60"/>
  <c r="K30" i="60"/>
  <c r="S30" i="60"/>
  <c r="W31" i="60"/>
  <c r="J42" i="60"/>
  <c r="X57" i="60"/>
  <c r="T57" i="60"/>
  <c r="W42" i="60"/>
  <c r="U58" i="60"/>
  <c r="I15" i="59"/>
  <c r="I47" i="60" s="1"/>
  <c r="Q15" i="59"/>
  <c r="Q47" i="60" s="1"/>
  <c r="U55" i="60"/>
  <c r="X8" i="60"/>
  <c r="T43" i="60"/>
  <c r="V55" i="60"/>
  <c r="J31" i="60"/>
  <c r="R31" i="60"/>
  <c r="J32" i="60"/>
  <c r="R32" i="60"/>
  <c r="V45" i="60"/>
  <c r="W60" i="60"/>
  <c r="J14" i="59"/>
  <c r="J15" i="59" s="1"/>
  <c r="J47" i="60" s="1"/>
  <c r="W57" i="60"/>
  <c r="K31" i="60"/>
  <c r="K32" i="60"/>
  <c r="J33" i="60"/>
  <c r="U48" i="60"/>
  <c r="R14" i="59"/>
  <c r="R15" i="59" s="1"/>
  <c r="R47" i="60" s="1"/>
  <c r="I45" i="60"/>
  <c r="AQ70" i="66"/>
  <c r="K8" i="60"/>
  <c r="R16" i="60"/>
  <c r="V26" i="60"/>
  <c r="V28" i="60"/>
  <c r="T31" i="60"/>
  <c r="S32" i="60"/>
  <c r="R33" i="60"/>
  <c r="I40" i="60"/>
  <c r="V40" i="60"/>
  <c r="S41" i="60"/>
  <c r="K42" i="60"/>
  <c r="X42" i="60"/>
  <c r="U43" i="60"/>
  <c r="R44" i="60"/>
  <c r="J45" i="60"/>
  <c r="W45" i="60"/>
  <c r="T46" i="60"/>
  <c r="I48" i="60"/>
  <c r="V48" i="60"/>
  <c r="V58" i="60"/>
  <c r="X60" i="60"/>
  <c r="L20" i="63"/>
  <c r="R8" i="60"/>
  <c r="U14" i="60"/>
  <c r="S16" i="60"/>
  <c r="V23" i="60"/>
  <c r="T32" i="60"/>
  <c r="S33" i="60"/>
  <c r="J40" i="60"/>
  <c r="W40" i="60"/>
  <c r="T41" i="60"/>
  <c r="Q42" i="60"/>
  <c r="I43" i="60"/>
  <c r="V43" i="60"/>
  <c r="S44" i="60"/>
  <c r="K45" i="60"/>
  <c r="X45" i="60"/>
  <c r="U46" i="60"/>
  <c r="J48" i="60"/>
  <c r="W48" i="60"/>
  <c r="R57" i="60"/>
  <c r="J58" i="60"/>
  <c r="W58" i="60"/>
  <c r="I61" i="66"/>
  <c r="S31" i="60"/>
  <c r="R59" i="60"/>
  <c r="K14" i="59"/>
  <c r="L14" i="60" s="1"/>
  <c r="L33" i="60"/>
  <c r="S8" i="60"/>
  <c r="V14" i="60"/>
  <c r="U15" i="60"/>
  <c r="T16" i="60"/>
  <c r="U32" i="60"/>
  <c r="T33" i="60"/>
  <c r="K40" i="60"/>
  <c r="X40" i="60"/>
  <c r="U41" i="60"/>
  <c r="R42" i="60"/>
  <c r="J43" i="60"/>
  <c r="W43" i="60"/>
  <c r="T44" i="60"/>
  <c r="Q45" i="60"/>
  <c r="I46" i="60"/>
  <c r="V46" i="60"/>
  <c r="K48" i="60"/>
  <c r="X48" i="60"/>
  <c r="S57" i="60"/>
  <c r="K58" i="60"/>
  <c r="X58" i="60"/>
  <c r="M24" i="63"/>
  <c r="U24" i="63"/>
  <c r="J8" i="60"/>
  <c r="T8" i="60"/>
  <c r="V15" i="60"/>
  <c r="U16" i="60"/>
  <c r="J30" i="60"/>
  <c r="V32" i="60"/>
  <c r="U33" i="60"/>
  <c r="Q40" i="60"/>
  <c r="I41" i="60"/>
  <c r="V41" i="60"/>
  <c r="S42" i="60"/>
  <c r="K43" i="60"/>
  <c r="X43" i="60"/>
  <c r="U44" i="60"/>
  <c r="R45" i="60"/>
  <c r="J46" i="60"/>
  <c r="Q48" i="60"/>
  <c r="U53" i="60"/>
  <c r="AQ71" i="67"/>
  <c r="S14" i="59"/>
  <c r="T14" i="60" s="1"/>
  <c r="U8" i="60"/>
  <c r="J14" i="60"/>
  <c r="V16" i="60"/>
  <c r="W32" i="60"/>
  <c r="V33" i="60"/>
  <c r="R40" i="60"/>
  <c r="J41" i="60"/>
  <c r="W41" i="60"/>
  <c r="T42" i="60"/>
  <c r="Q43" i="60"/>
  <c r="I44" i="60"/>
  <c r="V44" i="60"/>
  <c r="S45" i="60"/>
  <c r="R48" i="60"/>
  <c r="V53" i="60"/>
  <c r="R58" i="60"/>
  <c r="J59" i="60"/>
  <c r="W20" i="63"/>
  <c r="I63" i="67"/>
  <c r="Q44" i="60"/>
  <c r="W14" i="59"/>
  <c r="U50" i="59"/>
  <c r="V8" i="60"/>
  <c r="W16" i="60"/>
  <c r="X32" i="60"/>
  <c r="S40" i="60"/>
  <c r="K41" i="60"/>
  <c r="X41" i="60"/>
  <c r="U42" i="60"/>
  <c r="W44" i="60"/>
  <c r="T45" i="60"/>
  <c r="Q46" i="60"/>
  <c r="S48" i="60"/>
  <c r="K59" i="60"/>
  <c r="X14" i="59"/>
  <c r="J16" i="60"/>
  <c r="X16" i="60"/>
  <c r="T40" i="60"/>
  <c r="Q41" i="60"/>
  <c r="I42" i="60"/>
  <c r="V42" i="60"/>
  <c r="U45" i="60"/>
  <c r="T48" i="60"/>
  <c r="U54" i="60"/>
  <c r="Y20" i="63"/>
  <c r="Z13" i="63"/>
  <c r="Q24" i="63"/>
  <c r="E24" i="63" s="1"/>
  <c r="Y24" i="63"/>
  <c r="P42" i="61"/>
  <c r="D42" i="61" s="1"/>
  <c r="D35" i="61"/>
  <c r="D34" i="61"/>
  <c r="P22" i="61"/>
  <c r="D22" i="61" s="1"/>
  <c r="D13" i="61"/>
  <c r="C59" i="67"/>
  <c r="V59" i="67"/>
  <c r="W60" i="67"/>
  <c r="W70" i="67" s="1"/>
  <c r="AH60" i="67"/>
  <c r="AH70" i="67" s="1"/>
  <c r="AH61" i="67"/>
  <c r="AH71" i="67" s="1"/>
  <c r="AI62" i="67"/>
  <c r="AI72" i="67" s="1"/>
  <c r="AQ69" i="67"/>
  <c r="E62" i="67"/>
  <c r="C60" i="67"/>
  <c r="BH58" i="67"/>
  <c r="BH68" i="67" s="1"/>
  <c r="U61" i="67"/>
  <c r="U71" i="67" s="1"/>
  <c r="AG62" i="67"/>
  <c r="AG72" i="67" s="1"/>
  <c r="Z62" i="67"/>
  <c r="Z72" i="67" s="1"/>
  <c r="Z78" i="67"/>
  <c r="AD59" i="67"/>
  <c r="AD58" i="67" s="1"/>
  <c r="AD68" i="67" s="1"/>
  <c r="BV58" i="67"/>
  <c r="BV68" i="67" s="1"/>
  <c r="U60" i="67"/>
  <c r="U70" i="67" s="1"/>
  <c r="V62" i="67"/>
  <c r="V72" i="67" s="1"/>
  <c r="V60" i="67"/>
  <c r="V70" i="67" s="1"/>
  <c r="AQ72" i="67"/>
  <c r="C61" i="67"/>
  <c r="Q58" i="67"/>
  <c r="Q68" i="67" s="1"/>
  <c r="BI58" i="67"/>
  <c r="BI68" i="67" s="1"/>
  <c r="W59" i="67"/>
  <c r="W69" i="67" s="1"/>
  <c r="AI59" i="67"/>
  <c r="Z60" i="67"/>
  <c r="AI60" i="67"/>
  <c r="AI70" i="67" s="1"/>
  <c r="Z61" i="67"/>
  <c r="Z71" i="67" s="1"/>
  <c r="AI61" i="67"/>
  <c r="AI71" i="67" s="1"/>
  <c r="AA62" i="67"/>
  <c r="AA72" i="67" s="1"/>
  <c r="AL62" i="67"/>
  <c r="D62" i="67" s="1"/>
  <c r="AA63" i="67"/>
  <c r="AA73" i="67" s="1"/>
  <c r="AM63" i="67"/>
  <c r="AS58" i="67"/>
  <c r="AS68" i="67" s="1"/>
  <c r="BJ58" i="67"/>
  <c r="BJ68" i="67" s="1"/>
  <c r="AV58" i="67"/>
  <c r="AV68" i="67" s="1"/>
  <c r="BL58" i="67"/>
  <c r="BL68" i="67" s="1"/>
  <c r="BF58" i="67"/>
  <c r="BF68" i="67" s="1"/>
  <c r="J62" i="67"/>
  <c r="AY58" i="67"/>
  <c r="AY68" i="67" s="1"/>
  <c r="BQ58" i="67"/>
  <c r="BQ68" i="67" s="1"/>
  <c r="J59" i="67"/>
  <c r="BX58" i="67"/>
  <c r="BX68" i="67" s="1"/>
  <c r="AC78" i="67"/>
  <c r="AZ58" i="67"/>
  <c r="AZ68" i="67" s="1"/>
  <c r="BR58" i="67"/>
  <c r="BR68" i="67" s="1"/>
  <c r="BP58" i="67"/>
  <c r="BP68" i="67" s="1"/>
  <c r="BV70" i="67"/>
  <c r="M58" i="67"/>
  <c r="M68" i="67" s="1"/>
  <c r="J58" i="67"/>
  <c r="P58" i="67"/>
  <c r="P68" i="67" s="1"/>
  <c r="BA58" i="67"/>
  <c r="BA68" i="67" s="1"/>
  <c r="BT58" i="67"/>
  <c r="BT68" i="67" s="1"/>
  <c r="O58" i="67"/>
  <c r="O68" i="67" s="1"/>
  <c r="BD58" i="67"/>
  <c r="BD68" i="67" s="1"/>
  <c r="AK73" i="67"/>
  <c r="C63" i="67"/>
  <c r="AI69" i="67"/>
  <c r="Z70" i="67"/>
  <c r="AL72" i="67"/>
  <c r="AM73" i="67"/>
  <c r="E63" i="67"/>
  <c r="AC58" i="67"/>
  <c r="AC68" i="67" s="1"/>
  <c r="Y60" i="67"/>
  <c r="Y70" i="67" s="1"/>
  <c r="Z63" i="67"/>
  <c r="Z73" i="67" s="1"/>
  <c r="AK78" i="67"/>
  <c r="Y61" i="67"/>
  <c r="Y71" i="67" s="1"/>
  <c r="AL63" i="67"/>
  <c r="AM69" i="67"/>
  <c r="E69" i="67" s="1"/>
  <c r="AM78" i="67"/>
  <c r="AK62" i="67"/>
  <c r="AK58" i="67"/>
  <c r="AK68" i="67" s="1"/>
  <c r="C68" i="67" s="1"/>
  <c r="AH59" i="67"/>
  <c r="Y62" i="67"/>
  <c r="Y72" i="67" s="1"/>
  <c r="AE78" i="67"/>
  <c r="AH78" i="67"/>
  <c r="U58" i="67"/>
  <c r="U68" i="67" s="1"/>
  <c r="W78" i="67"/>
  <c r="N20" i="63"/>
  <c r="V20" i="63"/>
  <c r="W13" i="63"/>
  <c r="W23" i="63" s="1"/>
  <c r="X24" i="63"/>
  <c r="P20" i="63"/>
  <c r="X20" i="63"/>
  <c r="M13" i="63"/>
  <c r="N23" i="63" s="1"/>
  <c r="M20" i="63"/>
  <c r="T20" i="63"/>
  <c r="U20" i="63"/>
  <c r="U13" i="63"/>
  <c r="U23" i="63" s="1"/>
  <c r="L23" i="63"/>
  <c r="T23" i="63"/>
  <c r="I58" i="67"/>
  <c r="AQ71" i="66"/>
  <c r="I62" i="66"/>
  <c r="I58" i="66"/>
  <c r="AU71" i="66"/>
  <c r="AQ69" i="66"/>
  <c r="O42" i="61"/>
  <c r="C42" i="61" s="1"/>
  <c r="C35" i="61"/>
  <c r="O43" i="61"/>
  <c r="C43" i="61" s="1"/>
  <c r="C34" i="61"/>
  <c r="O20" i="63"/>
  <c r="N15" i="59"/>
  <c r="N47" i="60" s="1"/>
  <c r="N16" i="60"/>
  <c r="R20" i="63"/>
  <c r="F20" i="63" s="1"/>
  <c r="O13" i="63"/>
  <c r="O23" i="63" s="1"/>
  <c r="I60" i="66"/>
  <c r="AQ70" i="67"/>
  <c r="N43" i="61"/>
  <c r="N44" i="61" s="1"/>
  <c r="M43" i="61"/>
  <c r="M44" i="61" s="1"/>
  <c r="N42" i="60"/>
  <c r="S20" i="63"/>
  <c r="L57" i="60"/>
  <c r="R13" i="63"/>
  <c r="F13" i="63" s="1"/>
  <c r="N46" i="60"/>
  <c r="O40" i="60"/>
  <c r="C40" i="60" s="1"/>
  <c r="N44" i="60"/>
  <c r="Q20" i="63"/>
  <c r="E20" i="63" s="1"/>
  <c r="M55" i="60"/>
  <c r="L8" i="60"/>
  <c r="M14" i="60"/>
  <c r="P40" i="60"/>
  <c r="D40" i="60" s="1"/>
  <c r="O42" i="60"/>
  <c r="C42" i="60" s="1"/>
  <c r="L43" i="60"/>
  <c r="O44" i="60"/>
  <c r="C44" i="60" s="1"/>
  <c r="P14" i="59"/>
  <c r="M8" i="60"/>
  <c r="N14" i="60"/>
  <c r="L41" i="60"/>
  <c r="P42" i="60"/>
  <c r="D42" i="60" s="1"/>
  <c r="M43" i="60"/>
  <c r="P44" i="60"/>
  <c r="D44" i="60" s="1"/>
  <c r="L45" i="60"/>
  <c r="N8" i="60"/>
  <c r="M41" i="60"/>
  <c r="N43" i="60"/>
  <c r="M45" i="60"/>
  <c r="O8" i="60"/>
  <c r="C8" i="60" s="1"/>
  <c r="N41" i="60"/>
  <c r="O43" i="60"/>
  <c r="C43" i="60" s="1"/>
  <c r="N45" i="60"/>
  <c r="P48" i="60"/>
  <c r="D48" i="60" s="1"/>
  <c r="D8" i="59"/>
  <c r="P8" i="60"/>
  <c r="D8" i="60" s="1"/>
  <c r="L40" i="60"/>
  <c r="O41" i="60"/>
  <c r="C41" i="60" s="1"/>
  <c r="P43" i="60"/>
  <c r="D43" i="60" s="1"/>
  <c r="O45" i="60"/>
  <c r="C45" i="60" s="1"/>
  <c r="Q8" i="60"/>
  <c r="M40" i="60"/>
  <c r="P41" i="60"/>
  <c r="D41" i="60" s="1"/>
  <c r="L42" i="60"/>
  <c r="L44" i="60"/>
  <c r="O14" i="59"/>
  <c r="C14" i="59" s="1"/>
  <c r="N40" i="60"/>
  <c r="M42" i="60"/>
  <c r="M44" i="60"/>
  <c r="N48" i="60"/>
  <c r="M50" i="59"/>
  <c r="M57" i="60" s="1"/>
  <c r="M33" i="60"/>
  <c r="O16" i="60"/>
  <c r="C16" i="60" s="1"/>
  <c r="L58" i="60"/>
  <c r="R24" i="63"/>
  <c r="F24" i="63" s="1"/>
  <c r="P16" i="60"/>
  <c r="D16" i="60" s="1"/>
  <c r="S24" i="63"/>
  <c r="Q16" i="60"/>
  <c r="L15" i="59"/>
  <c r="L48" i="60"/>
  <c r="M15" i="59"/>
  <c r="M48" i="60"/>
  <c r="E14" i="63"/>
  <c r="O24" i="63"/>
  <c r="L16" i="60"/>
  <c r="O32" i="60"/>
  <c r="C32" i="60" s="1"/>
  <c r="M16" i="60"/>
  <c r="O48" i="60"/>
  <c r="C48" i="60" s="1"/>
  <c r="P24" i="63"/>
  <c r="M53" i="60"/>
  <c r="M54" i="60"/>
  <c r="N57" i="60"/>
  <c r="L30" i="60"/>
  <c r="N33" i="60"/>
  <c r="O33" i="60"/>
  <c r="C33" i="60" s="1"/>
  <c r="C52" i="59"/>
  <c r="O59" i="60"/>
  <c r="C59" i="60" s="1"/>
  <c r="M31" i="60"/>
  <c r="P33" i="60"/>
  <c r="D33" i="60" s="1"/>
  <c r="M60" i="60"/>
  <c r="N31" i="60"/>
  <c r="Q33" i="60"/>
  <c r="P32" i="60"/>
  <c r="D32" i="60" s="1"/>
  <c r="O31" i="60"/>
  <c r="C31" i="60" s="1"/>
  <c r="L32" i="60"/>
  <c r="O58" i="60"/>
  <c r="C58" i="60" s="1"/>
  <c r="O60" i="60"/>
  <c r="C60" i="60" s="1"/>
  <c r="L60" i="60"/>
  <c r="D52" i="59"/>
  <c r="P31" i="60"/>
  <c r="D31" i="60" s="1"/>
  <c r="M32" i="60"/>
  <c r="P58" i="60"/>
  <c r="D58" i="60" s="1"/>
  <c r="Q31" i="60"/>
  <c r="N32" i="60"/>
  <c r="Q32" i="60"/>
  <c r="AX58" i="67"/>
  <c r="AX68" i="67" s="1"/>
  <c r="BP70" i="67"/>
  <c r="Y78" i="67"/>
  <c r="AG78" i="67"/>
  <c r="BX72" i="67"/>
  <c r="AA78" i="67"/>
  <c r="AI78" i="67"/>
  <c r="W61" i="67"/>
  <c r="W71" i="67" s="1"/>
  <c r="V78" i="67"/>
  <c r="AE61" i="67"/>
  <c r="AE71" i="67" s="1"/>
  <c r="AD78" i="67"/>
  <c r="AM61" i="67"/>
  <c r="AL78" i="67"/>
  <c r="BW58" i="67"/>
  <c r="BW68" i="67" s="1"/>
  <c r="D60" i="67"/>
  <c r="S58" i="67"/>
  <c r="S68" i="67" s="1"/>
  <c r="BB58" i="67"/>
  <c r="BB68" i="67" s="1"/>
  <c r="BN58" i="67"/>
  <c r="BN68" i="67" s="1"/>
  <c r="T69" i="67"/>
  <c r="T58" i="67"/>
  <c r="T68" i="67" s="1"/>
  <c r="AU58" i="67"/>
  <c r="AU68" i="67" s="1"/>
  <c r="BC58" i="67"/>
  <c r="BC68" i="67" s="1"/>
  <c r="BK58" i="67"/>
  <c r="BK68" i="67" s="1"/>
  <c r="BS58" i="67"/>
  <c r="BS68" i="67" s="1"/>
  <c r="E60" i="67"/>
  <c r="BK69" i="67"/>
  <c r="R58" i="67"/>
  <c r="R68" i="67" s="1"/>
  <c r="BO58" i="67"/>
  <c r="BO68" i="67" s="1"/>
  <c r="BF70" i="67"/>
  <c r="AG58" i="67"/>
  <c r="AG68" i="67" s="1"/>
  <c r="AT58" i="67"/>
  <c r="AT68" i="67" s="1"/>
  <c r="N69" i="67"/>
  <c r="N58" i="67"/>
  <c r="N68" i="67" s="1"/>
  <c r="V69" i="67"/>
  <c r="V58" i="67"/>
  <c r="V68" i="67" s="1"/>
  <c r="AL69" i="67"/>
  <c r="D69" i="67" s="1"/>
  <c r="AW58" i="67"/>
  <c r="AW68" i="67" s="1"/>
  <c r="BE58" i="67"/>
  <c r="BE68" i="67" s="1"/>
  <c r="BM58" i="67"/>
  <c r="BM68" i="67" s="1"/>
  <c r="BU58" i="67"/>
  <c r="BU68" i="67" s="1"/>
  <c r="D61" i="67"/>
  <c r="BS69" i="67"/>
  <c r="BG58" i="67"/>
  <c r="BG68" i="67" s="1"/>
  <c r="BU69" i="67"/>
  <c r="BM67" i="66"/>
  <c r="Q68" i="66"/>
  <c r="Q58" i="66"/>
  <c r="Q67" i="66" s="1"/>
  <c r="Y59" i="66"/>
  <c r="AH59" i="66"/>
  <c r="AA68" i="66"/>
  <c r="AI68" i="66"/>
  <c r="Z59" i="66"/>
  <c r="AH62" i="66"/>
  <c r="AH71" i="66" s="1"/>
  <c r="T69" i="66"/>
  <c r="BU67" i="66"/>
  <c r="AK68" i="66"/>
  <c r="C68" i="66" s="1"/>
  <c r="BC67" i="66"/>
  <c r="W61" i="66"/>
  <c r="AE61" i="66"/>
  <c r="AM61" i="66"/>
  <c r="Z62" i="66"/>
  <c r="Z71" i="66" s="1"/>
  <c r="AI62" i="66"/>
  <c r="AI71" i="66" s="1"/>
  <c r="BA68" i="66"/>
  <c r="AC68" i="66"/>
  <c r="AW68" i="66"/>
  <c r="BE68" i="66"/>
  <c r="BM68" i="66"/>
  <c r="BU68" i="66"/>
  <c r="AJ60" i="66"/>
  <c r="AV58" i="66"/>
  <c r="AV67" i="66" s="1"/>
  <c r="AV69" i="66"/>
  <c r="BD58" i="66"/>
  <c r="BD69" i="66"/>
  <c r="BL58" i="66"/>
  <c r="BL69" i="66"/>
  <c r="BT58" i="66"/>
  <c r="BT69" i="66"/>
  <c r="X61" i="66"/>
  <c r="AF61" i="66"/>
  <c r="AN61" i="66"/>
  <c r="AY70" i="66"/>
  <c r="BC70" i="66"/>
  <c r="BG70" i="66"/>
  <c r="BK70" i="66"/>
  <c r="BO70" i="66"/>
  <c r="BS70" i="66"/>
  <c r="AA62" i="66"/>
  <c r="AA71" i="66" s="1"/>
  <c r="AW67" i="66"/>
  <c r="U68" i="66"/>
  <c r="AM68" i="66"/>
  <c r="E68" i="66" s="1"/>
  <c r="AB60" i="66"/>
  <c r="AK58" i="66"/>
  <c r="AK69" i="66"/>
  <c r="C69" i="66" s="1"/>
  <c r="AL71" i="66"/>
  <c r="AW71" i="66"/>
  <c r="BE71" i="66"/>
  <c r="BM71" i="66"/>
  <c r="BU71" i="66"/>
  <c r="R68" i="66"/>
  <c r="BI68" i="66"/>
  <c r="AU69" i="66"/>
  <c r="T67" i="66"/>
  <c r="AC58" i="66"/>
  <c r="AC69" i="66"/>
  <c r="AD71" i="66"/>
  <c r="AM71" i="66"/>
  <c r="AX71" i="66"/>
  <c r="BF71" i="66"/>
  <c r="BN71" i="66"/>
  <c r="BV71" i="66"/>
  <c r="BC69" i="66"/>
  <c r="BB70" i="66"/>
  <c r="AG68" i="66"/>
  <c r="AG58" i="66"/>
  <c r="AG67" i="66" s="1"/>
  <c r="AF69" i="66"/>
  <c r="BE67" i="66"/>
  <c r="AZ68" i="66"/>
  <c r="AZ58" i="66"/>
  <c r="AZ67" i="66" s="1"/>
  <c r="BH68" i="66"/>
  <c r="BH58" i="66"/>
  <c r="BH67" i="66" s="1"/>
  <c r="BP68" i="66"/>
  <c r="BP58" i="66"/>
  <c r="BP67" i="66" s="1"/>
  <c r="BX68" i="66"/>
  <c r="BX58" i="66"/>
  <c r="U58" i="66"/>
  <c r="U67" i="66" s="1"/>
  <c r="U69" i="66"/>
  <c r="AN69" i="66"/>
  <c r="F69" i="66" s="1"/>
  <c r="AY69" i="66"/>
  <c r="BG69" i="66"/>
  <c r="BO69" i="66"/>
  <c r="BW69" i="66"/>
  <c r="V71" i="66"/>
  <c r="AE71" i="66"/>
  <c r="BQ68" i="66"/>
  <c r="BK69" i="66"/>
  <c r="BJ70" i="66"/>
  <c r="X58" i="66"/>
  <c r="X67" i="66" s="1"/>
  <c r="AF58" i="66"/>
  <c r="AN58" i="66"/>
  <c r="AY58" i="66"/>
  <c r="AY67" i="66" s="1"/>
  <c r="BG58" i="66"/>
  <c r="BG67" i="66" s="1"/>
  <c r="BO58" i="66"/>
  <c r="BO67" i="66" s="1"/>
  <c r="BW58" i="66"/>
  <c r="BW67" i="66" s="1"/>
  <c r="V60" i="66"/>
  <c r="AD60" i="66"/>
  <c r="AL60" i="66"/>
  <c r="AB62" i="66"/>
  <c r="AB71" i="66" s="1"/>
  <c r="AJ62" i="66"/>
  <c r="AJ71" i="66" s="1"/>
  <c r="S58" i="66"/>
  <c r="S67" i="66" s="1"/>
  <c r="AT58" i="66"/>
  <c r="BB58" i="66"/>
  <c r="BB67" i="66" s="1"/>
  <c r="BJ58" i="66"/>
  <c r="BJ67" i="66" s="1"/>
  <c r="BR58" i="66"/>
  <c r="BR67" i="66" s="1"/>
  <c r="M23" i="63"/>
  <c r="F10" i="63"/>
  <c r="P13" i="63"/>
  <c r="X13" i="63"/>
  <c r="X23" i="63" s="1"/>
  <c r="Q13" i="63"/>
  <c r="Y13" i="63"/>
  <c r="N24" i="63"/>
  <c r="V24" i="63"/>
  <c r="E10" i="63"/>
  <c r="W44" i="61"/>
  <c r="J43" i="61"/>
  <c r="J44" i="61" s="1"/>
  <c r="K43" i="61"/>
  <c r="K44" i="61" s="1"/>
  <c r="S43" i="61"/>
  <c r="S44" i="61" s="1"/>
  <c r="L43" i="61"/>
  <c r="L44" i="61" s="1"/>
  <c r="T43" i="61"/>
  <c r="T44" i="61" s="1"/>
  <c r="N34" i="59"/>
  <c r="O34" i="59"/>
  <c r="W34" i="59"/>
  <c r="V50" i="59"/>
  <c r="P34" i="59"/>
  <c r="X34" i="59"/>
  <c r="O50" i="59"/>
  <c r="I34" i="59"/>
  <c r="Q34" i="59"/>
  <c r="J34" i="59"/>
  <c r="R34" i="59"/>
  <c r="D14" i="59"/>
  <c r="K34" i="59"/>
  <c r="S34" i="59"/>
  <c r="L34" i="59"/>
  <c r="T34" i="59"/>
  <c r="U23" i="60" s="1"/>
  <c r="J15" i="60" l="1"/>
  <c r="R46" i="60"/>
  <c r="R14" i="60"/>
  <c r="Y23" i="63"/>
  <c r="R15" i="60"/>
  <c r="R23" i="63"/>
  <c r="F23" i="63" s="1"/>
  <c r="AU67" i="66"/>
  <c r="AQ67" i="66"/>
  <c r="U57" i="60"/>
  <c r="U30" i="60"/>
  <c r="W15" i="59"/>
  <c r="W46" i="60"/>
  <c r="W14" i="60"/>
  <c r="K46" i="59"/>
  <c r="K53" i="60"/>
  <c r="K23" i="60"/>
  <c r="R46" i="59"/>
  <c r="R23" i="60"/>
  <c r="R53" i="60"/>
  <c r="X15" i="59"/>
  <c r="X46" i="60"/>
  <c r="X14" i="60"/>
  <c r="V57" i="60"/>
  <c r="V30" i="60"/>
  <c r="J46" i="59"/>
  <c r="J53" i="60"/>
  <c r="J23" i="60"/>
  <c r="W46" i="59"/>
  <c r="W53" i="60"/>
  <c r="W23" i="60"/>
  <c r="K14" i="60"/>
  <c r="K46" i="60"/>
  <c r="K15" i="59"/>
  <c r="L15" i="60" s="1"/>
  <c r="Q46" i="59"/>
  <c r="Q53" i="60"/>
  <c r="W30" i="60"/>
  <c r="T46" i="59"/>
  <c r="T23" i="60"/>
  <c r="T53" i="60"/>
  <c r="I46" i="59"/>
  <c r="I53" i="60"/>
  <c r="S46" i="60"/>
  <c r="S14" i="60"/>
  <c r="S15" i="59"/>
  <c r="X46" i="59"/>
  <c r="X53" i="60"/>
  <c r="X23" i="60"/>
  <c r="S46" i="59"/>
  <c r="S23" i="60"/>
  <c r="S53" i="60"/>
  <c r="P43" i="61"/>
  <c r="D43" i="61" s="1"/>
  <c r="AL58" i="67"/>
  <c r="AD69" i="67"/>
  <c r="AA58" i="67"/>
  <c r="AA68" i="67" s="1"/>
  <c r="W58" i="67"/>
  <c r="W68" i="67" s="1"/>
  <c r="AQ68" i="67"/>
  <c r="AI58" i="67"/>
  <c r="AI68" i="67" s="1"/>
  <c r="AE58" i="67"/>
  <c r="AE68" i="67" s="1"/>
  <c r="AR68" i="67"/>
  <c r="AL73" i="67"/>
  <c r="D63" i="67"/>
  <c r="AH69" i="67"/>
  <c r="AH58" i="67"/>
  <c r="AH68" i="67" s="1"/>
  <c r="Z58" i="67"/>
  <c r="Z68" i="67" s="1"/>
  <c r="Y58" i="67"/>
  <c r="Y68" i="67" s="1"/>
  <c r="AK72" i="67"/>
  <c r="C62" i="67"/>
  <c r="C58" i="67"/>
  <c r="P23" i="63"/>
  <c r="V23" i="63"/>
  <c r="O44" i="61"/>
  <c r="M30" i="60"/>
  <c r="S23" i="63"/>
  <c r="O14" i="60"/>
  <c r="C14" i="60" s="1"/>
  <c r="O46" i="60"/>
  <c r="C46" i="60" s="1"/>
  <c r="P15" i="59"/>
  <c r="Q14" i="60"/>
  <c r="P14" i="60"/>
  <c r="D14" i="60" s="1"/>
  <c r="P46" i="60"/>
  <c r="D46" i="60" s="1"/>
  <c r="O15" i="59"/>
  <c r="O15" i="60" s="1"/>
  <c r="C15" i="60" s="1"/>
  <c r="L47" i="60"/>
  <c r="M15" i="60"/>
  <c r="M47" i="60"/>
  <c r="N30" i="60"/>
  <c r="N15" i="60"/>
  <c r="P23" i="60"/>
  <c r="D23" i="60" s="1"/>
  <c r="P53" i="60"/>
  <c r="D53" i="60" s="1"/>
  <c r="Q23" i="60"/>
  <c r="O53" i="60"/>
  <c r="C53" i="60" s="1"/>
  <c r="O23" i="60"/>
  <c r="C23" i="60" s="1"/>
  <c r="L46" i="59"/>
  <c r="M26" i="60" s="1"/>
  <c r="L53" i="60"/>
  <c r="L23" i="60"/>
  <c r="N46" i="59"/>
  <c r="N26" i="60" s="1"/>
  <c r="N53" i="60"/>
  <c r="N23" i="60"/>
  <c r="M23" i="60"/>
  <c r="D50" i="59"/>
  <c r="Q30" i="60"/>
  <c r="P57" i="60"/>
  <c r="D57" i="60" s="1"/>
  <c r="P30" i="60"/>
  <c r="D30" i="60" s="1"/>
  <c r="C50" i="59"/>
  <c r="O30" i="60"/>
  <c r="C30" i="60" s="1"/>
  <c r="O57" i="60"/>
  <c r="C57" i="60" s="1"/>
  <c r="D58" i="67"/>
  <c r="AL68" i="67"/>
  <c r="D68" i="67" s="1"/>
  <c r="AM71" i="67"/>
  <c r="E61" i="67"/>
  <c r="AM58" i="67"/>
  <c r="Z58" i="66"/>
  <c r="Z68" i="66"/>
  <c r="V69" i="66"/>
  <c r="V58" i="66"/>
  <c r="V67" i="66" s="1"/>
  <c r="Z69" i="66"/>
  <c r="BN67" i="66"/>
  <c r="Y68" i="66"/>
  <c r="Y58" i="66"/>
  <c r="Y67" i="66" s="1"/>
  <c r="AB58" i="66"/>
  <c r="AB67" i="66" s="1"/>
  <c r="AB69" i="66"/>
  <c r="AH58" i="66"/>
  <c r="AH68" i="66"/>
  <c r="AD68" i="66"/>
  <c r="BL67" i="66"/>
  <c r="AM70" i="66"/>
  <c r="AM58" i="66"/>
  <c r="E61" i="66"/>
  <c r="BT67" i="66"/>
  <c r="AN71" i="66"/>
  <c r="AN70" i="66"/>
  <c r="F61" i="66"/>
  <c r="BD67" i="66"/>
  <c r="AL68" i="66"/>
  <c r="D68" i="66" s="1"/>
  <c r="AE70" i="66"/>
  <c r="AI70" i="66"/>
  <c r="AE58" i="66"/>
  <c r="AF71" i="66"/>
  <c r="AI58" i="66"/>
  <c r="AI67" i="66" s="1"/>
  <c r="AF70" i="66"/>
  <c r="AJ70" i="66"/>
  <c r="W70" i="66"/>
  <c r="W58" i="66"/>
  <c r="W67" i="66" s="1"/>
  <c r="AA70" i="66"/>
  <c r="AD69" i="66"/>
  <c r="AD58" i="66"/>
  <c r="AD67" i="66" s="1"/>
  <c r="F58" i="66"/>
  <c r="BX67" i="66"/>
  <c r="X70" i="66"/>
  <c r="AB70" i="66"/>
  <c r="BV67" i="66"/>
  <c r="BS67" i="66"/>
  <c r="AA58" i="66"/>
  <c r="AA67" i="66" s="1"/>
  <c r="AL69" i="66"/>
  <c r="D69" i="66" s="1"/>
  <c r="D60" i="66"/>
  <c r="AL58" i="66"/>
  <c r="AF67" i="66"/>
  <c r="AX67" i="66"/>
  <c r="C58" i="66"/>
  <c r="AK67" i="66"/>
  <c r="C67" i="66" s="1"/>
  <c r="AJ58" i="66"/>
  <c r="AJ67" i="66" s="1"/>
  <c r="AJ69" i="66"/>
  <c r="BF67" i="66"/>
  <c r="BK67" i="66"/>
  <c r="AH69" i="66"/>
  <c r="E13" i="63"/>
  <c r="Q23" i="63"/>
  <c r="E23" i="63" s="1"/>
  <c r="Z23" i="63"/>
  <c r="D34" i="59"/>
  <c r="P46" i="59"/>
  <c r="C34" i="59"/>
  <c r="O46" i="59"/>
  <c r="N48" i="59" l="1"/>
  <c r="N28" i="60" s="1"/>
  <c r="N54" i="60"/>
  <c r="K48" i="59"/>
  <c r="K26" i="60"/>
  <c r="K54" i="60"/>
  <c r="S48" i="59"/>
  <c r="S26" i="60"/>
  <c r="S54" i="60"/>
  <c r="X48" i="59"/>
  <c r="X26" i="60"/>
  <c r="X54" i="60"/>
  <c r="T48" i="59"/>
  <c r="T26" i="60"/>
  <c r="T54" i="60"/>
  <c r="U26" i="60"/>
  <c r="S47" i="60"/>
  <c r="S15" i="60"/>
  <c r="T15" i="60"/>
  <c r="W48" i="59"/>
  <c r="W26" i="60"/>
  <c r="W54" i="60"/>
  <c r="X15" i="60"/>
  <c r="X47" i="60"/>
  <c r="I48" i="59"/>
  <c r="I55" i="60" s="1"/>
  <c r="I54" i="60"/>
  <c r="W47" i="60"/>
  <c r="W15" i="60"/>
  <c r="Q48" i="59"/>
  <c r="Q55" i="60" s="1"/>
  <c r="Q54" i="60"/>
  <c r="K15" i="60"/>
  <c r="K47" i="60"/>
  <c r="J48" i="59"/>
  <c r="J26" i="60"/>
  <c r="J54" i="60"/>
  <c r="R48" i="59"/>
  <c r="R26" i="60"/>
  <c r="R54" i="60"/>
  <c r="P44" i="61"/>
  <c r="C15" i="59"/>
  <c r="D15" i="59"/>
  <c r="P47" i="60"/>
  <c r="D47" i="60" s="1"/>
  <c r="Q15" i="60"/>
  <c r="P15" i="60"/>
  <c r="D15" i="60" s="1"/>
  <c r="O47" i="60"/>
  <c r="C47" i="60" s="1"/>
  <c r="L26" i="60"/>
  <c r="N55" i="60"/>
  <c r="L54" i="60"/>
  <c r="L48" i="59"/>
  <c r="O54" i="60"/>
  <c r="C54" i="60" s="1"/>
  <c r="O26" i="60"/>
  <c r="C26" i="60" s="1"/>
  <c r="P54" i="60"/>
  <c r="D54" i="60" s="1"/>
  <c r="Q26" i="60"/>
  <c r="P26" i="60"/>
  <c r="D26" i="60" s="1"/>
  <c r="AM68" i="67"/>
  <c r="E68" i="67" s="1"/>
  <c r="E58" i="67"/>
  <c r="AM67" i="66"/>
  <c r="E67" i="66" s="1"/>
  <c r="E58" i="66"/>
  <c r="AN67" i="66"/>
  <c r="F67" i="66" s="1"/>
  <c r="AC67" i="66"/>
  <c r="AE67" i="66"/>
  <c r="AH67" i="66"/>
  <c r="AL67" i="66"/>
  <c r="D67" i="66" s="1"/>
  <c r="D58" i="66"/>
  <c r="Z67" i="66"/>
  <c r="C46" i="59"/>
  <c r="O48" i="59"/>
  <c r="P48" i="59"/>
  <c r="D46" i="59"/>
  <c r="X55" i="60" l="1"/>
  <c r="X28" i="60"/>
  <c r="J55" i="60"/>
  <c r="J28" i="60"/>
  <c r="S28" i="60"/>
  <c r="S55" i="60"/>
  <c r="T28" i="60"/>
  <c r="T55" i="60"/>
  <c r="U28" i="60"/>
  <c r="R55" i="60"/>
  <c r="R28" i="60"/>
  <c r="W55" i="60"/>
  <c r="W28" i="60"/>
  <c r="K55" i="60"/>
  <c r="K28" i="60"/>
  <c r="M28" i="60"/>
  <c r="L28" i="60"/>
  <c r="L55" i="60"/>
  <c r="C48" i="59"/>
  <c r="O55" i="60"/>
  <c r="C55" i="60" s="1"/>
  <c r="O28" i="60"/>
  <c r="C28" i="60" s="1"/>
  <c r="D48" i="59"/>
  <c r="P28" i="60"/>
  <c r="D28" i="60" s="1"/>
  <c r="P55" i="60"/>
  <c r="D55" i="60" s="1"/>
  <c r="Q28" i="60"/>
  <c r="AR73" i="56" l="1"/>
  <c r="AQ73" i="56"/>
  <c r="AP73" i="56"/>
  <c r="AR72" i="56"/>
  <c r="AQ72" i="56"/>
  <c r="AP72" i="56"/>
  <c r="AR71" i="56"/>
  <c r="AQ71" i="56"/>
  <c r="AP71" i="56"/>
  <c r="AR70" i="56"/>
  <c r="AQ70" i="56"/>
  <c r="AP70" i="56"/>
  <c r="AR69" i="56"/>
  <c r="AQ69" i="56"/>
  <c r="AP69" i="56"/>
  <c r="AR68" i="56"/>
  <c r="AQ68" i="56"/>
  <c r="AP68" i="56"/>
  <c r="AO83" i="56"/>
  <c r="AO82" i="56"/>
  <c r="AO81" i="56"/>
  <c r="AO80" i="56"/>
  <c r="AO79" i="56"/>
  <c r="AO80" i="55"/>
  <c r="AO79" i="55"/>
  <c r="AO78" i="55"/>
  <c r="AO77" i="55"/>
  <c r="F69" i="55"/>
  <c r="E69" i="55"/>
  <c r="D69" i="55"/>
  <c r="F68" i="55"/>
  <c r="E68" i="55"/>
  <c r="D68" i="55"/>
  <c r="F67" i="55"/>
  <c r="E67" i="55"/>
  <c r="D67" i="55"/>
  <c r="C69" i="55"/>
  <c r="C68" i="55"/>
  <c r="C67" i="55"/>
  <c r="E69" i="18"/>
  <c r="F67" i="18"/>
  <c r="C67" i="18"/>
  <c r="J69" i="18"/>
  <c r="I69" i="18"/>
  <c r="H69" i="18"/>
  <c r="G69" i="18"/>
  <c r="F69" i="18"/>
  <c r="D69" i="18"/>
  <c r="C69" i="18"/>
  <c r="J68" i="18"/>
  <c r="I68" i="18"/>
  <c r="H68" i="18"/>
  <c r="G68" i="18"/>
  <c r="F68" i="18"/>
  <c r="E68" i="18"/>
  <c r="D68" i="18"/>
  <c r="C68" i="18"/>
  <c r="J67" i="18"/>
  <c r="I67" i="18"/>
  <c r="H67" i="18"/>
  <c r="G67" i="18"/>
  <c r="E67" i="18"/>
  <c r="D67" i="18"/>
  <c r="F53" i="53"/>
  <c r="E53" i="53"/>
  <c r="E42" i="52"/>
  <c r="E52" i="52"/>
  <c r="F47" i="52"/>
  <c r="F46" i="52"/>
  <c r="F45" i="52"/>
  <c r="F44" i="52"/>
  <c r="F43" i="52"/>
  <c r="F42" i="52"/>
  <c r="E47" i="52"/>
  <c r="E46" i="52"/>
  <c r="E45" i="52"/>
  <c r="E44" i="52"/>
  <c r="E43" i="52"/>
  <c r="C8" i="54"/>
  <c r="D20" i="54"/>
  <c r="C20" i="54"/>
  <c r="D19" i="54"/>
  <c r="C19" i="54"/>
  <c r="D18" i="54"/>
  <c r="C18" i="54"/>
  <c r="D17" i="54"/>
  <c r="C17" i="54"/>
  <c r="D16" i="54"/>
  <c r="C16" i="54"/>
  <c r="D15" i="54"/>
  <c r="C15" i="54"/>
  <c r="D8" i="54"/>
  <c r="G65" i="52"/>
  <c r="F21" i="52"/>
  <c r="E30" i="14"/>
  <c r="F33" i="52"/>
  <c r="F32" i="52"/>
  <c r="F30" i="52"/>
  <c r="E33" i="52"/>
  <c r="E32" i="52"/>
  <c r="E30" i="52"/>
  <c r="F12" i="52"/>
  <c r="F11" i="52"/>
  <c r="E12" i="52"/>
  <c r="E11" i="52"/>
  <c r="N37" i="51"/>
  <c r="O37" i="51"/>
  <c r="P37" i="51"/>
  <c r="D37" i="51" s="1"/>
  <c r="D51" i="51"/>
  <c r="D50" i="51"/>
  <c r="D48" i="51"/>
  <c r="D46" i="51"/>
  <c r="D45" i="51"/>
  <c r="D44" i="51"/>
  <c r="D43" i="51"/>
  <c r="D42" i="51"/>
  <c r="D41" i="51"/>
  <c r="D40" i="51"/>
  <c r="D39" i="51"/>
  <c r="D38" i="51"/>
  <c r="D36" i="51"/>
  <c r="D35" i="51"/>
  <c r="D34" i="51"/>
  <c r="D33" i="51"/>
  <c r="D32" i="51"/>
  <c r="D31" i="51"/>
  <c r="D30" i="51"/>
  <c r="D29" i="51"/>
  <c r="D28" i="51"/>
  <c r="D27" i="51"/>
  <c r="D25" i="51"/>
  <c r="D24" i="51"/>
  <c r="D23" i="51"/>
  <c r="D22" i="51"/>
  <c r="D20" i="51"/>
  <c r="D19" i="51"/>
  <c r="D18" i="51"/>
  <c r="D17" i="51"/>
  <c r="D16" i="51"/>
  <c r="D15" i="51"/>
  <c r="D14" i="51"/>
  <c r="D13" i="51"/>
  <c r="D12" i="51"/>
  <c r="D11" i="51"/>
  <c r="D10" i="51"/>
  <c r="D9" i="51"/>
  <c r="D8" i="51"/>
  <c r="C51" i="51"/>
  <c r="C50" i="51"/>
  <c r="C48" i="51"/>
  <c r="C46" i="51"/>
  <c r="C45" i="51"/>
  <c r="C44" i="51"/>
  <c r="C43" i="51"/>
  <c r="C42" i="51"/>
  <c r="C41" i="51"/>
  <c r="C40" i="51"/>
  <c r="C39" i="51"/>
  <c r="C38" i="51"/>
  <c r="C37" i="51"/>
  <c r="C36" i="51"/>
  <c r="C35" i="51"/>
  <c r="C34" i="51"/>
  <c r="C33" i="51"/>
  <c r="C32" i="51"/>
  <c r="C31" i="51"/>
  <c r="C30" i="51"/>
  <c r="C29" i="51"/>
  <c r="C28" i="51"/>
  <c r="C27" i="51"/>
  <c r="C25" i="51"/>
  <c r="C24" i="51"/>
  <c r="C23" i="51"/>
  <c r="C22" i="51"/>
  <c r="C20" i="51"/>
  <c r="C19" i="51"/>
  <c r="C18" i="51"/>
  <c r="C17" i="51"/>
  <c r="C16" i="51"/>
  <c r="C15" i="51"/>
  <c r="C14" i="51"/>
  <c r="C13" i="51"/>
  <c r="C12" i="51"/>
  <c r="C11" i="51"/>
  <c r="C10" i="51"/>
  <c r="C9" i="51"/>
  <c r="C8" i="51"/>
  <c r="D27" i="49"/>
  <c r="D25" i="49"/>
  <c r="D24" i="49"/>
  <c r="D22" i="49"/>
  <c r="D21" i="49"/>
  <c r="D20" i="49"/>
  <c r="D19" i="49"/>
  <c r="D18" i="49"/>
  <c r="D17" i="49"/>
  <c r="D13" i="49"/>
  <c r="D12" i="49"/>
  <c r="D11" i="49"/>
  <c r="D10" i="49"/>
  <c r="D9" i="49"/>
  <c r="C27" i="49"/>
  <c r="C25" i="49"/>
  <c r="C24" i="49"/>
  <c r="C22" i="49"/>
  <c r="C21" i="49"/>
  <c r="C20" i="49"/>
  <c r="C19" i="49"/>
  <c r="C18" i="49"/>
  <c r="C17" i="49"/>
  <c r="C13" i="49"/>
  <c r="C12" i="49"/>
  <c r="C11" i="49"/>
  <c r="C10" i="49"/>
  <c r="C9" i="49"/>
  <c r="D82" i="48"/>
  <c r="D81" i="48"/>
  <c r="D80" i="48"/>
  <c r="D78" i="48"/>
  <c r="D77" i="48"/>
  <c r="D76" i="48"/>
  <c r="C82" i="48"/>
  <c r="C81" i="48"/>
  <c r="C80" i="48"/>
  <c r="C78" i="48"/>
  <c r="C77" i="48"/>
  <c r="C76" i="48"/>
  <c r="D67" i="48"/>
  <c r="D66" i="48"/>
  <c r="D65" i="48"/>
  <c r="C67" i="48"/>
  <c r="C66" i="48"/>
  <c r="C65" i="48"/>
  <c r="D58" i="48"/>
  <c r="D57" i="48"/>
  <c r="D56" i="48"/>
  <c r="D55" i="48"/>
  <c r="D54" i="48"/>
  <c r="D47" i="48"/>
  <c r="D42" i="48"/>
  <c r="D41" i="48"/>
  <c r="D40" i="48"/>
  <c r="D38" i="48"/>
  <c r="D37" i="48"/>
  <c r="D36" i="48"/>
  <c r="D35" i="48"/>
  <c r="D31" i="48"/>
  <c r="D29" i="48"/>
  <c r="D28" i="48"/>
  <c r="D26" i="48"/>
  <c r="D25" i="48"/>
  <c r="D24" i="48"/>
  <c r="D23" i="48"/>
  <c r="D22" i="48"/>
  <c r="D21" i="48"/>
  <c r="D20" i="48"/>
  <c r="D19" i="48"/>
  <c r="D18" i="48"/>
  <c r="D17" i="48"/>
  <c r="D13" i="48"/>
  <c r="D12" i="48"/>
  <c r="D11" i="48"/>
  <c r="D10" i="48"/>
  <c r="D9" i="48"/>
  <c r="C58" i="48"/>
  <c r="C57" i="48"/>
  <c r="C56" i="48"/>
  <c r="C55" i="48"/>
  <c r="C54" i="48"/>
  <c r="C47" i="48"/>
  <c r="C42" i="48"/>
  <c r="C41" i="48"/>
  <c r="C40" i="48"/>
  <c r="C38" i="48"/>
  <c r="C37" i="48"/>
  <c r="C36" i="48"/>
  <c r="C35" i="48"/>
  <c r="C31" i="48"/>
  <c r="C29" i="48"/>
  <c r="C28" i="48"/>
  <c r="C26" i="48"/>
  <c r="C25" i="48"/>
  <c r="C24" i="48"/>
  <c r="C23" i="48"/>
  <c r="C22" i="48"/>
  <c r="C21" i="48"/>
  <c r="C20" i="48"/>
  <c r="C19" i="48"/>
  <c r="C18" i="48"/>
  <c r="C17" i="48"/>
  <c r="C13" i="48"/>
  <c r="C12" i="48"/>
  <c r="C11" i="48"/>
  <c r="C10" i="48"/>
  <c r="C9" i="48"/>
  <c r="AO80" i="66" l="1"/>
  <c r="AO80" i="77"/>
  <c r="AO79" i="67"/>
  <c r="AO79" i="78"/>
  <c r="AO80" i="67"/>
  <c r="AO60" i="67" s="1"/>
  <c r="AO80" i="78"/>
  <c r="AO81" i="67"/>
  <c r="AP61" i="67" s="1"/>
  <c r="AO81" i="78"/>
  <c r="AO82" i="67"/>
  <c r="AO82" i="78"/>
  <c r="AO77" i="66"/>
  <c r="AO77" i="77"/>
  <c r="AO83" i="67"/>
  <c r="AP63" i="67" s="1"/>
  <c r="AO83" i="78"/>
  <c r="AO78" i="66"/>
  <c r="AO60" i="66" s="1"/>
  <c r="AO78" i="77"/>
  <c r="AO79" i="66"/>
  <c r="AO79" i="77"/>
  <c r="AP62" i="66"/>
  <c r="AO62" i="66"/>
  <c r="AP59" i="66"/>
  <c r="AO59" i="66"/>
  <c r="AO76" i="66"/>
  <c r="AP60" i="66"/>
  <c r="AO61" i="66"/>
  <c r="AP61" i="66"/>
  <c r="AP59" i="67"/>
  <c r="AO59" i="67"/>
  <c r="AP62" i="67"/>
  <c r="AO62" i="67"/>
  <c r="AO63" i="67"/>
  <c r="AM83" i="56"/>
  <c r="AL83" i="56"/>
  <c r="AK83" i="56"/>
  <c r="AI83" i="56"/>
  <c r="AH83" i="56"/>
  <c r="AG83" i="56"/>
  <c r="AE83" i="56"/>
  <c r="AD83" i="56"/>
  <c r="AC83" i="56"/>
  <c r="AA83" i="56"/>
  <c r="Z83" i="56"/>
  <c r="Y83" i="56"/>
  <c r="W83" i="56"/>
  <c r="V83" i="56"/>
  <c r="AM82" i="56"/>
  <c r="AL82" i="56"/>
  <c r="AK82" i="56"/>
  <c r="AI82" i="56"/>
  <c r="AH82" i="56"/>
  <c r="AG82" i="56"/>
  <c r="AE82" i="56"/>
  <c r="AD82" i="56"/>
  <c r="AC82" i="56"/>
  <c r="AA82" i="56"/>
  <c r="Z82" i="56"/>
  <c r="Y82" i="56"/>
  <c r="W82" i="56"/>
  <c r="V82" i="56"/>
  <c r="AM81" i="56"/>
  <c r="AL81" i="56"/>
  <c r="AK81" i="56"/>
  <c r="AI81" i="56"/>
  <c r="AH81" i="56"/>
  <c r="AG81" i="56"/>
  <c r="AE81" i="56"/>
  <c r="AD81" i="56"/>
  <c r="AC81" i="56"/>
  <c r="AA81" i="56"/>
  <c r="Z81" i="56"/>
  <c r="Y81" i="56"/>
  <c r="W81" i="56"/>
  <c r="V81" i="56"/>
  <c r="AM80" i="56"/>
  <c r="AL80" i="56"/>
  <c r="AK80" i="56"/>
  <c r="AK78" i="56" s="1"/>
  <c r="AI80" i="56"/>
  <c r="AH80" i="56"/>
  <c r="AG80" i="56"/>
  <c r="AE80" i="56"/>
  <c r="AD80" i="56"/>
  <c r="AC80" i="56"/>
  <c r="AA80" i="56"/>
  <c r="Z80" i="56"/>
  <c r="Y80" i="56"/>
  <c r="W80" i="56"/>
  <c r="V80" i="56"/>
  <c r="AM79" i="56"/>
  <c r="AL79" i="56"/>
  <c r="AK79" i="56"/>
  <c r="AI79" i="56"/>
  <c r="AI78" i="56" s="1"/>
  <c r="AH79" i="56"/>
  <c r="AG79" i="56"/>
  <c r="AE79" i="56"/>
  <c r="AD79" i="56"/>
  <c r="AC79" i="56"/>
  <c r="AA79" i="56"/>
  <c r="Z79" i="56"/>
  <c r="Y79" i="56"/>
  <c r="W79" i="56"/>
  <c r="V79" i="56"/>
  <c r="U83" i="56"/>
  <c r="U82" i="56"/>
  <c r="U81" i="56"/>
  <c r="U80" i="56"/>
  <c r="U79" i="56"/>
  <c r="J63" i="56"/>
  <c r="I63" i="56"/>
  <c r="H63" i="56"/>
  <c r="J62" i="56"/>
  <c r="I62" i="56"/>
  <c r="H62" i="56"/>
  <c r="J61" i="56"/>
  <c r="I61" i="56"/>
  <c r="H61" i="56"/>
  <c r="J60" i="56"/>
  <c r="I60" i="56"/>
  <c r="H60" i="56"/>
  <c r="J59" i="56"/>
  <c r="I59" i="56"/>
  <c r="H59" i="56"/>
  <c r="AN80" i="55"/>
  <c r="AM80" i="55"/>
  <c r="AL80" i="55"/>
  <c r="AK80" i="55"/>
  <c r="AJ80" i="55"/>
  <c r="AI80" i="55"/>
  <c r="AH80" i="55"/>
  <c r="AG80" i="55"/>
  <c r="AF80" i="55"/>
  <c r="AE80" i="55"/>
  <c r="AD80" i="55"/>
  <c r="AC80" i="55"/>
  <c r="AB80" i="55"/>
  <c r="AA80" i="55"/>
  <c r="Z80" i="55"/>
  <c r="Y80" i="55"/>
  <c r="X80" i="55"/>
  <c r="W80" i="55"/>
  <c r="V80" i="55"/>
  <c r="U80" i="55"/>
  <c r="AN79" i="55"/>
  <c r="AM79" i="55"/>
  <c r="AL79" i="55"/>
  <c r="AK79" i="55"/>
  <c r="AJ79" i="55"/>
  <c r="AI79" i="55"/>
  <c r="AH79" i="55"/>
  <c r="AG79" i="55"/>
  <c r="AF79" i="55"/>
  <c r="AE79" i="55"/>
  <c r="AD79" i="55"/>
  <c r="AC79" i="55"/>
  <c r="AB79" i="55"/>
  <c r="AA79" i="55"/>
  <c r="Z79" i="55"/>
  <c r="Y79" i="55"/>
  <c r="X79" i="55"/>
  <c r="W79" i="55"/>
  <c r="V79" i="55"/>
  <c r="U79" i="55"/>
  <c r="U76" i="55" s="1"/>
  <c r="AN78" i="55"/>
  <c r="AM78" i="55"/>
  <c r="AL78" i="55"/>
  <c r="AK78" i="55"/>
  <c r="AJ78" i="55"/>
  <c r="AI78" i="55"/>
  <c r="AH78" i="55"/>
  <c r="AG78" i="55"/>
  <c r="AG76" i="55" s="1"/>
  <c r="AF78" i="55"/>
  <c r="AE78" i="55"/>
  <c r="AD78" i="55"/>
  <c r="AC78" i="55"/>
  <c r="AB78" i="55"/>
  <c r="AA78" i="55"/>
  <c r="Z78" i="55"/>
  <c r="Y78" i="55"/>
  <c r="Y76" i="55" s="1"/>
  <c r="X78" i="55"/>
  <c r="W78" i="55"/>
  <c r="V78" i="55"/>
  <c r="U78" i="55"/>
  <c r="AN77" i="55"/>
  <c r="AM77" i="55"/>
  <c r="AL77" i="55"/>
  <c r="AK77" i="55"/>
  <c r="AK76" i="55" s="1"/>
  <c r="AJ77" i="55"/>
  <c r="AI77" i="55"/>
  <c r="AH77" i="55"/>
  <c r="AG77" i="55"/>
  <c r="AF77" i="55"/>
  <c r="AE77" i="55"/>
  <c r="AD77" i="55"/>
  <c r="AC77" i="55"/>
  <c r="AC76" i="55" s="1"/>
  <c r="AB77" i="55"/>
  <c r="AA77" i="55"/>
  <c r="Z77" i="55"/>
  <c r="Y77" i="55"/>
  <c r="X77" i="55"/>
  <c r="W77" i="55"/>
  <c r="V77" i="55"/>
  <c r="U77" i="55"/>
  <c r="BX78" i="56"/>
  <c r="BW78" i="56"/>
  <c r="BV78" i="56"/>
  <c r="BU78" i="56"/>
  <c r="BT78" i="56"/>
  <c r="BS78"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T78" i="56"/>
  <c r="S78" i="56"/>
  <c r="R78" i="56"/>
  <c r="Q78" i="56"/>
  <c r="P78" i="56"/>
  <c r="O78" i="56"/>
  <c r="N78" i="56"/>
  <c r="M78" i="56"/>
  <c r="BX58" i="55"/>
  <c r="BW58" i="55"/>
  <c r="BV58" i="55"/>
  <c r="BU58" i="55"/>
  <c r="BT58" i="55"/>
  <c r="BS58" i="55"/>
  <c r="BR58" i="55"/>
  <c r="BQ58" i="55"/>
  <c r="BP58" i="55"/>
  <c r="BO58" i="55"/>
  <c r="BN58" i="55"/>
  <c r="BM58" i="55"/>
  <c r="BL58" i="55"/>
  <c r="BK58" i="55"/>
  <c r="BJ58" i="55"/>
  <c r="BI58" i="55"/>
  <c r="BH58" i="55"/>
  <c r="BG58" i="55"/>
  <c r="BF58" i="55"/>
  <c r="BE58" i="55"/>
  <c r="BD58" i="55"/>
  <c r="BC58" i="55"/>
  <c r="BB58" i="55"/>
  <c r="BA58" i="55"/>
  <c r="AZ58" i="55"/>
  <c r="AY58" i="55"/>
  <c r="AX58" i="55"/>
  <c r="AW58" i="55"/>
  <c r="AV58" i="55"/>
  <c r="AU58" i="55"/>
  <c r="AT58" i="55"/>
  <c r="AS58" i="55"/>
  <c r="T58" i="55"/>
  <c r="S58" i="55"/>
  <c r="R58" i="55"/>
  <c r="Q58" i="55"/>
  <c r="P58" i="55"/>
  <c r="O58" i="55"/>
  <c r="N58" i="55"/>
  <c r="BX76" i="55"/>
  <c r="BW76" i="55"/>
  <c r="BV76" i="55"/>
  <c r="BU76" i="55"/>
  <c r="BT76" i="55"/>
  <c r="BS76" i="55"/>
  <c r="BR76" i="55"/>
  <c r="BQ76" i="55"/>
  <c r="BP76" i="55"/>
  <c r="BO76" i="55"/>
  <c r="BN76" i="55"/>
  <c r="BM76" i="55"/>
  <c r="BL76" i="55"/>
  <c r="BK76" i="55"/>
  <c r="BJ76" i="55"/>
  <c r="BI76" i="55"/>
  <c r="BH76" i="55"/>
  <c r="BG76" i="55"/>
  <c r="BF76" i="55"/>
  <c r="BE76" i="55"/>
  <c r="BD76" i="55"/>
  <c r="BC76" i="55"/>
  <c r="BB76" i="55"/>
  <c r="BA76" i="55"/>
  <c r="AZ76" i="55"/>
  <c r="AY76" i="55"/>
  <c r="AX76" i="55"/>
  <c r="AW76" i="55"/>
  <c r="AV76" i="55"/>
  <c r="AU76" i="55"/>
  <c r="AT76" i="55"/>
  <c r="AS76" i="55"/>
  <c r="AR76" i="55"/>
  <c r="AQ76" i="55"/>
  <c r="AP76" i="55"/>
  <c r="AO76" i="55"/>
  <c r="AN76" i="55"/>
  <c r="AM76" i="55"/>
  <c r="AL76" i="55"/>
  <c r="AJ76" i="55"/>
  <c r="AI76" i="55"/>
  <c r="AH76" i="55"/>
  <c r="AF76" i="55"/>
  <c r="AE76" i="55"/>
  <c r="AD76" i="55"/>
  <c r="AB76" i="55"/>
  <c r="AA76" i="55"/>
  <c r="Z76" i="55"/>
  <c r="X76" i="55"/>
  <c r="W76" i="55"/>
  <c r="V76" i="55"/>
  <c r="T76" i="55"/>
  <c r="S76" i="55"/>
  <c r="R76" i="55"/>
  <c r="Q76" i="55"/>
  <c r="P76" i="55"/>
  <c r="O76" i="55"/>
  <c r="N76" i="55"/>
  <c r="M76" i="55"/>
  <c r="M58" i="55"/>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M78" i="19"/>
  <c r="AL78" i="19"/>
  <c r="AK78" i="19"/>
  <c r="AI78" i="19"/>
  <c r="AH78" i="19"/>
  <c r="AG78" i="19"/>
  <c r="AE78" i="19"/>
  <c r="AD78" i="19"/>
  <c r="AC78" i="19"/>
  <c r="AA78" i="19"/>
  <c r="Z78" i="19"/>
  <c r="Y78" i="19"/>
  <c r="W78" i="19"/>
  <c r="V78" i="19"/>
  <c r="U78" i="19"/>
  <c r="T78" i="19"/>
  <c r="S78" i="19"/>
  <c r="R78" i="19"/>
  <c r="Q78" i="19"/>
  <c r="P78" i="19"/>
  <c r="O78" i="19"/>
  <c r="N78" i="19"/>
  <c r="M78" i="19"/>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M59"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D51" i="54"/>
  <c r="C51" i="54"/>
  <c r="F49" i="54"/>
  <c r="E49" i="54"/>
  <c r="D49" i="54"/>
  <c r="C49" i="54"/>
  <c r="F48" i="54"/>
  <c r="E48" i="54"/>
  <c r="D48" i="54"/>
  <c r="C48" i="54"/>
  <c r="F47" i="54"/>
  <c r="E47" i="54"/>
  <c r="D47" i="54"/>
  <c r="C47" i="54"/>
  <c r="F46" i="54"/>
  <c r="E46" i="54"/>
  <c r="D46" i="54"/>
  <c r="C46" i="54"/>
  <c r="F45" i="54"/>
  <c r="E45" i="54"/>
  <c r="D45" i="54"/>
  <c r="C45" i="54"/>
  <c r="F37" i="54"/>
  <c r="E37" i="54"/>
  <c r="D37" i="54"/>
  <c r="C37" i="54"/>
  <c r="F36" i="54"/>
  <c r="E36" i="54"/>
  <c r="D36" i="54"/>
  <c r="C36" i="54"/>
  <c r="F34" i="54"/>
  <c r="E34" i="54"/>
  <c r="D34" i="54"/>
  <c r="C34" i="54"/>
  <c r="F33" i="54"/>
  <c r="E33" i="54"/>
  <c r="D33" i="54"/>
  <c r="C33" i="54"/>
  <c r="F31" i="54"/>
  <c r="E31" i="54"/>
  <c r="D31" i="54"/>
  <c r="C31" i="54"/>
  <c r="F30" i="54"/>
  <c r="E30" i="54"/>
  <c r="D30" i="54"/>
  <c r="C30" i="54"/>
  <c r="F28" i="54"/>
  <c r="E28" i="54"/>
  <c r="D28" i="54"/>
  <c r="C28" i="54"/>
  <c r="F20" i="54"/>
  <c r="E20" i="54"/>
  <c r="F19" i="54"/>
  <c r="E19" i="54"/>
  <c r="F18" i="54"/>
  <c r="E18" i="54"/>
  <c r="F17" i="54"/>
  <c r="E17" i="54"/>
  <c r="F16" i="54"/>
  <c r="E16" i="54"/>
  <c r="F15" i="54"/>
  <c r="E15" i="54"/>
  <c r="W7" i="54"/>
  <c r="V7" i="54"/>
  <c r="U7" i="54"/>
  <c r="T7" i="54"/>
  <c r="S7" i="54"/>
  <c r="R7" i="54"/>
  <c r="Q7" i="54"/>
  <c r="P7" i="54"/>
  <c r="O7" i="54"/>
  <c r="N7" i="54"/>
  <c r="M7" i="54"/>
  <c r="L7" i="54"/>
  <c r="K7" i="54"/>
  <c r="J7" i="54"/>
  <c r="I7" i="54"/>
  <c r="H7" i="54"/>
  <c r="F8" i="54"/>
  <c r="E8" i="54"/>
  <c r="AO78" i="67" l="1"/>
  <c r="AP60" i="67"/>
  <c r="AP60" i="77"/>
  <c r="AO60" i="77"/>
  <c r="AO78" i="78"/>
  <c r="AO61" i="78"/>
  <c r="AP61" i="78"/>
  <c r="AO63" i="78"/>
  <c r="AP63" i="78"/>
  <c r="AP59" i="77"/>
  <c r="AO59" i="77"/>
  <c r="AO76" i="77"/>
  <c r="AO59" i="78"/>
  <c r="AP59" i="78"/>
  <c r="AO61" i="67"/>
  <c r="G61" i="67" s="1"/>
  <c r="AP61" i="77"/>
  <c r="AO61" i="77"/>
  <c r="AO62" i="78"/>
  <c r="AP62" i="78"/>
  <c r="AP62" i="77"/>
  <c r="AO62" i="77"/>
  <c r="AP60" i="78"/>
  <c r="AO60" i="78"/>
  <c r="AO70" i="66"/>
  <c r="G61" i="66"/>
  <c r="AS70" i="66"/>
  <c r="AO69" i="66"/>
  <c r="G69" i="66" s="1"/>
  <c r="AS69" i="66"/>
  <c r="G60" i="66"/>
  <c r="AP69" i="66"/>
  <c r="H69" i="66" s="1"/>
  <c r="H60" i="66"/>
  <c r="AT69" i="66"/>
  <c r="AO68" i="66"/>
  <c r="G68" i="66" s="1"/>
  <c r="AS68" i="66"/>
  <c r="AO58" i="66"/>
  <c r="G59" i="66"/>
  <c r="AP68" i="66"/>
  <c r="H68" i="66" s="1"/>
  <c r="AP58" i="66"/>
  <c r="H59" i="66"/>
  <c r="AT68" i="66"/>
  <c r="AO71" i="66"/>
  <c r="G62" i="66"/>
  <c r="AS71" i="66"/>
  <c r="AP70" i="66"/>
  <c r="AT70" i="66"/>
  <c r="H61" i="66"/>
  <c r="AP71" i="66"/>
  <c r="H62" i="66"/>
  <c r="AT71" i="66"/>
  <c r="AP71" i="67"/>
  <c r="H61" i="67"/>
  <c r="AP70" i="67"/>
  <c r="H70" i="67" s="1"/>
  <c r="H60" i="67"/>
  <c r="G60" i="67"/>
  <c r="AO70" i="67"/>
  <c r="G70" i="67" s="1"/>
  <c r="H62" i="67"/>
  <c r="AP72" i="67"/>
  <c r="U78" i="56"/>
  <c r="AD78" i="56"/>
  <c r="AA78" i="56"/>
  <c r="AL78" i="56"/>
  <c r="H63" i="67"/>
  <c r="AP73" i="67"/>
  <c r="AH78" i="56"/>
  <c r="AC78" i="56"/>
  <c r="AO73" i="67"/>
  <c r="G63" i="67"/>
  <c r="G59" i="67"/>
  <c r="AO69" i="67"/>
  <c r="G69" i="67" s="1"/>
  <c r="V78" i="56"/>
  <c r="AO72" i="67"/>
  <c r="G62" i="67"/>
  <c r="H59" i="67"/>
  <c r="AP58" i="67"/>
  <c r="AP69" i="67"/>
  <c r="H69" i="67" s="1"/>
  <c r="AG78" i="56"/>
  <c r="Z78" i="56"/>
  <c r="AM78" i="56"/>
  <c r="Y78" i="56"/>
  <c r="AE78" i="56"/>
  <c r="W78" i="56"/>
  <c r="H58" i="56"/>
  <c r="I58" i="56"/>
  <c r="J58" i="56"/>
  <c r="Z9" i="52"/>
  <c r="Z19" i="52" s="1"/>
  <c r="Y9" i="52"/>
  <c r="Y19" i="52" s="1"/>
  <c r="X9" i="52"/>
  <c r="X19" i="52" s="1"/>
  <c r="W9" i="52"/>
  <c r="W19" i="52" s="1"/>
  <c r="V9" i="52"/>
  <c r="V19" i="52" s="1"/>
  <c r="U9" i="52"/>
  <c r="U19" i="52" s="1"/>
  <c r="T9" i="52"/>
  <c r="T19" i="52" s="1"/>
  <c r="S9" i="52"/>
  <c r="S19" i="52" s="1"/>
  <c r="R9" i="52"/>
  <c r="R19" i="52" s="1"/>
  <c r="Q9" i="52"/>
  <c r="Q19" i="52" s="1"/>
  <c r="P9" i="52"/>
  <c r="P19" i="52" s="1"/>
  <c r="O9" i="52"/>
  <c r="O19" i="52" s="1"/>
  <c r="N9" i="52"/>
  <c r="N19" i="52" s="1"/>
  <c r="M9" i="52"/>
  <c r="M19" i="52" s="1"/>
  <c r="L9" i="52"/>
  <c r="L19" i="52" s="1"/>
  <c r="K9" i="52"/>
  <c r="K19" i="52" s="1"/>
  <c r="X7" i="51"/>
  <c r="W7" i="51"/>
  <c r="V7" i="51"/>
  <c r="U7" i="51"/>
  <c r="T7" i="51"/>
  <c r="S7" i="51"/>
  <c r="R7" i="51"/>
  <c r="Q7" i="51"/>
  <c r="P7" i="51"/>
  <c r="O7" i="51"/>
  <c r="N7" i="51"/>
  <c r="M7" i="51"/>
  <c r="L7" i="51"/>
  <c r="K7" i="51"/>
  <c r="J7" i="51"/>
  <c r="I7" i="51"/>
  <c r="F51" i="51"/>
  <c r="E51" i="51"/>
  <c r="F50" i="51"/>
  <c r="E50" i="51"/>
  <c r="F49" i="51"/>
  <c r="E49" i="51"/>
  <c r="F48" i="51"/>
  <c r="E48" i="51"/>
  <c r="F47" i="51"/>
  <c r="E47" i="51"/>
  <c r="F46" i="51"/>
  <c r="E46" i="51"/>
  <c r="F45" i="51"/>
  <c r="E45" i="51"/>
  <c r="F44" i="51"/>
  <c r="E44" i="51"/>
  <c r="F43" i="51"/>
  <c r="E43" i="51"/>
  <c r="F42" i="51"/>
  <c r="E42" i="51"/>
  <c r="F41" i="51"/>
  <c r="E41" i="51"/>
  <c r="F40" i="51"/>
  <c r="E40" i="51"/>
  <c r="F39" i="51"/>
  <c r="E39" i="51"/>
  <c r="F38" i="51"/>
  <c r="E38" i="51"/>
  <c r="F37" i="51"/>
  <c r="E37" i="51"/>
  <c r="F36" i="51"/>
  <c r="E36" i="51"/>
  <c r="F35" i="51"/>
  <c r="E35" i="51"/>
  <c r="F34" i="51"/>
  <c r="E34" i="51"/>
  <c r="F33" i="51"/>
  <c r="E33" i="51"/>
  <c r="F32" i="51"/>
  <c r="E32" i="51"/>
  <c r="F31" i="51"/>
  <c r="E31" i="51"/>
  <c r="F30" i="51"/>
  <c r="E30" i="51"/>
  <c r="F29" i="51"/>
  <c r="E29" i="51"/>
  <c r="F28" i="51"/>
  <c r="E28" i="51"/>
  <c r="F27" i="51"/>
  <c r="E27" i="51"/>
  <c r="F26" i="51"/>
  <c r="E26" i="51"/>
  <c r="F25" i="51"/>
  <c r="E25" i="51"/>
  <c r="F24" i="51"/>
  <c r="E24" i="51"/>
  <c r="F23" i="51"/>
  <c r="E23" i="51"/>
  <c r="F22" i="51"/>
  <c r="E22" i="51"/>
  <c r="F21" i="51"/>
  <c r="E21" i="51"/>
  <c r="F20" i="51"/>
  <c r="E20" i="51"/>
  <c r="F19" i="51"/>
  <c r="E19" i="51"/>
  <c r="F18" i="51"/>
  <c r="E18" i="51"/>
  <c r="F17" i="51"/>
  <c r="E17" i="51"/>
  <c r="F16" i="51"/>
  <c r="E16" i="51"/>
  <c r="F15" i="51"/>
  <c r="E15" i="51"/>
  <c r="F14" i="51"/>
  <c r="E14" i="51"/>
  <c r="F13" i="51"/>
  <c r="E13" i="51"/>
  <c r="F12" i="51"/>
  <c r="E12" i="51"/>
  <c r="F11" i="51"/>
  <c r="E11" i="51"/>
  <c r="F10" i="51"/>
  <c r="E10" i="51"/>
  <c r="F9" i="51"/>
  <c r="E9" i="51"/>
  <c r="F8" i="51"/>
  <c r="E8" i="51"/>
  <c r="F43" i="50"/>
  <c r="E43" i="50"/>
  <c r="F42" i="50"/>
  <c r="E42" i="50"/>
  <c r="F41" i="50"/>
  <c r="E41" i="50"/>
  <c r="F40" i="50"/>
  <c r="E40" i="50"/>
  <c r="F39" i="50"/>
  <c r="E39" i="50"/>
  <c r="F38" i="50"/>
  <c r="E38" i="50"/>
  <c r="F37" i="50"/>
  <c r="E37" i="50"/>
  <c r="F36" i="50"/>
  <c r="E36" i="50"/>
  <c r="F35" i="50"/>
  <c r="E35" i="50"/>
  <c r="F34" i="50"/>
  <c r="E34" i="50"/>
  <c r="F33" i="50"/>
  <c r="E33" i="50"/>
  <c r="F32" i="50"/>
  <c r="E32" i="50"/>
  <c r="F31" i="50"/>
  <c r="E31" i="50"/>
  <c r="F30" i="50"/>
  <c r="E30" i="50"/>
  <c r="F29" i="50"/>
  <c r="E29" i="50"/>
  <c r="F28" i="50"/>
  <c r="E28" i="50"/>
  <c r="F27" i="50"/>
  <c r="E27" i="50"/>
  <c r="F26" i="50"/>
  <c r="E26" i="50"/>
  <c r="F25" i="50"/>
  <c r="E25" i="50"/>
  <c r="F24" i="50"/>
  <c r="E24" i="50"/>
  <c r="F22" i="50"/>
  <c r="E22" i="50"/>
  <c r="F21" i="50"/>
  <c r="E21" i="50"/>
  <c r="F20" i="50"/>
  <c r="E20" i="50"/>
  <c r="F19" i="50"/>
  <c r="E19" i="50"/>
  <c r="F18" i="50"/>
  <c r="E18" i="50"/>
  <c r="F17" i="50"/>
  <c r="E17" i="50"/>
  <c r="F16" i="50"/>
  <c r="E16" i="50"/>
  <c r="F15" i="50"/>
  <c r="E15" i="50"/>
  <c r="F14" i="50"/>
  <c r="E14" i="50"/>
  <c r="F13" i="50"/>
  <c r="E13" i="50"/>
  <c r="F12" i="50"/>
  <c r="E12" i="50"/>
  <c r="F11" i="50"/>
  <c r="E11" i="50"/>
  <c r="F10" i="50"/>
  <c r="E10" i="50"/>
  <c r="F9" i="50"/>
  <c r="E9" i="50"/>
  <c r="F8" i="50"/>
  <c r="E8" i="50"/>
  <c r="X7" i="49"/>
  <c r="X39" i="49" s="1"/>
  <c r="W7" i="49"/>
  <c r="W39" i="49" s="1"/>
  <c r="V7" i="49"/>
  <c r="V39" i="49" s="1"/>
  <c r="U7" i="49"/>
  <c r="U39" i="49" s="1"/>
  <c r="T7" i="49"/>
  <c r="T39" i="49" s="1"/>
  <c r="S7" i="49"/>
  <c r="S39" i="49" s="1"/>
  <c r="R7" i="49"/>
  <c r="R39" i="49" s="1"/>
  <c r="Q7" i="49"/>
  <c r="Q39" i="49" s="1"/>
  <c r="P7" i="49"/>
  <c r="P39" i="49" s="1"/>
  <c r="O7" i="49"/>
  <c r="O39" i="49" s="1"/>
  <c r="N7" i="49"/>
  <c r="N39" i="49" s="1"/>
  <c r="M7" i="49"/>
  <c r="M39" i="49" s="1"/>
  <c r="L7" i="49"/>
  <c r="L39" i="49" s="1"/>
  <c r="K7" i="49"/>
  <c r="K39" i="49" s="1"/>
  <c r="J7" i="49"/>
  <c r="J39" i="49" s="1"/>
  <c r="I7" i="49"/>
  <c r="I39" i="49" s="1"/>
  <c r="X74" i="48"/>
  <c r="W74" i="48"/>
  <c r="V74" i="48"/>
  <c r="U74" i="48"/>
  <c r="T74" i="48"/>
  <c r="S74" i="48"/>
  <c r="R74" i="48"/>
  <c r="Q74" i="48"/>
  <c r="P74" i="48"/>
  <c r="O74" i="48"/>
  <c r="N74" i="48"/>
  <c r="M74" i="48"/>
  <c r="L74" i="48"/>
  <c r="K74" i="48"/>
  <c r="J74" i="48"/>
  <c r="I74" i="48"/>
  <c r="X64" i="48"/>
  <c r="W64" i="48"/>
  <c r="V64" i="48"/>
  <c r="U64" i="48"/>
  <c r="T64" i="48"/>
  <c r="S64" i="48"/>
  <c r="R64" i="48"/>
  <c r="Q64" i="48"/>
  <c r="P64" i="48"/>
  <c r="O64" i="48"/>
  <c r="N64" i="48"/>
  <c r="M64" i="48"/>
  <c r="L64" i="48"/>
  <c r="K64" i="48"/>
  <c r="J64" i="48"/>
  <c r="I64" i="48"/>
  <c r="T77" i="56"/>
  <c r="X77" i="56" s="1"/>
  <c r="AB77" i="56" s="1"/>
  <c r="AF77" i="56" s="1"/>
  <c r="AJ77" i="56" s="1"/>
  <c r="AN77" i="56" s="1"/>
  <c r="AR77" i="56" s="1"/>
  <c r="AV77" i="56" s="1"/>
  <c r="AZ77" i="56" s="1"/>
  <c r="BD77" i="56" s="1"/>
  <c r="BH77" i="56" s="1"/>
  <c r="BL77" i="56" s="1"/>
  <c r="BP77" i="56" s="1"/>
  <c r="BT77" i="56" s="1"/>
  <c r="BX77" i="56" s="1"/>
  <c r="S77" i="56"/>
  <c r="W77" i="56" s="1"/>
  <c r="AA77" i="56" s="1"/>
  <c r="AE77" i="56" s="1"/>
  <c r="AI77" i="56" s="1"/>
  <c r="AM77" i="56" s="1"/>
  <c r="AQ77" i="56" s="1"/>
  <c r="AU77" i="56" s="1"/>
  <c r="AY77" i="56" s="1"/>
  <c r="BC77" i="56" s="1"/>
  <c r="BG77" i="56" s="1"/>
  <c r="BK77" i="56" s="1"/>
  <c r="BO77" i="56" s="1"/>
  <c r="BS77" i="56" s="1"/>
  <c r="BW77" i="56" s="1"/>
  <c r="R77" i="56"/>
  <c r="V77" i="56" s="1"/>
  <c r="Z77" i="56" s="1"/>
  <c r="AD77" i="56" s="1"/>
  <c r="AH77" i="56" s="1"/>
  <c r="AL77" i="56" s="1"/>
  <c r="AP77" i="56" s="1"/>
  <c r="AT77" i="56" s="1"/>
  <c r="AX77" i="56" s="1"/>
  <c r="BB77" i="56" s="1"/>
  <c r="BF77" i="56" s="1"/>
  <c r="BJ77" i="56" s="1"/>
  <c r="BN77" i="56" s="1"/>
  <c r="BR77" i="56" s="1"/>
  <c r="BV77" i="56" s="1"/>
  <c r="Q77" i="56"/>
  <c r="U77" i="56" s="1"/>
  <c r="Y77" i="56" s="1"/>
  <c r="AC77" i="56" s="1"/>
  <c r="AG77" i="56" s="1"/>
  <c r="AK77" i="56" s="1"/>
  <c r="AO77" i="56" s="1"/>
  <c r="AS77" i="56" s="1"/>
  <c r="AW77" i="56" s="1"/>
  <c r="BA77" i="56" s="1"/>
  <c r="BE77" i="56" s="1"/>
  <c r="BI77" i="56" s="1"/>
  <c r="BM77" i="56" s="1"/>
  <c r="BQ77" i="56" s="1"/>
  <c r="BU77" i="56" s="1"/>
  <c r="BU76" i="56"/>
  <c r="BQ76" i="56"/>
  <c r="BM76" i="56"/>
  <c r="BI76" i="56"/>
  <c r="BE76" i="56"/>
  <c r="BA76" i="56"/>
  <c r="AW76" i="56"/>
  <c r="AS76" i="56"/>
  <c r="AO76" i="56"/>
  <c r="AK76" i="56"/>
  <c r="AG76" i="56"/>
  <c r="AC76" i="56"/>
  <c r="Y76" i="56"/>
  <c r="U76" i="56"/>
  <c r="Q76" i="56"/>
  <c r="M76" i="56"/>
  <c r="X67" i="56"/>
  <c r="AB67" i="56" s="1"/>
  <c r="AF67" i="56" s="1"/>
  <c r="AJ67" i="56" s="1"/>
  <c r="AN67" i="56" s="1"/>
  <c r="AR67" i="56" s="1"/>
  <c r="AV67" i="56" s="1"/>
  <c r="AZ67" i="56" s="1"/>
  <c r="BD67" i="56" s="1"/>
  <c r="BH67" i="56" s="1"/>
  <c r="BL67" i="56" s="1"/>
  <c r="BP67" i="56" s="1"/>
  <c r="BT67" i="56" s="1"/>
  <c r="BX67" i="56" s="1"/>
  <c r="W67" i="56"/>
  <c r="AA67" i="56" s="1"/>
  <c r="AE67" i="56" s="1"/>
  <c r="AI67" i="56" s="1"/>
  <c r="AM67" i="56" s="1"/>
  <c r="AQ67" i="56" s="1"/>
  <c r="AU67" i="56" s="1"/>
  <c r="AY67" i="56" s="1"/>
  <c r="BC67" i="56" s="1"/>
  <c r="BG67" i="56" s="1"/>
  <c r="BK67" i="56" s="1"/>
  <c r="BO67" i="56" s="1"/>
  <c r="BS67" i="56" s="1"/>
  <c r="BW67" i="56" s="1"/>
  <c r="U67" i="56"/>
  <c r="Y67" i="56" s="1"/>
  <c r="AC67" i="56" s="1"/>
  <c r="AG67" i="56" s="1"/>
  <c r="AK67" i="56" s="1"/>
  <c r="AO67" i="56" s="1"/>
  <c r="AS67" i="56" s="1"/>
  <c r="AW67" i="56" s="1"/>
  <c r="BA67" i="56" s="1"/>
  <c r="BE67" i="56" s="1"/>
  <c r="BI67" i="56" s="1"/>
  <c r="BM67" i="56" s="1"/>
  <c r="BQ67" i="56" s="1"/>
  <c r="BU67" i="56" s="1"/>
  <c r="T67" i="56"/>
  <c r="S67" i="56"/>
  <c r="R67" i="56"/>
  <c r="V67" i="56" s="1"/>
  <c r="Z67" i="56" s="1"/>
  <c r="AD67" i="56" s="1"/>
  <c r="AH67" i="56" s="1"/>
  <c r="AL67" i="56" s="1"/>
  <c r="AP67" i="56" s="1"/>
  <c r="AT67" i="56" s="1"/>
  <c r="AX67" i="56" s="1"/>
  <c r="BB67" i="56" s="1"/>
  <c r="BF67" i="56" s="1"/>
  <c r="BJ67" i="56" s="1"/>
  <c r="BN67" i="56" s="1"/>
  <c r="BR67" i="56" s="1"/>
  <c r="BV67" i="56" s="1"/>
  <c r="Q67" i="56"/>
  <c r="BU66" i="56"/>
  <c r="BQ66" i="56"/>
  <c r="BM66" i="56"/>
  <c r="BI66" i="56"/>
  <c r="BE66" i="56"/>
  <c r="BA66" i="56"/>
  <c r="AW66" i="56"/>
  <c r="AS66" i="56"/>
  <c r="AO66" i="56"/>
  <c r="AK66" i="56"/>
  <c r="AG66" i="56"/>
  <c r="AC66" i="56"/>
  <c r="Y66" i="56"/>
  <c r="U66" i="56"/>
  <c r="Q66" i="56"/>
  <c r="M66" i="56"/>
  <c r="BX63" i="56"/>
  <c r="BX73" i="56" s="1"/>
  <c r="BW63" i="56"/>
  <c r="BW73" i="56" s="1"/>
  <c r="BV63" i="56"/>
  <c r="BV73" i="56" s="1"/>
  <c r="BU63" i="56"/>
  <c r="BU73" i="56" s="1"/>
  <c r="BT63" i="56"/>
  <c r="BT73" i="56" s="1"/>
  <c r="BS63" i="56"/>
  <c r="BS73" i="56" s="1"/>
  <c r="BR63" i="56"/>
  <c r="BR73" i="56" s="1"/>
  <c r="BQ63" i="56"/>
  <c r="BQ73" i="56" s="1"/>
  <c r="BP63" i="56"/>
  <c r="BP73" i="56" s="1"/>
  <c r="BO63" i="56"/>
  <c r="BO73" i="56" s="1"/>
  <c r="BN63" i="56"/>
  <c r="BN73" i="56" s="1"/>
  <c r="BM63" i="56"/>
  <c r="BM73" i="56" s="1"/>
  <c r="BL63" i="56"/>
  <c r="BL73" i="56" s="1"/>
  <c r="BK63" i="56"/>
  <c r="BK73" i="56" s="1"/>
  <c r="BJ63" i="56"/>
  <c r="BJ73" i="56" s="1"/>
  <c r="BI63" i="56"/>
  <c r="BI73" i="56" s="1"/>
  <c r="BH63" i="56"/>
  <c r="BH73" i="56" s="1"/>
  <c r="BG63" i="56"/>
  <c r="BG73" i="56" s="1"/>
  <c r="BF63" i="56"/>
  <c r="BF73" i="56" s="1"/>
  <c r="BE63" i="56"/>
  <c r="BE73" i="56" s="1"/>
  <c r="BD63" i="56"/>
  <c r="BD73" i="56" s="1"/>
  <c r="BC63" i="56"/>
  <c r="BC73" i="56" s="1"/>
  <c r="BB63" i="56"/>
  <c r="BB73" i="56" s="1"/>
  <c r="BA63" i="56"/>
  <c r="BA73" i="56" s="1"/>
  <c r="AZ63" i="56"/>
  <c r="AZ73" i="56" s="1"/>
  <c r="AY63" i="56"/>
  <c r="AY73" i="56" s="1"/>
  <c r="AX63" i="56"/>
  <c r="AX73" i="56" s="1"/>
  <c r="AW63" i="56"/>
  <c r="AW73" i="56" s="1"/>
  <c r="AV63" i="56"/>
  <c r="AV73" i="56" s="1"/>
  <c r="AU63" i="56"/>
  <c r="AU73" i="56" s="1"/>
  <c r="AT63" i="56"/>
  <c r="AT73" i="56" s="1"/>
  <c r="AS63" i="56"/>
  <c r="AS73" i="56" s="1"/>
  <c r="AO63" i="56"/>
  <c r="AO73" i="56" s="1"/>
  <c r="AM63" i="56"/>
  <c r="AM73" i="56" s="1"/>
  <c r="AL63" i="56"/>
  <c r="AK63" i="56"/>
  <c r="AK73" i="56" s="1"/>
  <c r="AI63" i="56"/>
  <c r="AI73" i="56" s="1"/>
  <c r="AH63" i="56"/>
  <c r="AH73" i="56" s="1"/>
  <c r="AG63" i="56"/>
  <c r="AG73" i="56" s="1"/>
  <c r="AE63" i="56"/>
  <c r="AE73" i="56" s="1"/>
  <c r="AD63" i="56"/>
  <c r="AD73" i="56" s="1"/>
  <c r="AC63" i="56"/>
  <c r="AC73" i="56" s="1"/>
  <c r="AA63" i="56"/>
  <c r="AA73" i="56" s="1"/>
  <c r="Z63" i="56"/>
  <c r="Z73" i="56" s="1"/>
  <c r="Y63" i="56"/>
  <c r="Y73" i="56" s="1"/>
  <c r="W63" i="56"/>
  <c r="W73" i="56" s="1"/>
  <c r="V63" i="56"/>
  <c r="V73" i="56" s="1"/>
  <c r="U63" i="56"/>
  <c r="U73" i="56" s="1"/>
  <c r="T63" i="56"/>
  <c r="T73" i="56" s="1"/>
  <c r="S63" i="56"/>
  <c r="S73" i="56" s="1"/>
  <c r="R63" i="56"/>
  <c r="R73" i="56" s="1"/>
  <c r="Q63" i="56"/>
  <c r="Q73" i="56" s="1"/>
  <c r="P63" i="56"/>
  <c r="P73" i="56" s="1"/>
  <c r="O63" i="56"/>
  <c r="O73" i="56" s="1"/>
  <c r="N63" i="56"/>
  <c r="N73" i="56" s="1"/>
  <c r="M63" i="56"/>
  <c r="M73" i="56" s="1"/>
  <c r="BX62" i="56"/>
  <c r="BX72" i="56" s="1"/>
  <c r="BW62" i="56"/>
  <c r="BW72" i="56" s="1"/>
  <c r="BV62" i="56"/>
  <c r="BV72" i="56" s="1"/>
  <c r="BU62" i="56"/>
  <c r="BU72" i="56" s="1"/>
  <c r="BT62" i="56"/>
  <c r="BT72" i="56" s="1"/>
  <c r="BS62" i="56"/>
  <c r="BS72" i="56" s="1"/>
  <c r="BR62" i="56"/>
  <c r="BR72" i="56" s="1"/>
  <c r="BQ62" i="56"/>
  <c r="BQ72" i="56" s="1"/>
  <c r="BP62" i="56"/>
  <c r="BP72" i="56" s="1"/>
  <c r="BO62" i="56"/>
  <c r="BO72" i="56" s="1"/>
  <c r="BN62" i="56"/>
  <c r="BN72" i="56" s="1"/>
  <c r="BM62" i="56"/>
  <c r="BM72" i="56" s="1"/>
  <c r="BL62" i="56"/>
  <c r="BL72" i="56" s="1"/>
  <c r="BK62" i="56"/>
  <c r="BK72" i="56" s="1"/>
  <c r="BJ62" i="56"/>
  <c r="BJ72" i="56" s="1"/>
  <c r="BI62" i="56"/>
  <c r="BI72" i="56" s="1"/>
  <c r="BH62" i="56"/>
  <c r="BH72" i="56" s="1"/>
  <c r="BG62" i="56"/>
  <c r="BG72" i="56" s="1"/>
  <c r="BF62" i="56"/>
  <c r="BF72" i="56" s="1"/>
  <c r="BE62" i="56"/>
  <c r="BE72" i="56" s="1"/>
  <c r="BD62" i="56"/>
  <c r="BD72" i="56" s="1"/>
  <c r="BC62" i="56"/>
  <c r="BC72" i="56" s="1"/>
  <c r="BB62" i="56"/>
  <c r="BB72" i="56" s="1"/>
  <c r="BA62" i="56"/>
  <c r="BA72" i="56" s="1"/>
  <c r="AZ62" i="56"/>
  <c r="AZ72" i="56" s="1"/>
  <c r="AY62" i="56"/>
  <c r="AY72" i="56" s="1"/>
  <c r="AX62" i="56"/>
  <c r="AX72" i="56" s="1"/>
  <c r="AW62" i="56"/>
  <c r="AW72" i="56" s="1"/>
  <c r="AV62" i="56"/>
  <c r="AV72" i="56" s="1"/>
  <c r="AU62" i="56"/>
  <c r="AU72" i="56" s="1"/>
  <c r="AT62" i="56"/>
  <c r="AT72" i="56" s="1"/>
  <c r="AS62" i="56"/>
  <c r="AS72" i="56" s="1"/>
  <c r="AO62" i="56"/>
  <c r="AO72" i="56" s="1"/>
  <c r="AM62" i="56"/>
  <c r="AM72" i="56" s="1"/>
  <c r="AL62" i="56"/>
  <c r="AK62" i="56"/>
  <c r="AK72" i="56" s="1"/>
  <c r="AI62" i="56"/>
  <c r="AI72" i="56" s="1"/>
  <c r="AH62" i="56"/>
  <c r="AH72" i="56" s="1"/>
  <c r="AG62" i="56"/>
  <c r="AG72" i="56" s="1"/>
  <c r="AE62" i="56"/>
  <c r="AE72" i="56" s="1"/>
  <c r="AD62" i="56"/>
  <c r="AD72" i="56" s="1"/>
  <c r="AC62" i="56"/>
  <c r="AC72" i="56" s="1"/>
  <c r="AA62" i="56"/>
  <c r="AA72" i="56" s="1"/>
  <c r="Z62" i="56"/>
  <c r="Z72" i="56" s="1"/>
  <c r="Y62" i="56"/>
  <c r="Y72" i="56" s="1"/>
  <c r="W62" i="56"/>
  <c r="W72" i="56" s="1"/>
  <c r="V62" i="56"/>
  <c r="V72" i="56" s="1"/>
  <c r="U62" i="56"/>
  <c r="U72" i="56" s="1"/>
  <c r="T62" i="56"/>
  <c r="T72" i="56" s="1"/>
  <c r="S62" i="56"/>
  <c r="S72" i="56" s="1"/>
  <c r="R62" i="56"/>
  <c r="R72" i="56" s="1"/>
  <c r="Q62" i="56"/>
  <c r="Q72" i="56" s="1"/>
  <c r="P62" i="56"/>
  <c r="P72" i="56" s="1"/>
  <c r="O62" i="56"/>
  <c r="O72" i="56" s="1"/>
  <c r="N62" i="56"/>
  <c r="N72" i="56" s="1"/>
  <c r="M62" i="56"/>
  <c r="M72" i="56" s="1"/>
  <c r="BX61" i="56"/>
  <c r="BX71" i="56" s="1"/>
  <c r="BW61" i="56"/>
  <c r="BW71" i="56" s="1"/>
  <c r="BV61" i="56"/>
  <c r="BV71" i="56" s="1"/>
  <c r="BU61" i="56"/>
  <c r="BU71" i="56" s="1"/>
  <c r="BT61" i="56"/>
  <c r="BT71" i="56" s="1"/>
  <c r="BS61" i="56"/>
  <c r="BS71" i="56" s="1"/>
  <c r="BR61" i="56"/>
  <c r="BR71" i="56" s="1"/>
  <c r="BQ61" i="56"/>
  <c r="BQ71" i="56" s="1"/>
  <c r="BP61" i="56"/>
  <c r="BP71" i="56" s="1"/>
  <c r="BO61" i="56"/>
  <c r="BO71" i="56" s="1"/>
  <c r="BN61" i="56"/>
  <c r="BN71" i="56" s="1"/>
  <c r="BM61" i="56"/>
  <c r="BM71" i="56" s="1"/>
  <c r="BL61" i="56"/>
  <c r="BL71" i="56" s="1"/>
  <c r="BK61" i="56"/>
  <c r="BK71" i="56" s="1"/>
  <c r="BJ61" i="56"/>
  <c r="BJ71" i="56" s="1"/>
  <c r="BI61" i="56"/>
  <c r="BI71" i="56" s="1"/>
  <c r="BH61" i="56"/>
  <c r="BH71" i="56" s="1"/>
  <c r="BG61" i="56"/>
  <c r="BG71" i="56" s="1"/>
  <c r="BF61" i="56"/>
  <c r="BF71" i="56" s="1"/>
  <c r="BE61" i="56"/>
  <c r="BE71" i="56" s="1"/>
  <c r="BD61" i="56"/>
  <c r="BD71" i="56" s="1"/>
  <c r="BC61" i="56"/>
  <c r="BC71" i="56" s="1"/>
  <c r="BB61" i="56"/>
  <c r="BB71" i="56" s="1"/>
  <c r="BA61" i="56"/>
  <c r="BA71" i="56" s="1"/>
  <c r="AZ61" i="56"/>
  <c r="AZ71" i="56" s="1"/>
  <c r="AY61" i="56"/>
  <c r="AY71" i="56" s="1"/>
  <c r="AX61" i="56"/>
  <c r="AX71" i="56" s="1"/>
  <c r="AW61" i="56"/>
  <c r="AW71" i="56" s="1"/>
  <c r="AV61" i="56"/>
  <c r="AV71" i="56" s="1"/>
  <c r="AU61" i="56"/>
  <c r="AU71" i="56" s="1"/>
  <c r="AT61" i="56"/>
  <c r="AT71" i="56" s="1"/>
  <c r="AS61" i="56"/>
  <c r="AS71" i="56" s="1"/>
  <c r="AO61" i="56"/>
  <c r="AM61" i="56"/>
  <c r="AL61" i="56"/>
  <c r="AK61" i="56"/>
  <c r="AI61" i="56"/>
  <c r="AI71" i="56" s="1"/>
  <c r="AH61" i="56"/>
  <c r="AH71" i="56" s="1"/>
  <c r="AG61" i="56"/>
  <c r="AG71" i="56" s="1"/>
  <c r="AE61" i="56"/>
  <c r="AE71" i="56" s="1"/>
  <c r="AD61" i="56"/>
  <c r="AD71" i="56" s="1"/>
  <c r="AC61" i="56"/>
  <c r="AC71" i="56" s="1"/>
  <c r="AA61" i="56"/>
  <c r="AA71" i="56" s="1"/>
  <c r="Z61" i="56"/>
  <c r="Z71" i="56" s="1"/>
  <c r="Y61" i="56"/>
  <c r="Y71" i="56" s="1"/>
  <c r="W61" i="56"/>
  <c r="W71" i="56" s="1"/>
  <c r="V61" i="56"/>
  <c r="V71" i="56" s="1"/>
  <c r="U61" i="56"/>
  <c r="U71" i="56" s="1"/>
  <c r="T61" i="56"/>
  <c r="T71" i="56" s="1"/>
  <c r="S61" i="56"/>
  <c r="S71" i="56" s="1"/>
  <c r="R61" i="56"/>
  <c r="R71" i="56" s="1"/>
  <c r="Q61" i="56"/>
  <c r="Q71" i="56" s="1"/>
  <c r="P61" i="56"/>
  <c r="P71" i="56" s="1"/>
  <c r="O61" i="56"/>
  <c r="O71" i="56" s="1"/>
  <c r="N61" i="56"/>
  <c r="N71" i="56" s="1"/>
  <c r="M61" i="56"/>
  <c r="M71" i="56" s="1"/>
  <c r="BX60" i="56"/>
  <c r="BX70" i="56" s="1"/>
  <c r="BW60" i="56"/>
  <c r="BW70" i="56" s="1"/>
  <c r="BV60" i="56"/>
  <c r="BV70" i="56" s="1"/>
  <c r="BU60" i="56"/>
  <c r="BU70" i="56" s="1"/>
  <c r="BT60" i="56"/>
  <c r="BT70" i="56" s="1"/>
  <c r="BS60" i="56"/>
  <c r="BS70" i="56" s="1"/>
  <c r="BR60" i="56"/>
  <c r="BR70" i="56" s="1"/>
  <c r="BQ60" i="56"/>
  <c r="BQ70" i="56" s="1"/>
  <c r="BP60" i="56"/>
  <c r="BP70" i="56" s="1"/>
  <c r="BO60" i="56"/>
  <c r="BO70" i="56" s="1"/>
  <c r="BN60" i="56"/>
  <c r="BN70" i="56" s="1"/>
  <c r="BM60" i="56"/>
  <c r="BM70" i="56" s="1"/>
  <c r="BL60" i="56"/>
  <c r="BL70" i="56" s="1"/>
  <c r="BK60" i="56"/>
  <c r="BK70" i="56" s="1"/>
  <c r="BJ60" i="56"/>
  <c r="BJ70" i="56" s="1"/>
  <c r="BI60" i="56"/>
  <c r="BI70" i="56" s="1"/>
  <c r="BH60" i="56"/>
  <c r="BH70" i="56" s="1"/>
  <c r="BG60" i="56"/>
  <c r="BG70" i="56" s="1"/>
  <c r="BF60" i="56"/>
  <c r="BF70" i="56" s="1"/>
  <c r="BE60" i="56"/>
  <c r="BE70" i="56" s="1"/>
  <c r="BD60" i="56"/>
  <c r="BD70" i="56" s="1"/>
  <c r="BC60" i="56"/>
  <c r="BC70" i="56" s="1"/>
  <c r="BB60" i="56"/>
  <c r="BB70" i="56" s="1"/>
  <c r="BA60" i="56"/>
  <c r="BA70" i="56" s="1"/>
  <c r="AZ60" i="56"/>
  <c r="AZ70" i="56" s="1"/>
  <c r="AY60" i="56"/>
  <c r="AY70" i="56" s="1"/>
  <c r="AX60" i="56"/>
  <c r="AX70" i="56" s="1"/>
  <c r="AW60" i="56"/>
  <c r="AW70" i="56" s="1"/>
  <c r="AV60" i="56"/>
  <c r="AV70" i="56" s="1"/>
  <c r="AU60" i="56"/>
  <c r="AU70" i="56" s="1"/>
  <c r="AT60" i="56"/>
  <c r="AT70" i="56" s="1"/>
  <c r="AS60" i="56"/>
  <c r="AS70" i="56" s="1"/>
  <c r="AO60" i="56"/>
  <c r="AM60" i="56"/>
  <c r="AM70" i="56" s="1"/>
  <c r="E70" i="56" s="1"/>
  <c r="AL60" i="56"/>
  <c r="AK60" i="56"/>
  <c r="AI60" i="56"/>
  <c r="AI70" i="56" s="1"/>
  <c r="AH60" i="56"/>
  <c r="AH70" i="56" s="1"/>
  <c r="AG60" i="56"/>
  <c r="AG70" i="56" s="1"/>
  <c r="AE60" i="56"/>
  <c r="AE70" i="56" s="1"/>
  <c r="AD60" i="56"/>
  <c r="AD70" i="56" s="1"/>
  <c r="AC60" i="56"/>
  <c r="AC70" i="56" s="1"/>
  <c r="AA60" i="56"/>
  <c r="AA70" i="56" s="1"/>
  <c r="Z60" i="56"/>
  <c r="Z70" i="56" s="1"/>
  <c r="Y60" i="56"/>
  <c r="Y70" i="56" s="1"/>
  <c r="W60" i="56"/>
  <c r="W70" i="56" s="1"/>
  <c r="V60" i="56"/>
  <c r="V70" i="56" s="1"/>
  <c r="U60" i="56"/>
  <c r="U70" i="56" s="1"/>
  <c r="T60" i="56"/>
  <c r="T70" i="56" s="1"/>
  <c r="S60" i="56"/>
  <c r="S70" i="56" s="1"/>
  <c r="R60" i="56"/>
  <c r="R70" i="56" s="1"/>
  <c r="Q60" i="56"/>
  <c r="Q70" i="56" s="1"/>
  <c r="P60" i="56"/>
  <c r="P70" i="56" s="1"/>
  <c r="O60" i="56"/>
  <c r="O70" i="56" s="1"/>
  <c r="N60" i="56"/>
  <c r="N70" i="56" s="1"/>
  <c r="M60" i="56"/>
  <c r="M70" i="56" s="1"/>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O59" i="56"/>
  <c r="AM59" i="56"/>
  <c r="AM69" i="56" s="1"/>
  <c r="E69" i="56" s="1"/>
  <c r="AL59" i="56"/>
  <c r="AL69" i="56" s="1"/>
  <c r="D69" i="56" s="1"/>
  <c r="AK59" i="56"/>
  <c r="AK69" i="56" s="1"/>
  <c r="C69" i="56" s="1"/>
  <c r="AI59" i="56"/>
  <c r="AH59" i="56"/>
  <c r="AH69" i="56" s="1"/>
  <c r="AG59" i="56"/>
  <c r="AG69" i="56" s="1"/>
  <c r="AE59" i="56"/>
  <c r="AE69" i="56" s="1"/>
  <c r="AD59" i="56"/>
  <c r="AD69" i="56" s="1"/>
  <c r="AC59" i="56"/>
  <c r="AA59" i="56"/>
  <c r="Z59" i="56"/>
  <c r="Y59" i="56"/>
  <c r="Y69" i="56" s="1"/>
  <c r="W59" i="56"/>
  <c r="W69" i="56" s="1"/>
  <c r="V59" i="56"/>
  <c r="U59" i="56"/>
  <c r="T59" i="56"/>
  <c r="S59" i="56"/>
  <c r="R59" i="56"/>
  <c r="Q59" i="56"/>
  <c r="P59" i="56"/>
  <c r="O59" i="56"/>
  <c r="N59" i="56"/>
  <c r="M59" i="56"/>
  <c r="V57" i="56"/>
  <c r="Z57" i="56" s="1"/>
  <c r="AD57" i="56" s="1"/>
  <c r="AH57" i="56" s="1"/>
  <c r="AL57" i="56" s="1"/>
  <c r="AP57" i="56" s="1"/>
  <c r="AT57" i="56" s="1"/>
  <c r="AX57" i="56" s="1"/>
  <c r="BB57" i="56" s="1"/>
  <c r="BF57" i="56" s="1"/>
  <c r="BJ57" i="56" s="1"/>
  <c r="BN57" i="56" s="1"/>
  <c r="BR57" i="56" s="1"/>
  <c r="BV57" i="56" s="1"/>
  <c r="U57" i="56"/>
  <c r="Y57" i="56" s="1"/>
  <c r="AC57" i="56" s="1"/>
  <c r="AG57" i="56" s="1"/>
  <c r="AK57" i="56" s="1"/>
  <c r="AO57" i="56" s="1"/>
  <c r="AS57" i="56" s="1"/>
  <c r="AW57" i="56" s="1"/>
  <c r="BA57" i="56" s="1"/>
  <c r="BE57" i="56" s="1"/>
  <c r="BI57" i="56" s="1"/>
  <c r="BM57" i="56" s="1"/>
  <c r="BQ57" i="56" s="1"/>
  <c r="BU57" i="56" s="1"/>
  <c r="T57" i="56"/>
  <c r="X57" i="56" s="1"/>
  <c r="AB57" i="56" s="1"/>
  <c r="AF57" i="56" s="1"/>
  <c r="AJ57" i="56" s="1"/>
  <c r="AN57" i="56" s="1"/>
  <c r="AR57" i="56" s="1"/>
  <c r="AV57" i="56" s="1"/>
  <c r="AZ57" i="56" s="1"/>
  <c r="BD57" i="56" s="1"/>
  <c r="BH57" i="56" s="1"/>
  <c r="BL57" i="56" s="1"/>
  <c r="BP57" i="56" s="1"/>
  <c r="BT57" i="56" s="1"/>
  <c r="BX57" i="56" s="1"/>
  <c r="S57" i="56"/>
  <c r="W57" i="56" s="1"/>
  <c r="AA57" i="56" s="1"/>
  <c r="AE57" i="56" s="1"/>
  <c r="AI57" i="56" s="1"/>
  <c r="AM57" i="56" s="1"/>
  <c r="AQ57" i="56" s="1"/>
  <c r="AU57" i="56" s="1"/>
  <c r="AY57" i="56" s="1"/>
  <c r="BC57" i="56" s="1"/>
  <c r="BG57" i="56" s="1"/>
  <c r="BK57" i="56" s="1"/>
  <c r="BO57" i="56" s="1"/>
  <c r="BS57" i="56" s="1"/>
  <c r="BW57" i="56" s="1"/>
  <c r="R57" i="56"/>
  <c r="Q57" i="56"/>
  <c r="V75" i="55"/>
  <c r="Z75" i="55" s="1"/>
  <c r="AD75" i="55" s="1"/>
  <c r="AH75" i="55" s="1"/>
  <c r="AL75" i="55" s="1"/>
  <c r="AP75" i="55" s="1"/>
  <c r="AT75" i="55" s="1"/>
  <c r="AX75" i="55" s="1"/>
  <c r="BB75" i="55" s="1"/>
  <c r="BF75" i="55" s="1"/>
  <c r="BJ75" i="55" s="1"/>
  <c r="BN75" i="55" s="1"/>
  <c r="BR75" i="55" s="1"/>
  <c r="BV75" i="55" s="1"/>
  <c r="U75" i="55"/>
  <c r="Y75" i="55" s="1"/>
  <c r="AC75" i="55" s="1"/>
  <c r="AG75" i="55" s="1"/>
  <c r="AK75" i="55" s="1"/>
  <c r="AO75" i="55" s="1"/>
  <c r="AS75" i="55" s="1"/>
  <c r="AW75" i="55" s="1"/>
  <c r="BA75" i="55" s="1"/>
  <c r="BE75" i="55" s="1"/>
  <c r="BI75" i="55" s="1"/>
  <c r="BM75" i="55" s="1"/>
  <c r="BQ75" i="55" s="1"/>
  <c r="BU75" i="55" s="1"/>
  <c r="T75" i="55"/>
  <c r="X75" i="55" s="1"/>
  <c r="AB75" i="55" s="1"/>
  <c r="AF75" i="55" s="1"/>
  <c r="AJ75" i="55" s="1"/>
  <c r="AN75" i="55" s="1"/>
  <c r="AR75" i="55" s="1"/>
  <c r="AV75" i="55" s="1"/>
  <c r="AZ75" i="55" s="1"/>
  <c r="BD75" i="55" s="1"/>
  <c r="BH75" i="55" s="1"/>
  <c r="BL75" i="55" s="1"/>
  <c r="BP75" i="55" s="1"/>
  <c r="BT75" i="55" s="1"/>
  <c r="BX75" i="55" s="1"/>
  <c r="S75" i="55"/>
  <c r="W75" i="55" s="1"/>
  <c r="AA75" i="55" s="1"/>
  <c r="AE75" i="55" s="1"/>
  <c r="AI75" i="55" s="1"/>
  <c r="AM75" i="55" s="1"/>
  <c r="AQ75" i="55" s="1"/>
  <c r="AU75" i="55" s="1"/>
  <c r="AY75" i="55" s="1"/>
  <c r="BC75" i="55" s="1"/>
  <c r="BG75" i="55" s="1"/>
  <c r="BK75" i="55" s="1"/>
  <c r="BO75" i="55" s="1"/>
  <c r="BS75" i="55" s="1"/>
  <c r="BW75" i="55" s="1"/>
  <c r="R75" i="55"/>
  <c r="Q75" i="55"/>
  <c r="BU74" i="55"/>
  <c r="BQ74" i="55"/>
  <c r="BM74" i="55"/>
  <c r="BI74" i="55"/>
  <c r="BE74" i="55"/>
  <c r="BA74" i="55"/>
  <c r="AW74" i="55"/>
  <c r="AS74" i="55"/>
  <c r="AO74" i="55"/>
  <c r="AK74" i="55"/>
  <c r="AG74" i="55"/>
  <c r="AC74" i="55"/>
  <c r="Y74" i="55"/>
  <c r="U74" i="55"/>
  <c r="Q74" i="55"/>
  <c r="M74" i="55"/>
  <c r="V66" i="55"/>
  <c r="Z66" i="55" s="1"/>
  <c r="AD66" i="55" s="1"/>
  <c r="AH66" i="55" s="1"/>
  <c r="AL66" i="55" s="1"/>
  <c r="AP66" i="55" s="1"/>
  <c r="AT66" i="55" s="1"/>
  <c r="AX66" i="55" s="1"/>
  <c r="BB66" i="55" s="1"/>
  <c r="BF66" i="55" s="1"/>
  <c r="BJ66" i="55" s="1"/>
  <c r="BN66" i="55" s="1"/>
  <c r="BR66" i="55" s="1"/>
  <c r="BV66" i="55" s="1"/>
  <c r="U66" i="55"/>
  <c r="Y66" i="55" s="1"/>
  <c r="AC66" i="55" s="1"/>
  <c r="AG66" i="55" s="1"/>
  <c r="AK66" i="55" s="1"/>
  <c r="AO66" i="55" s="1"/>
  <c r="AS66" i="55" s="1"/>
  <c r="AW66" i="55" s="1"/>
  <c r="BA66" i="55" s="1"/>
  <c r="BE66" i="55" s="1"/>
  <c r="BI66" i="55" s="1"/>
  <c r="BM66" i="55" s="1"/>
  <c r="BQ66" i="55" s="1"/>
  <c r="BU66" i="55" s="1"/>
  <c r="T66" i="55"/>
  <c r="X66" i="55" s="1"/>
  <c r="AB66" i="55" s="1"/>
  <c r="AF66" i="55" s="1"/>
  <c r="AJ66" i="55" s="1"/>
  <c r="AN66" i="55" s="1"/>
  <c r="AR66" i="55" s="1"/>
  <c r="AV66" i="55" s="1"/>
  <c r="AZ66" i="55" s="1"/>
  <c r="BD66" i="55" s="1"/>
  <c r="BH66" i="55" s="1"/>
  <c r="BL66" i="55" s="1"/>
  <c r="BP66" i="55" s="1"/>
  <c r="BT66" i="55" s="1"/>
  <c r="BX66" i="55" s="1"/>
  <c r="S66" i="55"/>
  <c r="W66" i="55" s="1"/>
  <c r="AA66" i="55" s="1"/>
  <c r="AE66" i="55" s="1"/>
  <c r="AI66" i="55" s="1"/>
  <c r="AM66" i="55" s="1"/>
  <c r="AQ66" i="55" s="1"/>
  <c r="AU66" i="55" s="1"/>
  <c r="AY66" i="55" s="1"/>
  <c r="BC66" i="55" s="1"/>
  <c r="BG66" i="55" s="1"/>
  <c r="BK66" i="55" s="1"/>
  <c r="BO66" i="55" s="1"/>
  <c r="BS66" i="55" s="1"/>
  <c r="BW66" i="55" s="1"/>
  <c r="R66" i="55"/>
  <c r="Q66" i="55"/>
  <c r="BU65" i="55"/>
  <c r="BQ65" i="55"/>
  <c r="BM65" i="55"/>
  <c r="BI65" i="55"/>
  <c r="BE65" i="55"/>
  <c r="BA65" i="55"/>
  <c r="AW65" i="55"/>
  <c r="AS65" i="55"/>
  <c r="AO65" i="55"/>
  <c r="AK65" i="55"/>
  <c r="AG65" i="55"/>
  <c r="AC65" i="55"/>
  <c r="Y65" i="55"/>
  <c r="U65" i="55"/>
  <c r="Q65" i="55"/>
  <c r="M65" i="55"/>
  <c r="BX62" i="55"/>
  <c r="BW62" i="55"/>
  <c r="BV62" i="55"/>
  <c r="BU62" i="55"/>
  <c r="BT62" i="55"/>
  <c r="BS62" i="55"/>
  <c r="BR62" i="55"/>
  <c r="BQ62" i="55"/>
  <c r="BP62" i="55"/>
  <c r="BO62" i="55"/>
  <c r="BN62" i="55"/>
  <c r="BM62" i="55"/>
  <c r="BL62" i="55"/>
  <c r="BK62" i="55"/>
  <c r="BJ62" i="55"/>
  <c r="BI62" i="55"/>
  <c r="BH62" i="55"/>
  <c r="BG62" i="55"/>
  <c r="BF62" i="55"/>
  <c r="BE62" i="55"/>
  <c r="BD62" i="55"/>
  <c r="BC62" i="55"/>
  <c r="BB62" i="55"/>
  <c r="BA62" i="55"/>
  <c r="AZ62" i="55"/>
  <c r="AY62" i="55"/>
  <c r="AX62" i="55"/>
  <c r="AW62" i="55"/>
  <c r="AV62" i="55"/>
  <c r="AU62" i="55"/>
  <c r="AT62" i="55"/>
  <c r="AS62" i="55"/>
  <c r="AO62" i="55"/>
  <c r="AN62" i="55"/>
  <c r="AM62" i="55"/>
  <c r="AL62" i="55"/>
  <c r="D62" i="55" s="1"/>
  <c r="AK62" i="55"/>
  <c r="C62" i="55" s="1"/>
  <c r="AJ62" i="55"/>
  <c r="AI62" i="55"/>
  <c r="AH62" i="55"/>
  <c r="AG62" i="55"/>
  <c r="AF62" i="55"/>
  <c r="AE62" i="55"/>
  <c r="AD62" i="55"/>
  <c r="AC62" i="55"/>
  <c r="AB62" i="55"/>
  <c r="AA62" i="55"/>
  <c r="Z62" i="55"/>
  <c r="Y62" i="55"/>
  <c r="X62" i="55"/>
  <c r="W62" i="55"/>
  <c r="V62" i="55"/>
  <c r="U62" i="55"/>
  <c r="T62" i="55"/>
  <c r="S62" i="55"/>
  <c r="R62" i="55"/>
  <c r="Q62" i="55"/>
  <c r="P62" i="55"/>
  <c r="O62" i="55"/>
  <c r="N62" i="55"/>
  <c r="M62" i="55"/>
  <c r="BX61" i="55"/>
  <c r="BW61" i="55"/>
  <c r="BV61" i="55"/>
  <c r="BU61" i="55"/>
  <c r="BT61" i="55"/>
  <c r="BS61" i="55"/>
  <c r="BR61" i="55"/>
  <c r="BQ61" i="55"/>
  <c r="BP61" i="55"/>
  <c r="BO61" i="55"/>
  <c r="BN61" i="55"/>
  <c r="BM61" i="55"/>
  <c r="BL61" i="55"/>
  <c r="BK61" i="55"/>
  <c r="BJ61" i="55"/>
  <c r="BI61" i="55"/>
  <c r="BH61" i="55"/>
  <c r="BG61" i="55"/>
  <c r="BF61" i="55"/>
  <c r="BE61" i="55"/>
  <c r="BD61" i="55"/>
  <c r="BC61" i="55"/>
  <c r="BB61" i="55"/>
  <c r="BA61" i="55"/>
  <c r="AZ61" i="55"/>
  <c r="AY61" i="55"/>
  <c r="AX61" i="55"/>
  <c r="AW61" i="55"/>
  <c r="AV61" i="55"/>
  <c r="AU61" i="55"/>
  <c r="AT61" i="55"/>
  <c r="AS61" i="55"/>
  <c r="AO61" i="55"/>
  <c r="AN61" i="55"/>
  <c r="AM61" i="55"/>
  <c r="AL61" i="55"/>
  <c r="D61" i="55" s="1"/>
  <c r="AK61" i="55"/>
  <c r="C61" i="55" s="1"/>
  <c r="AJ61" i="55"/>
  <c r="AI61" i="55"/>
  <c r="AH61" i="55"/>
  <c r="AG61" i="55"/>
  <c r="AF61" i="55"/>
  <c r="AE61" i="55"/>
  <c r="AD61" i="55"/>
  <c r="AC61" i="55"/>
  <c r="AB61" i="55"/>
  <c r="AA61" i="55"/>
  <c r="Z61" i="55"/>
  <c r="Y61" i="55"/>
  <c r="X61" i="55"/>
  <c r="W61" i="55"/>
  <c r="V61" i="55"/>
  <c r="U61" i="55"/>
  <c r="T61" i="55"/>
  <c r="S61" i="55"/>
  <c r="R61" i="55"/>
  <c r="Q61" i="55"/>
  <c r="P61" i="55"/>
  <c r="O61" i="55"/>
  <c r="N61" i="55"/>
  <c r="M61" i="55"/>
  <c r="BX60" i="55"/>
  <c r="BW60" i="55"/>
  <c r="BV60" i="55"/>
  <c r="BU60" i="55"/>
  <c r="BT60" i="55"/>
  <c r="BS60" i="55"/>
  <c r="BR60" i="55"/>
  <c r="BQ60" i="55"/>
  <c r="BP60" i="55"/>
  <c r="BO60" i="55"/>
  <c r="BN60" i="55"/>
  <c r="BM60" i="55"/>
  <c r="BL60" i="55"/>
  <c r="BK60" i="55"/>
  <c r="BJ60" i="55"/>
  <c r="BI60" i="55"/>
  <c r="BH60" i="55"/>
  <c r="BG60" i="55"/>
  <c r="BF60" i="55"/>
  <c r="BE60" i="55"/>
  <c r="BD60" i="55"/>
  <c r="BC60" i="55"/>
  <c r="BB60" i="55"/>
  <c r="BA60" i="55"/>
  <c r="AZ60" i="55"/>
  <c r="AY60" i="55"/>
  <c r="AX60" i="55"/>
  <c r="AW60" i="55"/>
  <c r="AV60" i="55"/>
  <c r="AU60" i="55"/>
  <c r="AT60" i="55"/>
  <c r="AS60" i="55"/>
  <c r="AO60" i="55"/>
  <c r="AN60" i="55"/>
  <c r="AM60" i="55"/>
  <c r="AL60" i="55"/>
  <c r="D60" i="55" s="1"/>
  <c r="AK60" i="55"/>
  <c r="C60" i="55" s="1"/>
  <c r="AJ60" i="55"/>
  <c r="AI60" i="55"/>
  <c r="AH60" i="55"/>
  <c r="AG60" i="55"/>
  <c r="AF60" i="55"/>
  <c r="AE60" i="55"/>
  <c r="AD60" i="55"/>
  <c r="AC60" i="55"/>
  <c r="AB60" i="55"/>
  <c r="AA60" i="55"/>
  <c r="Z60" i="55"/>
  <c r="Y60" i="55"/>
  <c r="X60" i="55"/>
  <c r="W60" i="55"/>
  <c r="V60" i="55"/>
  <c r="U60" i="55"/>
  <c r="T60" i="55"/>
  <c r="S60" i="55"/>
  <c r="R60" i="55"/>
  <c r="Q60" i="55"/>
  <c r="P60" i="55"/>
  <c r="O60" i="55"/>
  <c r="N60" i="55"/>
  <c r="M60" i="55"/>
  <c r="BX59" i="55"/>
  <c r="BW59" i="55"/>
  <c r="BV59" i="55"/>
  <c r="BU59" i="55"/>
  <c r="BT59" i="55"/>
  <c r="BS59" i="55"/>
  <c r="BR59" i="55"/>
  <c r="BQ59" i="55"/>
  <c r="BP59" i="55"/>
  <c r="BO59" i="55"/>
  <c r="BN59" i="55"/>
  <c r="BM59" i="55"/>
  <c r="BL59" i="55"/>
  <c r="BK59" i="55"/>
  <c r="BJ59" i="55"/>
  <c r="BI59" i="55"/>
  <c r="BH59" i="55"/>
  <c r="BG59" i="55"/>
  <c r="BF59" i="55"/>
  <c r="BE59" i="55"/>
  <c r="BD59" i="55"/>
  <c r="BC59" i="55"/>
  <c r="BB59" i="55"/>
  <c r="BA59" i="55"/>
  <c r="AZ59" i="55"/>
  <c r="AY59" i="55"/>
  <c r="AX59" i="55"/>
  <c r="AW59" i="55"/>
  <c r="AV59" i="55"/>
  <c r="AU59" i="55"/>
  <c r="AT59" i="55"/>
  <c r="AS59" i="55"/>
  <c r="AO59" i="55"/>
  <c r="AN59" i="55"/>
  <c r="AM59" i="55"/>
  <c r="AL59" i="55"/>
  <c r="AK59" i="55"/>
  <c r="AJ59" i="55"/>
  <c r="AI59" i="55"/>
  <c r="AH59" i="55"/>
  <c r="AH58" i="55" s="1"/>
  <c r="AG59" i="55"/>
  <c r="AG58" i="55" s="1"/>
  <c r="AF59" i="55"/>
  <c r="AE59" i="55"/>
  <c r="AD59" i="55"/>
  <c r="AD58" i="55" s="1"/>
  <c r="AC59" i="55"/>
  <c r="AC58" i="55" s="1"/>
  <c r="AB59" i="55"/>
  <c r="AA59" i="55"/>
  <c r="Z59" i="55"/>
  <c r="Z58" i="55" s="1"/>
  <c r="Y59" i="55"/>
  <c r="X59" i="55"/>
  <c r="W59" i="55"/>
  <c r="V59" i="55"/>
  <c r="V58" i="55" s="1"/>
  <c r="U59" i="55"/>
  <c r="U58" i="55" s="1"/>
  <c r="T59" i="55"/>
  <c r="S59" i="55"/>
  <c r="R59" i="55"/>
  <c r="Q59" i="55"/>
  <c r="P59" i="55"/>
  <c r="O59" i="55"/>
  <c r="N59" i="55"/>
  <c r="M59" i="55"/>
  <c r="Z57" i="55"/>
  <c r="AD57" i="55" s="1"/>
  <c r="AH57" i="55" s="1"/>
  <c r="AL57" i="55" s="1"/>
  <c r="AP57" i="55" s="1"/>
  <c r="AT57" i="55" s="1"/>
  <c r="AX57" i="55" s="1"/>
  <c r="BB57" i="55" s="1"/>
  <c r="BF57" i="55" s="1"/>
  <c r="BJ57" i="55" s="1"/>
  <c r="BN57" i="55" s="1"/>
  <c r="BR57" i="55" s="1"/>
  <c r="BV57" i="55" s="1"/>
  <c r="X57" i="55"/>
  <c r="AB57" i="55" s="1"/>
  <c r="AF57" i="55" s="1"/>
  <c r="AJ57" i="55" s="1"/>
  <c r="AN57" i="55" s="1"/>
  <c r="AR57" i="55" s="1"/>
  <c r="AV57" i="55" s="1"/>
  <c r="AZ57" i="55" s="1"/>
  <c r="BD57" i="55" s="1"/>
  <c r="BH57" i="55" s="1"/>
  <c r="BL57" i="55" s="1"/>
  <c r="BP57" i="55" s="1"/>
  <c r="BT57" i="55" s="1"/>
  <c r="BX57" i="55" s="1"/>
  <c r="W57" i="55"/>
  <c r="AA57" i="55" s="1"/>
  <c r="AE57" i="55" s="1"/>
  <c r="AI57" i="55" s="1"/>
  <c r="AM57" i="55" s="1"/>
  <c r="AQ57" i="55" s="1"/>
  <c r="AU57" i="55" s="1"/>
  <c r="AY57" i="55" s="1"/>
  <c r="BC57" i="55" s="1"/>
  <c r="BG57" i="55" s="1"/>
  <c r="BK57" i="55" s="1"/>
  <c r="BO57" i="55" s="1"/>
  <c r="BS57" i="55" s="1"/>
  <c r="BW57" i="55" s="1"/>
  <c r="T57" i="55"/>
  <c r="S57" i="55"/>
  <c r="R57" i="55"/>
  <c r="V57" i="55" s="1"/>
  <c r="Q57" i="55"/>
  <c r="U57" i="55" s="1"/>
  <c r="Y57" i="55" s="1"/>
  <c r="AC57" i="55" s="1"/>
  <c r="AG57" i="55" s="1"/>
  <c r="AK57" i="55" s="1"/>
  <c r="AO57" i="55" s="1"/>
  <c r="AS57" i="55" s="1"/>
  <c r="AW57" i="55" s="1"/>
  <c r="BA57" i="55" s="1"/>
  <c r="BE57" i="55" s="1"/>
  <c r="BI57" i="55" s="1"/>
  <c r="BM57" i="55" s="1"/>
  <c r="BQ57" i="55" s="1"/>
  <c r="BU57" i="55" s="1"/>
  <c r="W14" i="54"/>
  <c r="V14" i="54"/>
  <c r="U14" i="54"/>
  <c r="T14" i="54"/>
  <c r="S14" i="54"/>
  <c r="R14" i="54"/>
  <c r="Q14" i="54"/>
  <c r="P14" i="54"/>
  <c r="O14" i="54"/>
  <c r="N14" i="54"/>
  <c r="M14" i="54"/>
  <c r="L14" i="54"/>
  <c r="K14" i="54"/>
  <c r="J14" i="54"/>
  <c r="I14" i="54"/>
  <c r="H14" i="54"/>
  <c r="W13" i="54"/>
  <c r="V13" i="54"/>
  <c r="U13" i="54"/>
  <c r="T13" i="54"/>
  <c r="S13" i="54"/>
  <c r="R13" i="54"/>
  <c r="Q13" i="54"/>
  <c r="P13" i="54"/>
  <c r="O13" i="54"/>
  <c r="N13" i="54"/>
  <c r="M13" i="54"/>
  <c r="L13" i="54"/>
  <c r="K13" i="54"/>
  <c r="J13" i="54"/>
  <c r="I13" i="54"/>
  <c r="H13" i="54"/>
  <c r="W6" i="54"/>
  <c r="V6" i="54"/>
  <c r="U6" i="54"/>
  <c r="T6" i="54"/>
  <c r="S6" i="54"/>
  <c r="R6" i="54"/>
  <c r="Q6" i="54"/>
  <c r="P6" i="54"/>
  <c r="O6" i="54"/>
  <c r="N6" i="54"/>
  <c r="M6" i="54"/>
  <c r="L6" i="54"/>
  <c r="K6" i="54"/>
  <c r="J6" i="54"/>
  <c r="I6" i="54"/>
  <c r="H6" i="54"/>
  <c r="Z52" i="53"/>
  <c r="Y52" i="53"/>
  <c r="X52" i="53"/>
  <c r="W52" i="53"/>
  <c r="V52" i="53"/>
  <c r="U52" i="53"/>
  <c r="T52" i="53"/>
  <c r="S52" i="53"/>
  <c r="R52" i="53"/>
  <c r="Q52" i="53"/>
  <c r="P52" i="53"/>
  <c r="O52" i="53"/>
  <c r="N52" i="53"/>
  <c r="M52" i="53"/>
  <c r="L52" i="53"/>
  <c r="K52" i="53"/>
  <c r="Z51" i="53"/>
  <c r="Y51" i="53"/>
  <c r="X51" i="53"/>
  <c r="W51" i="53"/>
  <c r="V51" i="53"/>
  <c r="U51" i="53"/>
  <c r="T51" i="53"/>
  <c r="S51" i="53"/>
  <c r="R51" i="53"/>
  <c r="Q51" i="53"/>
  <c r="P51" i="53"/>
  <c r="O51" i="53"/>
  <c r="N51" i="53"/>
  <c r="M51" i="53"/>
  <c r="L51" i="53"/>
  <c r="K51" i="53"/>
  <c r="I44" i="53"/>
  <c r="H44" i="53"/>
  <c r="G44" i="53"/>
  <c r="F44" i="53"/>
  <c r="E44" i="53"/>
  <c r="D44" i="53"/>
  <c r="I43" i="53"/>
  <c r="H43" i="53"/>
  <c r="G43" i="53"/>
  <c r="F43" i="53"/>
  <c r="E43" i="53"/>
  <c r="D43" i="53"/>
  <c r="I42" i="53"/>
  <c r="H42" i="53"/>
  <c r="G42" i="53"/>
  <c r="F42" i="53"/>
  <c r="E42" i="53"/>
  <c r="D42" i="53"/>
  <c r="I41" i="53"/>
  <c r="H41" i="53"/>
  <c r="G41" i="53"/>
  <c r="F41" i="53"/>
  <c r="E41" i="53"/>
  <c r="D41" i="53"/>
  <c r="I40" i="53"/>
  <c r="H40" i="53"/>
  <c r="G40" i="53"/>
  <c r="F40" i="53"/>
  <c r="E40" i="53"/>
  <c r="D40" i="53"/>
  <c r="I35" i="53"/>
  <c r="H35" i="53"/>
  <c r="G35" i="53"/>
  <c r="F35" i="53"/>
  <c r="E35" i="53"/>
  <c r="D35" i="53"/>
  <c r="I34" i="53"/>
  <c r="H34" i="53"/>
  <c r="G34" i="53"/>
  <c r="F34" i="53"/>
  <c r="E34" i="53"/>
  <c r="D34" i="53"/>
  <c r="I33" i="53"/>
  <c r="H33" i="53"/>
  <c r="G33" i="53"/>
  <c r="M33" i="53"/>
  <c r="F33" i="53" s="1"/>
  <c r="L33" i="53"/>
  <c r="E33" i="53" s="1"/>
  <c r="K33" i="53"/>
  <c r="D33" i="53" s="1"/>
  <c r="I32" i="53"/>
  <c r="H32" i="53"/>
  <c r="G32" i="53"/>
  <c r="F32" i="53"/>
  <c r="E32" i="53"/>
  <c r="D32" i="53"/>
  <c r="I31" i="53"/>
  <c r="H31" i="53"/>
  <c r="G31" i="53"/>
  <c r="F31" i="53"/>
  <c r="E31" i="53"/>
  <c r="D31" i="53"/>
  <c r="I26" i="53"/>
  <c r="H26" i="53"/>
  <c r="G26" i="53"/>
  <c r="F26" i="53"/>
  <c r="E26" i="53"/>
  <c r="D26" i="53"/>
  <c r="I25" i="53"/>
  <c r="H25" i="53"/>
  <c r="G25" i="53"/>
  <c r="F25" i="53"/>
  <c r="E25" i="53"/>
  <c r="D25" i="53"/>
  <c r="I24" i="53"/>
  <c r="H24" i="53"/>
  <c r="G24" i="53"/>
  <c r="F24" i="53"/>
  <c r="E24" i="53"/>
  <c r="D24" i="53"/>
  <c r="I22" i="53"/>
  <c r="H22" i="53"/>
  <c r="G22" i="53"/>
  <c r="F22" i="53"/>
  <c r="E22" i="53"/>
  <c r="D22" i="53"/>
  <c r="I21" i="53"/>
  <c r="H21" i="53"/>
  <c r="G21" i="53"/>
  <c r="F21" i="53"/>
  <c r="E21" i="53"/>
  <c r="D21" i="53"/>
  <c r="I20" i="53"/>
  <c r="H20" i="53"/>
  <c r="G20" i="53"/>
  <c r="F20" i="53"/>
  <c r="E20" i="53"/>
  <c r="D20" i="53"/>
  <c r="I15" i="53"/>
  <c r="H15" i="53"/>
  <c r="G15" i="53"/>
  <c r="M15" i="53"/>
  <c r="F15" i="53" s="1"/>
  <c r="L15" i="53"/>
  <c r="E15" i="53" s="1"/>
  <c r="K15" i="53"/>
  <c r="D15" i="53" s="1"/>
  <c r="I14" i="53"/>
  <c r="H14" i="53"/>
  <c r="G14" i="53"/>
  <c r="F14" i="53"/>
  <c r="E14" i="53"/>
  <c r="D14" i="53"/>
  <c r="I13" i="53"/>
  <c r="H13" i="53"/>
  <c r="G13" i="53"/>
  <c r="F13" i="53"/>
  <c r="E13" i="53"/>
  <c r="D13" i="53"/>
  <c r="I11" i="53"/>
  <c r="H11" i="53"/>
  <c r="G11" i="53"/>
  <c r="M11" i="53"/>
  <c r="F11" i="53" s="1"/>
  <c r="L11" i="53"/>
  <c r="E11" i="53" s="1"/>
  <c r="K11" i="53"/>
  <c r="D11" i="53" s="1"/>
  <c r="I10" i="53"/>
  <c r="H10" i="53"/>
  <c r="G10" i="53"/>
  <c r="F10" i="53"/>
  <c r="E10" i="53"/>
  <c r="D10" i="53"/>
  <c r="I9" i="53"/>
  <c r="H9" i="53"/>
  <c r="G9" i="53"/>
  <c r="F9" i="53"/>
  <c r="E9" i="53"/>
  <c r="D9" i="53"/>
  <c r="Z48" i="52"/>
  <c r="Y48" i="52"/>
  <c r="X48" i="52"/>
  <c r="W48" i="52"/>
  <c r="V48" i="52"/>
  <c r="U48" i="52"/>
  <c r="T48" i="52"/>
  <c r="S48" i="52"/>
  <c r="R48" i="52"/>
  <c r="F48" i="52" s="1"/>
  <c r="Q48" i="52"/>
  <c r="E48" i="52" s="1"/>
  <c r="P48" i="52"/>
  <c r="O48" i="52"/>
  <c r="N48" i="52"/>
  <c r="M48" i="52"/>
  <c r="L48" i="52"/>
  <c r="K48" i="52"/>
  <c r="Z41" i="52"/>
  <c r="Y41" i="52"/>
  <c r="X41" i="52"/>
  <c r="W41" i="52"/>
  <c r="V41" i="52"/>
  <c r="U41" i="52"/>
  <c r="T41" i="52"/>
  <c r="S41" i="52"/>
  <c r="R41" i="52"/>
  <c r="Q41" i="52"/>
  <c r="P41" i="52"/>
  <c r="O41" i="52"/>
  <c r="N41" i="52"/>
  <c r="M41" i="52"/>
  <c r="L41" i="52"/>
  <c r="K41" i="52"/>
  <c r="Z40" i="52"/>
  <c r="Y40" i="52"/>
  <c r="X40" i="52"/>
  <c r="W40" i="52"/>
  <c r="V40" i="52"/>
  <c r="U40" i="52"/>
  <c r="T40" i="52"/>
  <c r="S40" i="52"/>
  <c r="R40" i="52"/>
  <c r="Q40" i="52"/>
  <c r="P40" i="52"/>
  <c r="O40" i="52"/>
  <c r="N40" i="52"/>
  <c r="M40" i="52"/>
  <c r="L40" i="52"/>
  <c r="K40" i="52"/>
  <c r="F22" i="52"/>
  <c r="E22" i="52"/>
  <c r="E21" i="52"/>
  <c r="Z14" i="52"/>
  <c r="Y14" i="52"/>
  <c r="X14" i="52"/>
  <c r="W14" i="52"/>
  <c r="V14" i="52"/>
  <c r="U14" i="52"/>
  <c r="T14" i="52"/>
  <c r="S14" i="52"/>
  <c r="R14" i="52"/>
  <c r="Q14" i="52"/>
  <c r="P14" i="52"/>
  <c r="O14" i="52"/>
  <c r="N14" i="52"/>
  <c r="M14" i="52"/>
  <c r="L14" i="52"/>
  <c r="K14" i="52"/>
  <c r="Z10" i="52"/>
  <c r="Y10" i="52"/>
  <c r="X10" i="52"/>
  <c r="W10" i="52"/>
  <c r="V10" i="52"/>
  <c r="U10" i="52"/>
  <c r="T10" i="52"/>
  <c r="S10" i="52"/>
  <c r="R10" i="52"/>
  <c r="Q10" i="52"/>
  <c r="P10" i="52"/>
  <c r="O10" i="52"/>
  <c r="N10" i="52"/>
  <c r="M10" i="52"/>
  <c r="L10" i="52"/>
  <c r="K10" i="52"/>
  <c r="K13" i="52" s="1"/>
  <c r="Z8" i="52"/>
  <c r="Z18" i="52" s="1"/>
  <c r="Z28" i="52" s="1"/>
  <c r="Y8" i="52"/>
  <c r="Y18" i="52" s="1"/>
  <c r="Y28" i="52" s="1"/>
  <c r="X8" i="52"/>
  <c r="X18" i="52" s="1"/>
  <c r="X28" i="52" s="1"/>
  <c r="W8" i="52"/>
  <c r="W18" i="52" s="1"/>
  <c r="W28" i="52" s="1"/>
  <c r="V8" i="52"/>
  <c r="V18" i="52" s="1"/>
  <c r="V28" i="52" s="1"/>
  <c r="U8" i="52"/>
  <c r="U18" i="52" s="1"/>
  <c r="U28" i="52" s="1"/>
  <c r="T8" i="52"/>
  <c r="T18" i="52" s="1"/>
  <c r="T28" i="52" s="1"/>
  <c r="S8" i="52"/>
  <c r="S18" i="52" s="1"/>
  <c r="S28" i="52" s="1"/>
  <c r="R8" i="52"/>
  <c r="R18" i="52" s="1"/>
  <c r="R28" i="52" s="1"/>
  <c r="Q8" i="52"/>
  <c r="Q18" i="52" s="1"/>
  <c r="Q28" i="52" s="1"/>
  <c r="P8" i="52"/>
  <c r="P18" i="52" s="1"/>
  <c r="P28" i="52" s="1"/>
  <c r="O8" i="52"/>
  <c r="O18" i="52" s="1"/>
  <c r="O28" i="52" s="1"/>
  <c r="N8" i="52"/>
  <c r="N18" i="52" s="1"/>
  <c r="N28" i="52" s="1"/>
  <c r="M8" i="52"/>
  <c r="M18" i="52" s="1"/>
  <c r="M28" i="52" s="1"/>
  <c r="L8" i="52"/>
  <c r="L18" i="52" s="1"/>
  <c r="L28" i="52" s="1"/>
  <c r="K8" i="52"/>
  <c r="K18" i="52" s="1"/>
  <c r="K28" i="52" s="1"/>
  <c r="X49" i="51"/>
  <c r="W49" i="51"/>
  <c r="V49" i="51"/>
  <c r="U49" i="51"/>
  <c r="T49" i="51"/>
  <c r="S49" i="51"/>
  <c r="R49" i="51"/>
  <c r="Q49" i="51"/>
  <c r="P49" i="51"/>
  <c r="D49" i="51" s="1"/>
  <c r="O49" i="51"/>
  <c r="C49" i="51" s="1"/>
  <c r="N49" i="51"/>
  <c r="M49" i="51"/>
  <c r="L49" i="51"/>
  <c r="K49" i="51"/>
  <c r="J49" i="51"/>
  <c r="I49" i="51"/>
  <c r="X47" i="51"/>
  <c r="W47" i="51"/>
  <c r="V47" i="51"/>
  <c r="U47" i="51"/>
  <c r="T47" i="51"/>
  <c r="S47" i="51"/>
  <c r="R47" i="51"/>
  <c r="Q47" i="51"/>
  <c r="P47" i="51"/>
  <c r="D47" i="51" s="1"/>
  <c r="O47" i="51"/>
  <c r="C47" i="51" s="1"/>
  <c r="N47" i="51"/>
  <c r="M47" i="51"/>
  <c r="L47" i="51"/>
  <c r="K47" i="51"/>
  <c r="J47" i="51"/>
  <c r="I47" i="51"/>
  <c r="X37" i="51"/>
  <c r="W37" i="51"/>
  <c r="V37" i="51"/>
  <c r="U37" i="51"/>
  <c r="T37" i="51"/>
  <c r="S37" i="51"/>
  <c r="R37" i="51"/>
  <c r="Q37" i="51"/>
  <c r="M37" i="51"/>
  <c r="L37" i="51"/>
  <c r="K37" i="51"/>
  <c r="J37" i="51"/>
  <c r="I37" i="51"/>
  <c r="X26" i="51"/>
  <c r="W26" i="51"/>
  <c r="V26" i="51"/>
  <c r="U26" i="51"/>
  <c r="T26" i="51"/>
  <c r="S26" i="51"/>
  <c r="R26" i="51"/>
  <c r="Q26" i="51"/>
  <c r="P26" i="51"/>
  <c r="D26" i="51" s="1"/>
  <c r="O26" i="51"/>
  <c r="C26" i="51" s="1"/>
  <c r="N26" i="51"/>
  <c r="M26" i="51"/>
  <c r="L26" i="51"/>
  <c r="K26" i="51"/>
  <c r="J26" i="51"/>
  <c r="I26" i="51"/>
  <c r="X21" i="51"/>
  <c r="W21" i="51"/>
  <c r="V21" i="51"/>
  <c r="U21" i="51"/>
  <c r="T21" i="51"/>
  <c r="S21" i="51"/>
  <c r="R21" i="51"/>
  <c r="Q21" i="51"/>
  <c r="P21" i="51"/>
  <c r="D21" i="51" s="1"/>
  <c r="O21" i="51"/>
  <c r="C21" i="51" s="1"/>
  <c r="N21" i="51"/>
  <c r="M21" i="51"/>
  <c r="L21" i="51"/>
  <c r="K21" i="51"/>
  <c r="J21" i="51"/>
  <c r="I21" i="51"/>
  <c r="X6" i="51"/>
  <c r="W6" i="51"/>
  <c r="V6" i="51"/>
  <c r="U6" i="51"/>
  <c r="T6" i="51"/>
  <c r="S6" i="51"/>
  <c r="R6" i="51"/>
  <c r="Q6" i="51"/>
  <c r="P6" i="51"/>
  <c r="O6" i="51"/>
  <c r="N6" i="51"/>
  <c r="M6" i="51"/>
  <c r="L6" i="51"/>
  <c r="K6" i="51"/>
  <c r="J6" i="51"/>
  <c r="I6" i="51"/>
  <c r="U42" i="50"/>
  <c r="X35" i="50"/>
  <c r="X42" i="50" s="1"/>
  <c r="W35" i="50"/>
  <c r="W42" i="50" s="1"/>
  <c r="V35" i="50"/>
  <c r="V42" i="50" s="1"/>
  <c r="U35" i="50"/>
  <c r="T35" i="50"/>
  <c r="T42" i="50" s="1"/>
  <c r="S35" i="50"/>
  <c r="S42" i="50" s="1"/>
  <c r="R35" i="50"/>
  <c r="R42" i="50" s="1"/>
  <c r="Q35" i="50"/>
  <c r="Q42" i="50" s="1"/>
  <c r="Q43" i="50" s="1"/>
  <c r="Q44" i="50" s="1"/>
  <c r="J35" i="50"/>
  <c r="J42" i="50" s="1"/>
  <c r="I35" i="50"/>
  <c r="I42" i="50" s="1"/>
  <c r="I43" i="50" s="1"/>
  <c r="I44" i="50" s="1"/>
  <c r="X34" i="50"/>
  <c r="X43" i="50" s="1"/>
  <c r="W34" i="50"/>
  <c r="W43" i="50" s="1"/>
  <c r="W44" i="50" s="1"/>
  <c r="V34" i="50"/>
  <c r="V43" i="50" s="1"/>
  <c r="V44" i="50" s="1"/>
  <c r="U34" i="50"/>
  <c r="U43" i="50" s="1"/>
  <c r="T34" i="50"/>
  <c r="T43" i="50" s="1"/>
  <c r="T44" i="50" s="1"/>
  <c r="S34" i="50"/>
  <c r="R34" i="50"/>
  <c r="R43" i="50" s="1"/>
  <c r="R44" i="50" s="1"/>
  <c r="Q34" i="50"/>
  <c r="J34" i="50"/>
  <c r="J43" i="50" s="1"/>
  <c r="J44" i="50" s="1"/>
  <c r="I34" i="50"/>
  <c r="X33" i="50"/>
  <c r="W33" i="50"/>
  <c r="V33" i="50"/>
  <c r="U33" i="50"/>
  <c r="T33" i="50"/>
  <c r="S33" i="50"/>
  <c r="R33" i="50"/>
  <c r="Q33" i="50"/>
  <c r="J33" i="50"/>
  <c r="I33" i="50"/>
  <c r="X28" i="50"/>
  <c r="W28" i="50"/>
  <c r="V28" i="50"/>
  <c r="U28" i="50"/>
  <c r="T28" i="50"/>
  <c r="S28" i="50"/>
  <c r="R28" i="50"/>
  <c r="Q28" i="50"/>
  <c r="J28" i="50"/>
  <c r="I28" i="50"/>
  <c r="Q22" i="50"/>
  <c r="I22" i="50"/>
  <c r="X20" i="50"/>
  <c r="W20" i="50"/>
  <c r="V20" i="50"/>
  <c r="U20" i="50"/>
  <c r="T20" i="50"/>
  <c r="S20" i="50"/>
  <c r="R20" i="50"/>
  <c r="Q20" i="50"/>
  <c r="J20" i="50"/>
  <c r="I20" i="50"/>
  <c r="X17" i="50"/>
  <c r="W17" i="50"/>
  <c r="V17" i="50"/>
  <c r="U17" i="50"/>
  <c r="T17" i="50"/>
  <c r="S17" i="50"/>
  <c r="R17" i="50"/>
  <c r="Q17" i="50"/>
  <c r="J17" i="50"/>
  <c r="I17" i="50"/>
  <c r="X13" i="50"/>
  <c r="X22" i="50" s="1"/>
  <c r="W13" i="50"/>
  <c r="W22" i="50" s="1"/>
  <c r="V13" i="50"/>
  <c r="V22" i="50" s="1"/>
  <c r="U13" i="50"/>
  <c r="U22" i="50" s="1"/>
  <c r="T13" i="50"/>
  <c r="T22" i="50" s="1"/>
  <c r="S13" i="50"/>
  <c r="S22" i="50" s="1"/>
  <c r="R13" i="50"/>
  <c r="R22" i="50" s="1"/>
  <c r="Q13" i="50"/>
  <c r="J13" i="50"/>
  <c r="J22" i="50" s="1"/>
  <c r="I13" i="50"/>
  <c r="X12" i="50"/>
  <c r="W12" i="50"/>
  <c r="V12" i="50"/>
  <c r="U12" i="50"/>
  <c r="T12" i="50"/>
  <c r="S12" i="50"/>
  <c r="R12" i="50"/>
  <c r="Q12" i="50"/>
  <c r="J12" i="50"/>
  <c r="I12" i="50"/>
  <c r="X52" i="49"/>
  <c r="W52" i="49"/>
  <c r="V52" i="49"/>
  <c r="U52" i="49"/>
  <c r="T52" i="49"/>
  <c r="S52" i="49"/>
  <c r="R52" i="49"/>
  <c r="Q52" i="49"/>
  <c r="P52" i="49"/>
  <c r="D52" i="49" s="1"/>
  <c r="O52" i="49"/>
  <c r="C52" i="49" s="1"/>
  <c r="N52" i="49"/>
  <c r="M52" i="49"/>
  <c r="L52" i="49"/>
  <c r="K52" i="49"/>
  <c r="J52" i="49"/>
  <c r="I52" i="49"/>
  <c r="X51" i="49"/>
  <c r="W51" i="49"/>
  <c r="V51" i="49"/>
  <c r="U51" i="49"/>
  <c r="T51" i="49"/>
  <c r="S51" i="49"/>
  <c r="R51" i="49"/>
  <c r="Q51" i="49"/>
  <c r="P51" i="49"/>
  <c r="D51" i="49" s="1"/>
  <c r="O51" i="49"/>
  <c r="C51" i="49" s="1"/>
  <c r="N51" i="49"/>
  <c r="M51" i="49"/>
  <c r="L51" i="49"/>
  <c r="K51" i="49"/>
  <c r="J51" i="49"/>
  <c r="I51" i="49"/>
  <c r="X50" i="49"/>
  <c r="W50" i="49"/>
  <c r="V50" i="49"/>
  <c r="U50" i="49"/>
  <c r="T50" i="49"/>
  <c r="S50" i="49"/>
  <c r="R50" i="49"/>
  <c r="Q50" i="49"/>
  <c r="P50" i="49"/>
  <c r="D50" i="49" s="1"/>
  <c r="O50" i="49"/>
  <c r="C50" i="49" s="1"/>
  <c r="N50" i="49"/>
  <c r="M50" i="49"/>
  <c r="L50" i="49"/>
  <c r="K50" i="49"/>
  <c r="J50" i="49"/>
  <c r="I50" i="49"/>
  <c r="X49" i="49"/>
  <c r="W49" i="49"/>
  <c r="V49" i="49"/>
  <c r="U49" i="49"/>
  <c r="T49" i="49"/>
  <c r="S49" i="49"/>
  <c r="R49" i="49"/>
  <c r="Q49" i="49"/>
  <c r="P49" i="49"/>
  <c r="D49" i="49" s="1"/>
  <c r="O49" i="49"/>
  <c r="C49" i="49" s="1"/>
  <c r="N49" i="49"/>
  <c r="M49" i="49"/>
  <c r="L49" i="49"/>
  <c r="K49" i="49"/>
  <c r="J49" i="49"/>
  <c r="I49" i="49"/>
  <c r="X6" i="49"/>
  <c r="X38" i="49" s="1"/>
  <c r="W6" i="49"/>
  <c r="W38" i="49" s="1"/>
  <c r="V6" i="49"/>
  <c r="V38" i="49" s="1"/>
  <c r="U6" i="49"/>
  <c r="U38" i="49" s="1"/>
  <c r="T6" i="49"/>
  <c r="T38" i="49" s="1"/>
  <c r="S6" i="49"/>
  <c r="S38" i="49" s="1"/>
  <c r="R6" i="49"/>
  <c r="R38" i="49" s="1"/>
  <c r="Q6" i="49"/>
  <c r="Q38" i="49" s="1"/>
  <c r="P6" i="49"/>
  <c r="P38" i="49" s="1"/>
  <c r="O6" i="49"/>
  <c r="O38" i="49" s="1"/>
  <c r="N6" i="49"/>
  <c r="N38" i="49" s="1"/>
  <c r="M6" i="49"/>
  <c r="M38" i="49" s="1"/>
  <c r="L6" i="49"/>
  <c r="L38" i="49" s="1"/>
  <c r="K6" i="49"/>
  <c r="K38" i="49" s="1"/>
  <c r="J6" i="49"/>
  <c r="J38" i="49" s="1"/>
  <c r="I6" i="49"/>
  <c r="I38" i="49" s="1"/>
  <c r="X79" i="48"/>
  <c r="W79" i="48"/>
  <c r="V79" i="48"/>
  <c r="U79" i="48"/>
  <c r="T79" i="48"/>
  <c r="S79" i="48"/>
  <c r="R79" i="48"/>
  <c r="Q79" i="48"/>
  <c r="P79" i="48"/>
  <c r="D79" i="48" s="1"/>
  <c r="O79" i="48"/>
  <c r="C79" i="48" s="1"/>
  <c r="N79" i="48"/>
  <c r="M79" i="48"/>
  <c r="L79" i="48"/>
  <c r="K79" i="48"/>
  <c r="J79" i="48"/>
  <c r="I79" i="48"/>
  <c r="X75" i="48"/>
  <c r="W75" i="48"/>
  <c r="V75" i="48"/>
  <c r="U75" i="48"/>
  <c r="T75" i="48"/>
  <c r="S75" i="48"/>
  <c r="R75" i="48"/>
  <c r="Q75" i="48"/>
  <c r="P75" i="48"/>
  <c r="D75" i="48" s="1"/>
  <c r="O75" i="48"/>
  <c r="C75" i="48" s="1"/>
  <c r="N75" i="48"/>
  <c r="M75" i="48"/>
  <c r="L75" i="48"/>
  <c r="K75" i="48"/>
  <c r="J75" i="48"/>
  <c r="I75" i="48"/>
  <c r="X73" i="48"/>
  <c r="W73" i="48"/>
  <c r="V73" i="48"/>
  <c r="U73" i="48"/>
  <c r="T73" i="48"/>
  <c r="S73" i="48"/>
  <c r="R73" i="48"/>
  <c r="Q73" i="48"/>
  <c r="P73" i="48"/>
  <c r="O73" i="48"/>
  <c r="N73" i="48"/>
  <c r="M73" i="48"/>
  <c r="L73" i="48"/>
  <c r="K73" i="48"/>
  <c r="J73" i="48"/>
  <c r="I73" i="48"/>
  <c r="X63" i="48"/>
  <c r="W63" i="48"/>
  <c r="V63" i="48"/>
  <c r="U63" i="48"/>
  <c r="T63" i="48"/>
  <c r="S63" i="48"/>
  <c r="R63" i="48"/>
  <c r="Q63" i="48"/>
  <c r="P63" i="48"/>
  <c r="O63" i="48"/>
  <c r="N63" i="48"/>
  <c r="M63" i="48"/>
  <c r="L63" i="48"/>
  <c r="K63" i="48"/>
  <c r="J63" i="48"/>
  <c r="I63" i="48"/>
  <c r="X53" i="48"/>
  <c r="W53" i="48"/>
  <c r="V53" i="48"/>
  <c r="V60" i="49" s="1"/>
  <c r="U53" i="48"/>
  <c r="T53" i="48"/>
  <c r="S53" i="48"/>
  <c r="R53" i="48"/>
  <c r="R60" i="49" s="1"/>
  <c r="Q53" i="48"/>
  <c r="P53" i="48"/>
  <c r="O53" i="48"/>
  <c r="N53" i="48"/>
  <c r="M53" i="48"/>
  <c r="L53" i="48"/>
  <c r="K53" i="48"/>
  <c r="J53" i="48"/>
  <c r="I53" i="48"/>
  <c r="I60" i="49" s="1"/>
  <c r="X52" i="48"/>
  <c r="W52" i="48"/>
  <c r="V52" i="48"/>
  <c r="V59" i="49" s="1"/>
  <c r="U52" i="48"/>
  <c r="T52" i="48"/>
  <c r="S52" i="48"/>
  <c r="R52" i="48"/>
  <c r="R59" i="49" s="1"/>
  <c r="Q52" i="48"/>
  <c r="P52" i="48"/>
  <c r="O52" i="48"/>
  <c r="N52" i="48"/>
  <c r="M52" i="48"/>
  <c r="L52" i="48"/>
  <c r="K52" i="48"/>
  <c r="J52" i="48"/>
  <c r="I52" i="48"/>
  <c r="I59" i="49" s="1"/>
  <c r="X51" i="48"/>
  <c r="W51" i="48"/>
  <c r="V51" i="48"/>
  <c r="V58" i="49" s="1"/>
  <c r="U51" i="48"/>
  <c r="T51" i="48"/>
  <c r="S51" i="48"/>
  <c r="R51" i="48"/>
  <c r="R58" i="49" s="1"/>
  <c r="Q51" i="48"/>
  <c r="P51" i="48"/>
  <c r="O51" i="48"/>
  <c r="N51" i="48"/>
  <c r="M51" i="48"/>
  <c r="L51" i="48"/>
  <c r="K51" i="48"/>
  <c r="J51" i="48"/>
  <c r="I51" i="48"/>
  <c r="I58" i="49" s="1"/>
  <c r="D45" i="48"/>
  <c r="C45" i="48"/>
  <c r="X39" i="48"/>
  <c r="W39" i="48"/>
  <c r="V39" i="48"/>
  <c r="U39" i="48"/>
  <c r="T39" i="48"/>
  <c r="S39" i="48"/>
  <c r="R39" i="48"/>
  <c r="Q39" i="48"/>
  <c r="P39" i="48"/>
  <c r="D39" i="48" s="1"/>
  <c r="O39" i="48"/>
  <c r="C39" i="48" s="1"/>
  <c r="N39" i="48"/>
  <c r="M39" i="48"/>
  <c r="L39" i="48"/>
  <c r="K39" i="48"/>
  <c r="J39" i="48"/>
  <c r="I39" i="48"/>
  <c r="D33" i="48"/>
  <c r="C33" i="48"/>
  <c r="J33" i="48"/>
  <c r="I33" i="48"/>
  <c r="X27" i="48"/>
  <c r="W27" i="48"/>
  <c r="V27" i="48"/>
  <c r="U27" i="48"/>
  <c r="T27" i="48"/>
  <c r="S27" i="48"/>
  <c r="R27" i="48"/>
  <c r="Q27" i="48"/>
  <c r="P27" i="48"/>
  <c r="D27" i="48" s="1"/>
  <c r="O27" i="48"/>
  <c r="C27" i="48" s="1"/>
  <c r="N27" i="48"/>
  <c r="M27" i="48"/>
  <c r="L27" i="48"/>
  <c r="J27" i="48"/>
  <c r="I27" i="48"/>
  <c r="X16" i="48"/>
  <c r="W16" i="48"/>
  <c r="W34" i="48" s="1"/>
  <c r="V16" i="48"/>
  <c r="U16" i="48"/>
  <c r="T16" i="48"/>
  <c r="S16" i="48"/>
  <c r="R16" i="48"/>
  <c r="Q16" i="48"/>
  <c r="P16" i="48"/>
  <c r="O16" i="48"/>
  <c r="N16" i="48"/>
  <c r="M16" i="48"/>
  <c r="L16" i="48"/>
  <c r="K16" i="48"/>
  <c r="J16" i="48"/>
  <c r="I16" i="48"/>
  <c r="I50" i="48" s="1"/>
  <c r="X8" i="48"/>
  <c r="W8" i="48"/>
  <c r="W42" i="49" s="1"/>
  <c r="V8" i="48"/>
  <c r="U8" i="48"/>
  <c r="T8" i="48"/>
  <c r="S8" i="48"/>
  <c r="S42" i="49" s="1"/>
  <c r="R8" i="48"/>
  <c r="R42" i="49" s="1"/>
  <c r="Q8" i="48"/>
  <c r="Q40" i="49" s="1"/>
  <c r="P8" i="48"/>
  <c r="O8" i="48"/>
  <c r="N8" i="48"/>
  <c r="M8" i="48"/>
  <c r="L8" i="48"/>
  <c r="K8" i="48"/>
  <c r="K43" i="49" s="1"/>
  <c r="J8" i="48"/>
  <c r="J43" i="49" s="1"/>
  <c r="I8" i="48"/>
  <c r="I14" i="48" s="1"/>
  <c r="I46" i="49" s="1"/>
  <c r="O4" i="47"/>
  <c r="N4" i="47"/>
  <c r="M4" i="47"/>
  <c r="L4" i="47"/>
  <c r="K4" i="47"/>
  <c r="I4" i="47"/>
  <c r="H4" i="47"/>
  <c r="G4" i="47"/>
  <c r="H59" i="52" s="1"/>
  <c r="F4" i="47"/>
  <c r="F63" i="48" s="1"/>
  <c r="E4" i="47"/>
  <c r="E6" i="54" s="1"/>
  <c r="D4" i="47"/>
  <c r="AO69" i="56" l="1"/>
  <c r="X8" i="49"/>
  <c r="N24" i="52"/>
  <c r="AO70" i="77"/>
  <c r="AS70" i="77"/>
  <c r="G61" i="77"/>
  <c r="H63" i="78"/>
  <c r="AP73" i="78"/>
  <c r="J14" i="48"/>
  <c r="J46" i="49" s="1"/>
  <c r="AO58" i="67"/>
  <c r="AP70" i="77"/>
  <c r="H61" i="77"/>
  <c r="AT70" i="77"/>
  <c r="AO73" i="78"/>
  <c r="G63" i="78"/>
  <c r="AO70" i="78"/>
  <c r="G70" i="78" s="1"/>
  <c r="G60" i="78"/>
  <c r="AP71" i="78"/>
  <c r="H61" i="78"/>
  <c r="AP70" i="78"/>
  <c r="H70" i="78" s="1"/>
  <c r="H60" i="78"/>
  <c r="AP58" i="78"/>
  <c r="H59" i="78"/>
  <c r="AP69" i="78"/>
  <c r="H69" i="78" s="1"/>
  <c r="AO71" i="78"/>
  <c r="G61" i="78"/>
  <c r="G62" i="77"/>
  <c r="AS71" i="77"/>
  <c r="AO71" i="77"/>
  <c r="G59" i="78"/>
  <c r="AO69" i="78"/>
  <c r="G69" i="78" s="1"/>
  <c r="AO58" i="78"/>
  <c r="H62" i="77"/>
  <c r="AT71" i="77"/>
  <c r="AP71" i="77"/>
  <c r="AO69" i="77"/>
  <c r="G69" i="77" s="1"/>
  <c r="AS69" i="77"/>
  <c r="G60" i="77"/>
  <c r="AO71" i="67"/>
  <c r="H62" i="78"/>
  <c r="AP72" i="78"/>
  <c r="G59" i="77"/>
  <c r="AS68" i="77"/>
  <c r="AO68" i="77"/>
  <c r="G68" i="77" s="1"/>
  <c r="AO58" i="77"/>
  <c r="AT69" i="77"/>
  <c r="AP69" i="77"/>
  <c r="H69" i="77" s="1"/>
  <c r="H60" i="77"/>
  <c r="AO72" i="78"/>
  <c r="G62" i="78"/>
  <c r="AT68" i="77"/>
  <c r="H59" i="77"/>
  <c r="AP68" i="77"/>
  <c r="H68" i="77" s="1"/>
  <c r="AP58" i="77"/>
  <c r="R48" i="49"/>
  <c r="V48" i="49"/>
  <c r="S31" i="49"/>
  <c r="K32" i="49"/>
  <c r="S32" i="49"/>
  <c r="S33" i="49"/>
  <c r="U8" i="49"/>
  <c r="V24" i="52"/>
  <c r="T48" i="49"/>
  <c r="AO71" i="56"/>
  <c r="X48" i="49"/>
  <c r="X31" i="49"/>
  <c r="X32" i="49"/>
  <c r="X33" i="49"/>
  <c r="X14" i="48"/>
  <c r="X46" i="49" s="1"/>
  <c r="T8" i="49"/>
  <c r="T31" i="49"/>
  <c r="L32" i="49"/>
  <c r="T32" i="49"/>
  <c r="L33" i="49"/>
  <c r="T33" i="49"/>
  <c r="K41" i="49"/>
  <c r="U48" i="49"/>
  <c r="U31" i="49"/>
  <c r="M32" i="49"/>
  <c r="U32" i="49"/>
  <c r="M33" i="49"/>
  <c r="U33" i="49"/>
  <c r="X41" i="49"/>
  <c r="X42" i="49"/>
  <c r="W31" i="49"/>
  <c r="W32" i="49"/>
  <c r="W33" i="49"/>
  <c r="T45" i="49"/>
  <c r="L20" i="52"/>
  <c r="T20" i="52"/>
  <c r="L24" i="52"/>
  <c r="T24" i="52"/>
  <c r="W46" i="48"/>
  <c r="W53" i="49"/>
  <c r="V14" i="48"/>
  <c r="V8" i="49"/>
  <c r="U43" i="49"/>
  <c r="P42" i="49"/>
  <c r="D42" i="49" s="1"/>
  <c r="P8" i="49"/>
  <c r="D8" i="49" s="1"/>
  <c r="D8" i="48"/>
  <c r="I57" i="49"/>
  <c r="Q34" i="48"/>
  <c r="Q16" i="49"/>
  <c r="O31" i="49"/>
  <c r="C31" i="49" s="1"/>
  <c r="C51" i="48"/>
  <c r="O32" i="49"/>
  <c r="C32" i="49" s="1"/>
  <c r="C52" i="48"/>
  <c r="O33" i="49"/>
  <c r="C33" i="49" s="1"/>
  <c r="C53" i="48"/>
  <c r="S40" i="49"/>
  <c r="R41" i="49"/>
  <c r="W43" i="49"/>
  <c r="W44" i="49"/>
  <c r="V45" i="49"/>
  <c r="T58" i="49"/>
  <c r="T59" i="49"/>
  <c r="T60" i="49"/>
  <c r="AS71" i="55"/>
  <c r="AO71" i="55"/>
  <c r="W50" i="48"/>
  <c r="W16" i="49"/>
  <c r="Q14" i="48"/>
  <c r="Q8" i="49"/>
  <c r="V50" i="48"/>
  <c r="P58" i="49"/>
  <c r="D58" i="49" s="1"/>
  <c r="P31" i="49"/>
  <c r="D31" i="49" s="1"/>
  <c r="D51" i="48"/>
  <c r="P59" i="49"/>
  <c r="D59" i="49" s="1"/>
  <c r="P32" i="49"/>
  <c r="D32" i="49" s="1"/>
  <c r="D52" i="48"/>
  <c r="P60" i="49"/>
  <c r="D60" i="49" s="1"/>
  <c r="P33" i="49"/>
  <c r="D33" i="49" s="1"/>
  <c r="D53" i="48"/>
  <c r="T40" i="49"/>
  <c r="S41" i="49"/>
  <c r="X43" i="49"/>
  <c r="X44" i="49"/>
  <c r="W45" i="49"/>
  <c r="U58" i="49"/>
  <c r="U59" i="49"/>
  <c r="U60" i="49"/>
  <c r="AS68" i="55"/>
  <c r="AO68" i="55"/>
  <c r="AT67" i="66"/>
  <c r="H58" i="66"/>
  <c r="AP67" i="66"/>
  <c r="H67" i="66" s="1"/>
  <c r="O50" i="48"/>
  <c r="O16" i="49"/>
  <c r="C16" i="49" s="1"/>
  <c r="C16" i="48"/>
  <c r="R50" i="48"/>
  <c r="R16" i="49"/>
  <c r="R8" i="49"/>
  <c r="U40" i="49"/>
  <c r="T41" i="49"/>
  <c r="T42" i="49"/>
  <c r="Q43" i="49"/>
  <c r="Q44" i="49"/>
  <c r="I45" i="49"/>
  <c r="X45" i="49"/>
  <c r="AO70" i="56"/>
  <c r="G70" i="56" s="1"/>
  <c r="M58" i="49"/>
  <c r="M31" i="49"/>
  <c r="J50" i="48"/>
  <c r="J16" i="49"/>
  <c r="K50" i="48"/>
  <c r="K16" i="49"/>
  <c r="Q31" i="49"/>
  <c r="Q32" i="49"/>
  <c r="Q33" i="49"/>
  <c r="K14" i="48"/>
  <c r="K14" i="49" s="1"/>
  <c r="K8" i="49"/>
  <c r="S8" i="49"/>
  <c r="S14" i="48"/>
  <c r="L50" i="48"/>
  <c r="L57" i="49" s="1"/>
  <c r="L16" i="49"/>
  <c r="T50" i="48"/>
  <c r="T16" i="49"/>
  <c r="J58" i="49"/>
  <c r="J31" i="49"/>
  <c r="R31" i="49"/>
  <c r="J32" i="49"/>
  <c r="R32" i="49"/>
  <c r="J60" i="49"/>
  <c r="J33" i="49"/>
  <c r="R33" i="49"/>
  <c r="V40" i="49"/>
  <c r="U41" i="49"/>
  <c r="U42" i="49"/>
  <c r="R43" i="49"/>
  <c r="R44" i="49"/>
  <c r="Q45" i="49"/>
  <c r="W48" i="49"/>
  <c r="W58" i="49"/>
  <c r="W59" i="49"/>
  <c r="W60" i="49"/>
  <c r="Y20" i="52"/>
  <c r="Y24" i="52"/>
  <c r="AO70" i="55"/>
  <c r="AS70" i="55"/>
  <c r="J14" i="49"/>
  <c r="J41" i="49"/>
  <c r="J8" i="49"/>
  <c r="R14" i="48"/>
  <c r="S50" i="48"/>
  <c r="S16" i="49"/>
  <c r="L44" i="49"/>
  <c r="L8" i="49"/>
  <c r="T14" i="48"/>
  <c r="M50" i="48"/>
  <c r="M16" i="49"/>
  <c r="U50" i="48"/>
  <c r="U16" i="49"/>
  <c r="K58" i="49"/>
  <c r="K31" i="49"/>
  <c r="K60" i="49"/>
  <c r="K33" i="49"/>
  <c r="I40" i="49"/>
  <c r="W40" i="49"/>
  <c r="V41" i="49"/>
  <c r="V42" i="49"/>
  <c r="S43" i="49"/>
  <c r="S44" i="49"/>
  <c r="R45" i="49"/>
  <c r="I48" i="49"/>
  <c r="X58" i="49"/>
  <c r="X59" i="49"/>
  <c r="X60" i="49"/>
  <c r="AS67" i="66"/>
  <c r="G58" i="66"/>
  <c r="AO67" i="66"/>
  <c r="G67" i="66" s="1"/>
  <c r="M45" i="49"/>
  <c r="M8" i="49"/>
  <c r="U14" i="48"/>
  <c r="N34" i="48"/>
  <c r="N46" i="48" s="1"/>
  <c r="N16" i="49"/>
  <c r="V34" i="48"/>
  <c r="V16" i="49"/>
  <c r="L58" i="49"/>
  <c r="L31" i="49"/>
  <c r="J40" i="49"/>
  <c r="X40" i="49"/>
  <c r="W41" i="49"/>
  <c r="T43" i="49"/>
  <c r="T44" i="49"/>
  <c r="S45" i="49"/>
  <c r="Q48" i="49"/>
  <c r="Q58" i="49"/>
  <c r="Q59" i="49"/>
  <c r="Q60" i="49"/>
  <c r="N14" i="48"/>
  <c r="N46" i="49" s="1"/>
  <c r="N8" i="49"/>
  <c r="AS69" i="55"/>
  <c r="AO69" i="55"/>
  <c r="G69" i="55" s="1"/>
  <c r="U44" i="49"/>
  <c r="O14" i="48"/>
  <c r="O15" i="48" s="1"/>
  <c r="O8" i="49"/>
  <c r="C8" i="49" s="1"/>
  <c r="C8" i="48"/>
  <c r="W14" i="48"/>
  <c r="W8" i="49"/>
  <c r="P34" i="48"/>
  <c r="P16" i="49"/>
  <c r="D16" i="49" s="1"/>
  <c r="D16" i="48"/>
  <c r="X15" i="48"/>
  <c r="X16" i="49"/>
  <c r="N31" i="49"/>
  <c r="V31" i="49"/>
  <c r="N32" i="49"/>
  <c r="V32" i="49"/>
  <c r="N33" i="49"/>
  <c r="V33" i="49"/>
  <c r="R40" i="49"/>
  <c r="Q41" i="49"/>
  <c r="Q42" i="49"/>
  <c r="I43" i="49"/>
  <c r="V43" i="49"/>
  <c r="V44" i="49"/>
  <c r="U45" i="49"/>
  <c r="S48" i="49"/>
  <c r="S58" i="49"/>
  <c r="S59" i="49"/>
  <c r="S60" i="49"/>
  <c r="BF69" i="56"/>
  <c r="BF58" i="56"/>
  <c r="BF68" i="56" s="1"/>
  <c r="AO68" i="67"/>
  <c r="G68" i="67" s="1"/>
  <c r="G58" i="67"/>
  <c r="BN69" i="56"/>
  <c r="BN58" i="56"/>
  <c r="BN68" i="56" s="1"/>
  <c r="BV69" i="56"/>
  <c r="BV58" i="56"/>
  <c r="BV68" i="56" s="1"/>
  <c r="BG69" i="56"/>
  <c r="BG58" i="56"/>
  <c r="BG68" i="56" s="1"/>
  <c r="T69" i="56"/>
  <c r="T58" i="56"/>
  <c r="T68" i="56" s="1"/>
  <c r="BP69" i="56"/>
  <c r="BP58" i="56"/>
  <c r="BP68" i="56" s="1"/>
  <c r="BA69" i="56"/>
  <c r="BA58" i="56"/>
  <c r="BA68" i="56" s="1"/>
  <c r="BI69" i="56"/>
  <c r="BI58" i="56"/>
  <c r="BI68" i="56" s="1"/>
  <c r="BQ69" i="56"/>
  <c r="BQ58" i="56"/>
  <c r="BQ68" i="56" s="1"/>
  <c r="H58" i="67"/>
  <c r="AP68" i="67"/>
  <c r="H68" i="67" s="1"/>
  <c r="Q69" i="56"/>
  <c r="Q58" i="56"/>
  <c r="Q68" i="56" s="1"/>
  <c r="AW69" i="56"/>
  <c r="AW58" i="56"/>
  <c r="AW68" i="56" s="1"/>
  <c r="BE69" i="56"/>
  <c r="BE58" i="56"/>
  <c r="BE68" i="56" s="1"/>
  <c r="BU69" i="56"/>
  <c r="BU58" i="56"/>
  <c r="BU68" i="56" s="1"/>
  <c r="AX69" i="56"/>
  <c r="AX58" i="56"/>
  <c r="AX68" i="56" s="1"/>
  <c r="S69" i="56"/>
  <c r="S58" i="56"/>
  <c r="S68" i="56" s="1"/>
  <c r="AY69" i="56"/>
  <c r="AY58" i="56"/>
  <c r="AY68" i="56" s="1"/>
  <c r="BO69" i="56"/>
  <c r="BO58" i="56"/>
  <c r="BO68" i="56" s="1"/>
  <c r="AZ69" i="56"/>
  <c r="AZ58" i="56"/>
  <c r="AZ68" i="56" s="1"/>
  <c r="BH69" i="56"/>
  <c r="BH58" i="56"/>
  <c r="BH68" i="56" s="1"/>
  <c r="BX69" i="56"/>
  <c r="BX58" i="56"/>
  <c r="BX68" i="56" s="1"/>
  <c r="M69" i="56"/>
  <c r="M58" i="56"/>
  <c r="M68" i="56" s="1"/>
  <c r="AS69" i="56"/>
  <c r="AS58" i="56"/>
  <c r="AS68" i="56" s="1"/>
  <c r="N69" i="56"/>
  <c r="N58" i="56"/>
  <c r="N68" i="56" s="1"/>
  <c r="AT69" i="56"/>
  <c r="AT58" i="56"/>
  <c r="AT68" i="56" s="1"/>
  <c r="BB69" i="56"/>
  <c r="BB58" i="56"/>
  <c r="BB68" i="56" s="1"/>
  <c r="BJ69" i="56"/>
  <c r="BJ58" i="56"/>
  <c r="BJ68" i="56" s="1"/>
  <c r="BR69" i="56"/>
  <c r="BR58" i="56"/>
  <c r="BR68" i="56" s="1"/>
  <c r="BW69" i="56"/>
  <c r="BW58" i="56"/>
  <c r="BW68" i="56" s="1"/>
  <c r="O69" i="56"/>
  <c r="O58" i="56"/>
  <c r="O68" i="56" s="1"/>
  <c r="AU69" i="56"/>
  <c r="AU58" i="56"/>
  <c r="AU68" i="56" s="1"/>
  <c r="BC69" i="56"/>
  <c r="BC58" i="56"/>
  <c r="BC68" i="56" s="1"/>
  <c r="BK69" i="56"/>
  <c r="BK58" i="56"/>
  <c r="BK68" i="56" s="1"/>
  <c r="BS69" i="56"/>
  <c r="BS58" i="56"/>
  <c r="BS68" i="56" s="1"/>
  <c r="BM69" i="56"/>
  <c r="BM58" i="56"/>
  <c r="BM68" i="56" s="1"/>
  <c r="R69" i="56"/>
  <c r="R58" i="56"/>
  <c r="R68" i="56" s="1"/>
  <c r="P69" i="56"/>
  <c r="P58" i="56"/>
  <c r="P68" i="56" s="1"/>
  <c r="AV69" i="56"/>
  <c r="AV58" i="56"/>
  <c r="AV68" i="56" s="1"/>
  <c r="BD69" i="56"/>
  <c r="BD58" i="56"/>
  <c r="BD68" i="56" s="1"/>
  <c r="BL69" i="56"/>
  <c r="BL58" i="56"/>
  <c r="BL68" i="56" s="1"/>
  <c r="BT69" i="56"/>
  <c r="BT58" i="56"/>
  <c r="BT68" i="56" s="1"/>
  <c r="V58" i="56"/>
  <c r="V68" i="56" s="1"/>
  <c r="V69" i="56"/>
  <c r="U58" i="56"/>
  <c r="U68" i="56" s="1"/>
  <c r="U69" i="56"/>
  <c r="AI58" i="56"/>
  <c r="AI68" i="56" s="1"/>
  <c r="AI69" i="56"/>
  <c r="Z58" i="56"/>
  <c r="Z68" i="56" s="1"/>
  <c r="Z69" i="56"/>
  <c r="C60" i="56"/>
  <c r="AK70" i="56"/>
  <c r="C70" i="56" s="1"/>
  <c r="C61" i="56"/>
  <c r="AK71" i="56"/>
  <c r="AA58" i="56"/>
  <c r="AA68" i="56" s="1"/>
  <c r="AA69" i="56"/>
  <c r="D60" i="56"/>
  <c r="AL70" i="56"/>
  <c r="D70" i="56" s="1"/>
  <c r="D61" i="56"/>
  <c r="AL71" i="56"/>
  <c r="D62" i="56"/>
  <c r="AL72" i="56"/>
  <c r="D63" i="56"/>
  <c r="AL73" i="56"/>
  <c r="AC58" i="56"/>
  <c r="AC68" i="56" s="1"/>
  <c r="AC69" i="56"/>
  <c r="E61" i="56"/>
  <c r="AM71" i="56"/>
  <c r="Z24" i="52"/>
  <c r="S20" i="52"/>
  <c r="S24" i="52"/>
  <c r="Z20" i="52"/>
  <c r="R24" i="52"/>
  <c r="F24" i="52" s="1"/>
  <c r="F14" i="52"/>
  <c r="M20" i="52"/>
  <c r="U20" i="52"/>
  <c r="M24" i="52"/>
  <c r="U24" i="52"/>
  <c r="Q24" i="52"/>
  <c r="E24" i="52" s="1"/>
  <c r="E14" i="52"/>
  <c r="V13" i="52"/>
  <c r="V20" i="52"/>
  <c r="O13" i="52"/>
  <c r="O20" i="52"/>
  <c r="W13" i="52"/>
  <c r="W20" i="52"/>
  <c r="O24" i="52"/>
  <c r="W24" i="52"/>
  <c r="Q20" i="52"/>
  <c r="E20" i="52" s="1"/>
  <c r="E10" i="52"/>
  <c r="R20" i="52"/>
  <c r="F20" i="52" s="1"/>
  <c r="F10" i="52"/>
  <c r="N13" i="52"/>
  <c r="N20" i="52"/>
  <c r="P20" i="52"/>
  <c r="X13" i="52"/>
  <c r="X20" i="52"/>
  <c r="P24" i="52"/>
  <c r="X24" i="52"/>
  <c r="G52" i="52"/>
  <c r="F57" i="53"/>
  <c r="D38" i="49"/>
  <c r="G40" i="52"/>
  <c r="H52" i="52"/>
  <c r="G57" i="53"/>
  <c r="H40" i="52"/>
  <c r="H57" i="53"/>
  <c r="E6" i="50"/>
  <c r="D6" i="50"/>
  <c r="F40" i="52"/>
  <c r="E57" i="53"/>
  <c r="F52" i="52"/>
  <c r="G60" i="55"/>
  <c r="G61" i="55"/>
  <c r="G68" i="55"/>
  <c r="G63" i="56"/>
  <c r="G61" i="56"/>
  <c r="G69" i="56"/>
  <c r="AO58" i="56"/>
  <c r="G59" i="56"/>
  <c r="G62" i="56"/>
  <c r="G60" i="56"/>
  <c r="J60" i="55"/>
  <c r="J61" i="55"/>
  <c r="J62" i="55"/>
  <c r="H60" i="55"/>
  <c r="H61" i="55"/>
  <c r="I60" i="55"/>
  <c r="I61" i="55"/>
  <c r="J59" i="55"/>
  <c r="I59" i="55"/>
  <c r="I62" i="55"/>
  <c r="H62" i="55"/>
  <c r="G59" i="55"/>
  <c r="AO58" i="55"/>
  <c r="H59" i="55"/>
  <c r="G62" i="55"/>
  <c r="E6" i="48"/>
  <c r="G63" i="48"/>
  <c r="E38" i="49"/>
  <c r="C6" i="51"/>
  <c r="I8" i="52"/>
  <c r="C6" i="49"/>
  <c r="F38" i="49"/>
  <c r="D6" i="51"/>
  <c r="E18" i="52"/>
  <c r="D6" i="49"/>
  <c r="G38" i="49"/>
  <c r="E6" i="51"/>
  <c r="F18" i="52"/>
  <c r="C56" i="55"/>
  <c r="C6" i="54"/>
  <c r="F6" i="54"/>
  <c r="C56" i="56"/>
  <c r="H8" i="52"/>
  <c r="E6" i="49"/>
  <c r="F6" i="51"/>
  <c r="G18" i="52"/>
  <c r="G56" i="56"/>
  <c r="D6" i="54"/>
  <c r="C6" i="48"/>
  <c r="C63" i="48"/>
  <c r="F6" i="49"/>
  <c r="E8" i="52"/>
  <c r="H18" i="52"/>
  <c r="C13" i="54"/>
  <c r="G51" i="53"/>
  <c r="E51" i="53"/>
  <c r="E13" i="54"/>
  <c r="D6" i="48"/>
  <c r="D63" i="48"/>
  <c r="G6" i="49"/>
  <c r="F8" i="52"/>
  <c r="I18" i="52"/>
  <c r="F6" i="48"/>
  <c r="D13" i="54"/>
  <c r="H51" i="53"/>
  <c r="F51" i="53"/>
  <c r="F13" i="54"/>
  <c r="G6" i="48"/>
  <c r="E63" i="48"/>
  <c r="C38" i="49"/>
  <c r="C6" i="50"/>
  <c r="F6" i="50"/>
  <c r="G8" i="52"/>
  <c r="E40" i="52"/>
  <c r="N60" i="49"/>
  <c r="O59" i="49"/>
  <c r="C59" i="49" s="1"/>
  <c r="M44" i="49"/>
  <c r="L41" i="49"/>
  <c r="M41" i="49"/>
  <c r="M42" i="49"/>
  <c r="L14" i="48"/>
  <c r="M14" i="48"/>
  <c r="P14" i="48"/>
  <c r="P15" i="48" s="1"/>
  <c r="P45" i="49"/>
  <c r="D45" i="49" s="1"/>
  <c r="P53" i="49"/>
  <c r="D53" i="49" s="1"/>
  <c r="P40" i="49"/>
  <c r="D40" i="49" s="1"/>
  <c r="P43" i="49"/>
  <c r="D43" i="49" s="1"/>
  <c r="P41" i="49"/>
  <c r="D41" i="49" s="1"/>
  <c r="P44" i="49"/>
  <c r="D44" i="49" s="1"/>
  <c r="P48" i="49"/>
  <c r="D48" i="49" s="1"/>
  <c r="O45" i="49"/>
  <c r="C45" i="49" s="1"/>
  <c r="Y58" i="56"/>
  <c r="Y68" i="56" s="1"/>
  <c r="AG58" i="56"/>
  <c r="AG68" i="56" s="1"/>
  <c r="E63" i="56"/>
  <c r="AH58" i="56"/>
  <c r="AH68" i="56" s="1"/>
  <c r="E62" i="56"/>
  <c r="C59" i="56"/>
  <c r="AK58" i="56"/>
  <c r="AD58" i="56"/>
  <c r="AD68" i="56" s="1"/>
  <c r="D59" i="56"/>
  <c r="AL58" i="56"/>
  <c r="E60" i="56"/>
  <c r="W58" i="56"/>
  <c r="W68" i="56" s="1"/>
  <c r="AE58" i="56"/>
  <c r="AE68" i="56" s="1"/>
  <c r="E59" i="56"/>
  <c r="AM58" i="56"/>
  <c r="C63" i="56"/>
  <c r="C62" i="56"/>
  <c r="Y58" i="55"/>
  <c r="AA58" i="55"/>
  <c r="AI58" i="55"/>
  <c r="X58" i="55"/>
  <c r="AF58" i="55"/>
  <c r="AB58" i="55"/>
  <c r="AJ58" i="55"/>
  <c r="F59" i="55"/>
  <c r="AN58" i="55"/>
  <c r="F62" i="55"/>
  <c r="C59" i="55"/>
  <c r="AK58" i="55"/>
  <c r="F61" i="55"/>
  <c r="D59" i="55"/>
  <c r="AL58" i="55"/>
  <c r="D58" i="55" s="1"/>
  <c r="F60" i="55"/>
  <c r="W58" i="55"/>
  <c r="AE58" i="55"/>
  <c r="E59" i="55"/>
  <c r="AM58" i="55"/>
  <c r="E60" i="55"/>
  <c r="E61" i="55"/>
  <c r="E62" i="55"/>
  <c r="M44" i="50"/>
  <c r="L60" i="49"/>
  <c r="J59" i="49"/>
  <c r="K40" i="49"/>
  <c r="N41" i="49"/>
  <c r="L43" i="49"/>
  <c r="J45" i="49"/>
  <c r="N42" i="49"/>
  <c r="L40" i="49"/>
  <c r="O41" i="49"/>
  <c r="C41" i="49" s="1"/>
  <c r="I42" i="49"/>
  <c r="M43" i="49"/>
  <c r="I44" i="49"/>
  <c r="K45" i="49"/>
  <c r="N44" i="49"/>
  <c r="M40" i="49"/>
  <c r="J42" i="49"/>
  <c r="N43" i="49"/>
  <c r="J44" i="49"/>
  <c r="L45" i="49"/>
  <c r="N40" i="49"/>
  <c r="I41" i="49"/>
  <c r="K42" i="49"/>
  <c r="O43" i="49"/>
  <c r="C43" i="49" s="1"/>
  <c r="K44" i="49"/>
  <c r="O42" i="49"/>
  <c r="C42" i="49" s="1"/>
  <c r="O44" i="49"/>
  <c r="C44" i="49" s="1"/>
  <c r="O40" i="49"/>
  <c r="C40" i="49" s="1"/>
  <c r="L42" i="49"/>
  <c r="N45" i="49"/>
  <c r="J48" i="49"/>
  <c r="O58" i="49"/>
  <c r="C58" i="49" s="1"/>
  <c r="K59" i="49"/>
  <c r="M60" i="49"/>
  <c r="K48" i="49"/>
  <c r="L59" i="49"/>
  <c r="L48" i="49"/>
  <c r="M59" i="49"/>
  <c r="O60" i="49"/>
  <c r="C60" i="49" s="1"/>
  <c r="O34" i="48"/>
  <c r="O53" i="49" s="1"/>
  <c r="C53" i="49" s="1"/>
  <c r="M48" i="49"/>
  <c r="N59" i="49"/>
  <c r="N58" i="49"/>
  <c r="K15" i="48"/>
  <c r="N48" i="49"/>
  <c r="I15" i="48"/>
  <c r="I47" i="49" s="1"/>
  <c r="N50" i="48"/>
  <c r="O48" i="49"/>
  <c r="C48" i="49" s="1"/>
  <c r="J15" i="48"/>
  <c r="M57" i="49"/>
  <c r="O57" i="49"/>
  <c r="C57" i="49" s="1"/>
  <c r="F28" i="52"/>
  <c r="G56" i="55"/>
  <c r="E59" i="52"/>
  <c r="F59" i="52"/>
  <c r="G59" i="52"/>
  <c r="E28" i="52"/>
  <c r="P13" i="52"/>
  <c r="Q13" i="52"/>
  <c r="Y13" i="52"/>
  <c r="R13" i="52"/>
  <c r="Z13" i="52"/>
  <c r="S13" i="52"/>
  <c r="L13" i="52"/>
  <c r="L23" i="52" s="1"/>
  <c r="T13" i="52"/>
  <c r="M13" i="52"/>
  <c r="U13" i="52"/>
  <c r="P44" i="50"/>
  <c r="X44" i="50"/>
  <c r="N44" i="50"/>
  <c r="S43" i="50"/>
  <c r="S44" i="50" s="1"/>
  <c r="L44" i="50"/>
  <c r="U44" i="50"/>
  <c r="X34" i="48"/>
  <c r="X50" i="48"/>
  <c r="P50" i="48"/>
  <c r="J34" i="48"/>
  <c r="R34" i="48"/>
  <c r="K34" i="48"/>
  <c r="S34" i="48"/>
  <c r="I34" i="48"/>
  <c r="Q50" i="48"/>
  <c r="L34" i="48"/>
  <c r="T34" i="48"/>
  <c r="M34" i="48"/>
  <c r="U34" i="48"/>
  <c r="F48" i="16"/>
  <c r="E48" i="16"/>
  <c r="D48" i="16"/>
  <c r="C48" i="16"/>
  <c r="F47" i="16"/>
  <c r="E47" i="16"/>
  <c r="D47" i="16"/>
  <c r="C47" i="16"/>
  <c r="F33" i="16"/>
  <c r="E33" i="16"/>
  <c r="D33" i="16"/>
  <c r="C33" i="16"/>
  <c r="H55" i="14"/>
  <c r="G55" i="14"/>
  <c r="F55" i="14"/>
  <c r="E55" i="14"/>
  <c r="H54" i="14"/>
  <c r="G54" i="14"/>
  <c r="F54" i="14"/>
  <c r="E54" i="14"/>
  <c r="F28" i="16"/>
  <c r="E28" i="16"/>
  <c r="D28" i="16"/>
  <c r="C28" i="16"/>
  <c r="F45" i="16"/>
  <c r="E45" i="16"/>
  <c r="D45" i="16"/>
  <c r="C45" i="16"/>
  <c r="F51" i="16"/>
  <c r="E51" i="16"/>
  <c r="D51" i="16"/>
  <c r="C51" i="16"/>
  <c r="F49" i="16"/>
  <c r="E49" i="16"/>
  <c r="D49" i="16"/>
  <c r="C49" i="16"/>
  <c r="F46" i="16"/>
  <c r="E46" i="16"/>
  <c r="D46" i="16"/>
  <c r="C46" i="16"/>
  <c r="F31" i="16"/>
  <c r="E31" i="16"/>
  <c r="D31" i="16"/>
  <c r="C31" i="16"/>
  <c r="F30" i="16"/>
  <c r="E30" i="16"/>
  <c r="D30" i="16"/>
  <c r="C30" i="16"/>
  <c r="F37" i="16"/>
  <c r="E37" i="16"/>
  <c r="D37" i="16"/>
  <c r="C37" i="16"/>
  <c r="F36" i="16"/>
  <c r="E36" i="16"/>
  <c r="D36" i="16"/>
  <c r="C36" i="16"/>
  <c r="F34" i="16"/>
  <c r="E34" i="16"/>
  <c r="D34" i="16"/>
  <c r="C34" i="16"/>
  <c r="F51" i="76" l="1"/>
  <c r="F51" i="65"/>
  <c r="F51" i="54"/>
  <c r="E51" i="76"/>
  <c r="E51" i="65"/>
  <c r="E51" i="54"/>
  <c r="O46" i="49"/>
  <c r="C46" i="49" s="1"/>
  <c r="T23" i="52"/>
  <c r="M23" i="49"/>
  <c r="J23" i="49"/>
  <c r="G58" i="78"/>
  <c r="AO68" i="78"/>
  <c r="G68" i="78" s="1"/>
  <c r="L23" i="49"/>
  <c r="AT67" i="77"/>
  <c r="AP67" i="77"/>
  <c r="H67" i="77" s="1"/>
  <c r="H58" i="77"/>
  <c r="H58" i="78"/>
  <c r="AP68" i="78"/>
  <c r="H68" i="78" s="1"/>
  <c r="AS67" i="77"/>
  <c r="AO67" i="77"/>
  <c r="G67" i="77" s="1"/>
  <c r="G58" i="77"/>
  <c r="N53" i="49"/>
  <c r="K46" i="49"/>
  <c r="N15" i="48"/>
  <c r="N47" i="49" s="1"/>
  <c r="P23" i="52"/>
  <c r="M30" i="49"/>
  <c r="L30" i="49"/>
  <c r="Z23" i="52"/>
  <c r="AO68" i="56"/>
  <c r="G68" i="56" s="1"/>
  <c r="Q30" i="49"/>
  <c r="Q57" i="49"/>
  <c r="X30" i="49"/>
  <c r="X57" i="49"/>
  <c r="N57" i="49"/>
  <c r="N30" i="49"/>
  <c r="O46" i="48"/>
  <c r="O23" i="49"/>
  <c r="C23" i="49" s="1"/>
  <c r="C34" i="48"/>
  <c r="M14" i="49"/>
  <c r="W15" i="48"/>
  <c r="X15" i="49" s="1"/>
  <c r="W14" i="49"/>
  <c r="W46" i="49"/>
  <c r="N14" i="49"/>
  <c r="N23" i="49"/>
  <c r="J57" i="49"/>
  <c r="J30" i="49"/>
  <c r="O30" i="49"/>
  <c r="C30" i="49" s="1"/>
  <c r="C50" i="48"/>
  <c r="U14" i="49"/>
  <c r="U15" i="48"/>
  <c r="U46" i="49"/>
  <c r="Q15" i="48"/>
  <c r="Q14" i="49"/>
  <c r="Q46" i="49"/>
  <c r="L46" i="49"/>
  <c r="L14" i="49"/>
  <c r="O15" i="49"/>
  <c r="C15" i="49" s="1"/>
  <c r="C15" i="48"/>
  <c r="T15" i="48"/>
  <c r="T14" i="49"/>
  <c r="T46" i="49"/>
  <c r="X46" i="48"/>
  <c r="X23" i="49"/>
  <c r="X53" i="49"/>
  <c r="S46" i="48"/>
  <c r="S23" i="49"/>
  <c r="S53" i="49"/>
  <c r="K23" i="49"/>
  <c r="L15" i="48"/>
  <c r="L15" i="49" s="1"/>
  <c r="X47" i="49"/>
  <c r="O14" i="49"/>
  <c r="C14" i="49" s="1"/>
  <c r="C14" i="48"/>
  <c r="X14" i="49"/>
  <c r="T30" i="49"/>
  <c r="T57" i="49"/>
  <c r="W30" i="49"/>
  <c r="W57" i="49"/>
  <c r="U46" i="48"/>
  <c r="U23" i="49"/>
  <c r="U53" i="49"/>
  <c r="R46" i="48"/>
  <c r="R23" i="49"/>
  <c r="R53" i="49"/>
  <c r="K15" i="49"/>
  <c r="AS67" i="55"/>
  <c r="AO67" i="55"/>
  <c r="G67" i="55" s="1"/>
  <c r="O23" i="52"/>
  <c r="V15" i="48"/>
  <c r="V14" i="49"/>
  <c r="V46" i="49"/>
  <c r="R30" i="49"/>
  <c r="R57" i="49"/>
  <c r="Q46" i="48"/>
  <c r="Q23" i="49"/>
  <c r="Q53" i="49"/>
  <c r="T46" i="48"/>
  <c r="T23" i="49"/>
  <c r="T53" i="49"/>
  <c r="J15" i="49"/>
  <c r="P46" i="48"/>
  <c r="P23" i="49"/>
  <c r="D23" i="49" s="1"/>
  <c r="D34" i="48"/>
  <c r="V46" i="48"/>
  <c r="V23" i="49"/>
  <c r="V53" i="49"/>
  <c r="S30" i="49"/>
  <c r="S57" i="49"/>
  <c r="S15" i="48"/>
  <c r="S14" i="49"/>
  <c r="S46" i="49"/>
  <c r="K57" i="49"/>
  <c r="K30" i="49"/>
  <c r="W23" i="49"/>
  <c r="P15" i="49"/>
  <c r="D15" i="49" s="1"/>
  <c r="D15" i="48"/>
  <c r="P30" i="49"/>
  <c r="D30" i="49" s="1"/>
  <c r="D50" i="48"/>
  <c r="S23" i="52"/>
  <c r="P46" i="49"/>
  <c r="D46" i="49" s="1"/>
  <c r="P14" i="49"/>
  <c r="D14" i="49" s="1"/>
  <c r="D14" i="48"/>
  <c r="X23" i="52"/>
  <c r="U30" i="49"/>
  <c r="U57" i="49"/>
  <c r="R15" i="48"/>
  <c r="R14" i="49"/>
  <c r="R46" i="49"/>
  <c r="V30" i="49"/>
  <c r="V57" i="49"/>
  <c r="W48" i="48"/>
  <c r="W54" i="49"/>
  <c r="E58" i="56"/>
  <c r="AM68" i="56"/>
  <c r="E68" i="56" s="1"/>
  <c r="D58" i="56"/>
  <c r="AL68" i="56"/>
  <c r="D68" i="56" s="1"/>
  <c r="C58" i="56"/>
  <c r="AK68" i="56"/>
  <c r="C68" i="56" s="1"/>
  <c r="U23" i="52"/>
  <c r="E13" i="52"/>
  <c r="Q23" i="52"/>
  <c r="E23" i="52" s="1"/>
  <c r="M23" i="52"/>
  <c r="V23" i="52"/>
  <c r="F13" i="52"/>
  <c r="R23" i="52"/>
  <c r="F23" i="52" s="1"/>
  <c r="Y23" i="52"/>
  <c r="N23" i="52"/>
  <c r="W23" i="52"/>
  <c r="G55" i="63"/>
  <c r="G55" i="52"/>
  <c r="F55" i="63"/>
  <c r="F55" i="52"/>
  <c r="E55" i="63"/>
  <c r="E55" i="52"/>
  <c r="H55" i="63"/>
  <c r="H55" i="52"/>
  <c r="F54" i="63"/>
  <c r="F54" i="52"/>
  <c r="G54" i="63"/>
  <c r="G54" i="52"/>
  <c r="E54" i="63"/>
  <c r="E54" i="52"/>
  <c r="H54" i="63"/>
  <c r="H54" i="52"/>
  <c r="G58" i="56"/>
  <c r="J58" i="55"/>
  <c r="I58" i="55"/>
  <c r="H58" i="55"/>
  <c r="G58" i="55"/>
  <c r="M46" i="49"/>
  <c r="M15" i="48"/>
  <c r="O48" i="48"/>
  <c r="O55" i="49" s="1"/>
  <c r="C55" i="49" s="1"/>
  <c r="P57" i="49"/>
  <c r="D57" i="49" s="1"/>
  <c r="P47" i="49"/>
  <c r="D47" i="49" s="1"/>
  <c r="E58" i="55"/>
  <c r="C58" i="55"/>
  <c r="F58" i="55"/>
  <c r="J47" i="49"/>
  <c r="K47" i="49"/>
  <c r="O47" i="49"/>
  <c r="C47" i="49" s="1"/>
  <c r="K46" i="48"/>
  <c r="K53" i="49"/>
  <c r="J46" i="48"/>
  <c r="J54" i="49" s="1"/>
  <c r="J53" i="49"/>
  <c r="M53" i="49"/>
  <c r="L53" i="49"/>
  <c r="I46" i="48"/>
  <c r="I48" i="48" s="1"/>
  <c r="I55" i="49" s="1"/>
  <c r="I53" i="49"/>
  <c r="N54" i="49"/>
  <c r="M46" i="48"/>
  <c r="N48" i="48"/>
  <c r="L46" i="48"/>
  <c r="H59" i="15"/>
  <c r="G59" i="15"/>
  <c r="F59" i="15"/>
  <c r="E59" i="15"/>
  <c r="Y60" i="11"/>
  <c r="Y59" i="11"/>
  <c r="K76" i="1"/>
  <c r="N15" i="49" l="1"/>
  <c r="L47" i="49"/>
  <c r="K26" i="49"/>
  <c r="L26" i="49"/>
  <c r="K54" i="49"/>
  <c r="K48" i="48"/>
  <c r="K55" i="49" s="1"/>
  <c r="W55" i="49"/>
  <c r="Q15" i="49"/>
  <c r="Q47" i="49"/>
  <c r="O54" i="49"/>
  <c r="C54" i="49" s="1"/>
  <c r="O26" i="49"/>
  <c r="C26" i="49" s="1"/>
  <c r="C46" i="48"/>
  <c r="T48" i="48"/>
  <c r="T26" i="49"/>
  <c r="T54" i="49"/>
  <c r="V15" i="49"/>
  <c r="V47" i="49"/>
  <c r="R48" i="48"/>
  <c r="R26" i="49"/>
  <c r="R54" i="49"/>
  <c r="T15" i="49"/>
  <c r="T47" i="49"/>
  <c r="V48" i="48"/>
  <c r="V26" i="49"/>
  <c r="V54" i="49"/>
  <c r="U15" i="49"/>
  <c r="U47" i="49"/>
  <c r="O28" i="49"/>
  <c r="C28" i="49" s="1"/>
  <c r="C48" i="48"/>
  <c r="S48" i="48"/>
  <c r="S26" i="49"/>
  <c r="S54" i="49"/>
  <c r="R15" i="49"/>
  <c r="R47" i="49"/>
  <c r="Q48" i="48"/>
  <c r="Q26" i="49"/>
  <c r="Q54" i="49"/>
  <c r="U48" i="48"/>
  <c r="U26" i="49"/>
  <c r="U54" i="49"/>
  <c r="W15" i="49"/>
  <c r="W47" i="49"/>
  <c r="M47" i="49"/>
  <c r="M15" i="49"/>
  <c r="S15" i="49"/>
  <c r="S47" i="49"/>
  <c r="P26" i="49"/>
  <c r="D26" i="49" s="1"/>
  <c r="P48" i="48"/>
  <c r="D46" i="48"/>
  <c r="P54" i="49"/>
  <c r="D54" i="49" s="1"/>
  <c r="J26" i="49"/>
  <c r="M26" i="49"/>
  <c r="J48" i="48"/>
  <c r="K28" i="49" s="1"/>
  <c r="W26" i="49"/>
  <c r="N26" i="49"/>
  <c r="X48" i="48"/>
  <c r="X26" i="49"/>
  <c r="X54" i="49"/>
  <c r="E59" i="64"/>
  <c r="E59" i="53"/>
  <c r="H59" i="64"/>
  <c r="H59" i="53"/>
  <c r="F59" i="64"/>
  <c r="F59" i="53"/>
  <c r="G59" i="64"/>
  <c r="G59" i="53"/>
  <c r="I54" i="49"/>
  <c r="L54" i="49"/>
  <c r="M54" i="49"/>
  <c r="N55" i="49"/>
  <c r="O44" i="50"/>
  <c r="L48" i="48"/>
  <c r="L28" i="49" s="1"/>
  <c r="M48" i="48"/>
  <c r="K80" i="1"/>
  <c r="M28" i="49" l="1"/>
  <c r="N28" i="49"/>
  <c r="T28" i="49"/>
  <c r="T55" i="49"/>
  <c r="Q28" i="49"/>
  <c r="Q55" i="49"/>
  <c r="P28" i="49"/>
  <c r="D28" i="49" s="1"/>
  <c r="P55" i="49"/>
  <c r="D55" i="49" s="1"/>
  <c r="D48" i="48"/>
  <c r="R28" i="49"/>
  <c r="R55" i="49"/>
  <c r="X28" i="49"/>
  <c r="X55" i="49"/>
  <c r="J55" i="49"/>
  <c r="J28" i="49"/>
  <c r="V28" i="49"/>
  <c r="V55" i="49"/>
  <c r="U28" i="49"/>
  <c r="U55" i="49"/>
  <c r="S28" i="49"/>
  <c r="S55" i="49"/>
  <c r="W28" i="49"/>
  <c r="M55" i="49"/>
  <c r="L55" i="49"/>
  <c r="X53" i="1"/>
  <c r="W53" i="1"/>
  <c r="V53" i="1"/>
  <c r="U53" i="1"/>
  <c r="T53" i="1"/>
  <c r="S53" i="1"/>
  <c r="R53" i="1"/>
  <c r="Q53" i="1"/>
  <c r="P53" i="1"/>
  <c r="O53" i="1"/>
  <c r="N53" i="1"/>
  <c r="M53" i="1"/>
  <c r="L53" i="1"/>
  <c r="K53" i="1"/>
  <c r="J53" i="1"/>
  <c r="X52" i="1"/>
  <c r="W52" i="1"/>
  <c r="V52" i="1"/>
  <c r="U52" i="1"/>
  <c r="T52" i="1"/>
  <c r="S52" i="1"/>
  <c r="R52" i="1"/>
  <c r="Q52" i="1"/>
  <c r="P52" i="1"/>
  <c r="O52" i="1"/>
  <c r="N52" i="1"/>
  <c r="M52" i="1"/>
  <c r="L52" i="1"/>
  <c r="K52" i="1"/>
  <c r="J52" i="1"/>
  <c r="X51" i="1"/>
  <c r="W51" i="1"/>
  <c r="V51" i="1"/>
  <c r="U51" i="1"/>
  <c r="T51" i="1"/>
  <c r="S51" i="1"/>
  <c r="R51" i="1"/>
  <c r="Q51" i="1"/>
  <c r="P51" i="1"/>
  <c r="O51" i="1"/>
  <c r="N51" i="1"/>
  <c r="M51" i="1"/>
  <c r="L51" i="1"/>
  <c r="K51" i="1"/>
  <c r="J51" i="1"/>
  <c r="I53" i="1"/>
  <c r="I60" i="11" s="1"/>
  <c r="I52" i="1"/>
  <c r="I59" i="11" s="1"/>
  <c r="I51" i="1"/>
  <c r="I58" i="11" s="1"/>
  <c r="Y74" i="1"/>
  <c r="Y73" i="1"/>
  <c r="X73" i="1"/>
  <c r="W73" i="1"/>
  <c r="V73" i="1"/>
  <c r="U73" i="1"/>
  <c r="T73" i="1"/>
  <c r="S73" i="1"/>
  <c r="R73" i="1"/>
  <c r="Q73" i="1"/>
  <c r="P73" i="1"/>
  <c r="O73" i="1"/>
  <c r="N73" i="1"/>
  <c r="M73" i="1"/>
  <c r="L73" i="1"/>
  <c r="K73" i="1"/>
  <c r="J73" i="1"/>
  <c r="I73" i="1"/>
  <c r="J75" i="1"/>
  <c r="K75" i="1"/>
  <c r="L75" i="1"/>
  <c r="M75" i="1"/>
  <c r="D75" i="1" s="1"/>
  <c r="N75" i="1"/>
  <c r="O75" i="1"/>
  <c r="F75" i="1" s="1"/>
  <c r="F75" i="70" s="1"/>
  <c r="P75" i="1"/>
  <c r="Q75" i="1"/>
  <c r="R75" i="1"/>
  <c r="S75" i="1"/>
  <c r="T75" i="1"/>
  <c r="U75" i="1"/>
  <c r="V75" i="1"/>
  <c r="W75" i="1"/>
  <c r="X75" i="1"/>
  <c r="Y75" i="1"/>
  <c r="G75" i="1" s="1"/>
  <c r="G75" i="70" s="1"/>
  <c r="J79" i="1"/>
  <c r="K79" i="1"/>
  <c r="L79" i="1"/>
  <c r="M79" i="1"/>
  <c r="D79" i="1" s="1"/>
  <c r="N79" i="1"/>
  <c r="O79" i="1"/>
  <c r="F79" i="1" s="1"/>
  <c r="F79" i="70" s="1"/>
  <c r="P79" i="1"/>
  <c r="Q79" i="1"/>
  <c r="R79" i="1"/>
  <c r="S79" i="1"/>
  <c r="T79" i="1"/>
  <c r="U79" i="1"/>
  <c r="V79" i="1"/>
  <c r="W79" i="1"/>
  <c r="X79" i="1"/>
  <c r="Y79" i="1"/>
  <c r="G79" i="1" s="1"/>
  <c r="G79" i="70" s="1"/>
  <c r="I79" i="1"/>
  <c r="I75" i="1"/>
  <c r="G82" i="1"/>
  <c r="G82" i="70" s="1"/>
  <c r="F82" i="1"/>
  <c r="F82" i="70" s="1"/>
  <c r="E82" i="1"/>
  <c r="E82" i="70" s="1"/>
  <c r="D82" i="1"/>
  <c r="C82" i="1"/>
  <c r="G81" i="1"/>
  <c r="G81" i="70" s="1"/>
  <c r="F81" i="1"/>
  <c r="F81" i="70" s="1"/>
  <c r="E81" i="1"/>
  <c r="E81" i="70" s="1"/>
  <c r="D81" i="1"/>
  <c r="C81" i="1"/>
  <c r="G80" i="1"/>
  <c r="G80" i="70" s="1"/>
  <c r="F80" i="1"/>
  <c r="F80" i="70" s="1"/>
  <c r="E80" i="1"/>
  <c r="E80" i="70" s="1"/>
  <c r="D80" i="1"/>
  <c r="C80" i="1"/>
  <c r="E79" i="1"/>
  <c r="E79" i="70" s="1"/>
  <c r="C79" i="1"/>
  <c r="G78" i="1"/>
  <c r="G78" i="70" s="1"/>
  <c r="F78" i="1"/>
  <c r="F78" i="70" s="1"/>
  <c r="E78" i="1"/>
  <c r="E78" i="70" s="1"/>
  <c r="D78" i="1"/>
  <c r="C78" i="1"/>
  <c r="G77" i="1"/>
  <c r="G77" i="70" s="1"/>
  <c r="F77" i="1"/>
  <c r="F77" i="70" s="1"/>
  <c r="E77" i="1"/>
  <c r="E77" i="70" s="1"/>
  <c r="D77" i="1"/>
  <c r="C77" i="1"/>
  <c r="G76" i="1"/>
  <c r="G76" i="70" s="1"/>
  <c r="F76" i="1"/>
  <c r="F76" i="70" s="1"/>
  <c r="E76" i="1"/>
  <c r="E76" i="70" s="1"/>
  <c r="D76" i="1"/>
  <c r="C76" i="1"/>
  <c r="E75" i="1"/>
  <c r="E75" i="70" s="1"/>
  <c r="C75" i="1"/>
  <c r="Y33" i="11" l="1"/>
  <c r="O33" i="11"/>
  <c r="F82" i="59"/>
  <c r="F82" i="48"/>
  <c r="Q31" i="11"/>
  <c r="Q58" i="11"/>
  <c r="J32" i="11"/>
  <c r="J59" i="11"/>
  <c r="R32" i="11"/>
  <c r="R59" i="11"/>
  <c r="K33" i="11"/>
  <c r="K60" i="11"/>
  <c r="S33" i="11"/>
  <c r="S60" i="11"/>
  <c r="G78" i="59"/>
  <c r="G78" i="48"/>
  <c r="F75" i="59"/>
  <c r="F75" i="48"/>
  <c r="E77" i="59"/>
  <c r="E77" i="48"/>
  <c r="G82" i="59"/>
  <c r="G82" i="48"/>
  <c r="J31" i="11"/>
  <c r="J58" i="11"/>
  <c r="R31" i="11"/>
  <c r="R58" i="11"/>
  <c r="K32" i="11"/>
  <c r="K59" i="11"/>
  <c r="S32" i="11"/>
  <c r="S59" i="11"/>
  <c r="L33" i="11"/>
  <c r="L60" i="11"/>
  <c r="T33" i="11"/>
  <c r="T60" i="11"/>
  <c r="E75" i="59"/>
  <c r="E75" i="48"/>
  <c r="F77" i="59"/>
  <c r="F77" i="48"/>
  <c r="E79" i="59"/>
  <c r="E79" i="48"/>
  <c r="E81" i="59"/>
  <c r="E81" i="48"/>
  <c r="K31" i="11"/>
  <c r="K58" i="11"/>
  <c r="S31" i="11"/>
  <c r="S58" i="11"/>
  <c r="L32" i="11"/>
  <c r="L59" i="11"/>
  <c r="T32" i="11"/>
  <c r="T59" i="11"/>
  <c r="M33" i="11"/>
  <c r="M60" i="11"/>
  <c r="U33" i="11"/>
  <c r="U60" i="11"/>
  <c r="F78" i="59"/>
  <c r="F78" i="48"/>
  <c r="G80" i="59"/>
  <c r="G80" i="48"/>
  <c r="G77" i="59"/>
  <c r="G77" i="48"/>
  <c r="F81" i="59"/>
  <c r="F81" i="48"/>
  <c r="L31" i="11"/>
  <c r="L58" i="11"/>
  <c r="T31" i="11"/>
  <c r="T58" i="11"/>
  <c r="M32" i="11"/>
  <c r="M59" i="11"/>
  <c r="U32" i="11"/>
  <c r="U59" i="11"/>
  <c r="N33" i="11"/>
  <c r="N60" i="11"/>
  <c r="V33" i="11"/>
  <c r="V60" i="11"/>
  <c r="E76" i="59"/>
  <c r="E76" i="48"/>
  <c r="G81" i="59"/>
  <c r="G81" i="48"/>
  <c r="G79" i="59"/>
  <c r="G79" i="48"/>
  <c r="G75" i="59"/>
  <c r="G75" i="48"/>
  <c r="M31" i="11"/>
  <c r="M58" i="11"/>
  <c r="U31" i="11"/>
  <c r="U58" i="11"/>
  <c r="N32" i="11"/>
  <c r="N59" i="11"/>
  <c r="V32" i="11"/>
  <c r="V59" i="11"/>
  <c r="O60" i="11"/>
  <c r="W33" i="11"/>
  <c r="W60" i="11"/>
  <c r="F76" i="59"/>
  <c r="F76" i="48"/>
  <c r="E80" i="59"/>
  <c r="E80" i="48"/>
  <c r="N31" i="11"/>
  <c r="N58" i="11"/>
  <c r="V31" i="11"/>
  <c r="V58" i="11"/>
  <c r="Y32" i="11"/>
  <c r="O32" i="11"/>
  <c r="O59" i="11"/>
  <c r="W32" i="11"/>
  <c r="W59" i="11"/>
  <c r="P33" i="11"/>
  <c r="P60" i="11"/>
  <c r="X33" i="11"/>
  <c r="X60" i="11"/>
  <c r="G76" i="59"/>
  <c r="G76" i="48"/>
  <c r="E78" i="59"/>
  <c r="E78" i="48"/>
  <c r="F80" i="59"/>
  <c r="F80" i="48"/>
  <c r="F79" i="59"/>
  <c r="F79" i="48"/>
  <c r="O31" i="11"/>
  <c r="O58" i="11"/>
  <c r="W31" i="11"/>
  <c r="W58" i="11"/>
  <c r="P32" i="11"/>
  <c r="P59" i="11"/>
  <c r="X32" i="11"/>
  <c r="X59" i="11"/>
  <c r="Q33" i="11"/>
  <c r="Q60" i="11"/>
  <c r="E82" i="59"/>
  <c r="E82" i="48"/>
  <c r="P31" i="11"/>
  <c r="P58" i="11"/>
  <c r="X31" i="11"/>
  <c r="X58" i="11"/>
  <c r="Q32" i="11"/>
  <c r="Q59" i="11"/>
  <c r="J33" i="11"/>
  <c r="J60" i="11"/>
  <c r="R33" i="11"/>
  <c r="R60" i="11"/>
  <c r="F33" i="11"/>
  <c r="F33" i="71" s="1"/>
  <c r="E33" i="11"/>
  <c r="E33" i="71" s="1"/>
  <c r="D33" i="11"/>
  <c r="C33" i="11"/>
  <c r="G33" i="11"/>
  <c r="G33" i="71" s="1"/>
  <c r="G53" i="1"/>
  <c r="G53" i="70" s="1"/>
  <c r="F53" i="1"/>
  <c r="F53" i="70" s="1"/>
  <c r="E53" i="1"/>
  <c r="E53" i="70" s="1"/>
  <c r="D53" i="1"/>
  <c r="C53" i="1"/>
  <c r="G52" i="1"/>
  <c r="G52" i="70" s="1"/>
  <c r="F52" i="1"/>
  <c r="F52" i="70" s="1"/>
  <c r="E52" i="1"/>
  <c r="E52" i="70" s="1"/>
  <c r="D52" i="1"/>
  <c r="C52" i="1"/>
  <c r="G51" i="1"/>
  <c r="G51" i="70" s="1"/>
  <c r="F51" i="1"/>
  <c r="F51" i="70" s="1"/>
  <c r="E51" i="1"/>
  <c r="E51" i="70" s="1"/>
  <c r="D51" i="1"/>
  <c r="C51" i="1"/>
  <c r="F52" i="59" l="1"/>
  <c r="F52" i="48"/>
  <c r="E51" i="59"/>
  <c r="E51" i="48"/>
  <c r="E33" i="49"/>
  <c r="E33" i="60"/>
  <c r="F51" i="59"/>
  <c r="F51" i="48"/>
  <c r="F33" i="49"/>
  <c r="F33" i="60"/>
  <c r="E53" i="59"/>
  <c r="E53" i="48"/>
  <c r="G52" i="59"/>
  <c r="G52" i="48"/>
  <c r="F53" i="59"/>
  <c r="F53" i="48"/>
  <c r="G51" i="59"/>
  <c r="G51" i="48"/>
  <c r="G53" i="59"/>
  <c r="G53" i="48"/>
  <c r="E52" i="59"/>
  <c r="E52" i="48"/>
  <c r="G33" i="49"/>
  <c r="G33" i="60"/>
  <c r="F17" i="16"/>
  <c r="E17" i="16"/>
  <c r="D17" i="16"/>
  <c r="C17" i="16"/>
  <c r="I16" i="1"/>
  <c r="J16" i="1"/>
  <c r="J16" i="11" s="1"/>
  <c r="K16" i="1"/>
  <c r="L16" i="1"/>
  <c r="L16" i="11" s="1"/>
  <c r="M16" i="1"/>
  <c r="N16" i="1"/>
  <c r="N16" i="11" s="1"/>
  <c r="O16" i="1"/>
  <c r="I8" i="1"/>
  <c r="J8" i="1"/>
  <c r="K8" i="1"/>
  <c r="L8" i="1"/>
  <c r="M8" i="1"/>
  <c r="N8" i="1"/>
  <c r="O8" i="1"/>
  <c r="O8" i="11" s="1"/>
  <c r="L8" i="11" l="1"/>
  <c r="K16" i="11"/>
  <c r="J8" i="11"/>
  <c r="K8" i="11"/>
  <c r="O16" i="11"/>
  <c r="M8" i="11"/>
  <c r="N8" i="11"/>
  <c r="M16" i="11"/>
  <c r="F58" i="11"/>
  <c r="F58" i="71" s="1"/>
  <c r="F60" i="11"/>
  <c r="F60" i="71" s="1"/>
  <c r="E60" i="11"/>
  <c r="E60" i="71" s="1"/>
  <c r="E58" i="11"/>
  <c r="E58" i="71" s="1"/>
  <c r="D58" i="11"/>
  <c r="D60" i="11"/>
  <c r="C60" i="11"/>
  <c r="C58" i="11"/>
  <c r="F60" i="60" l="1"/>
  <c r="F60" i="49"/>
  <c r="E60" i="60"/>
  <c r="E60" i="49"/>
  <c r="F58" i="60"/>
  <c r="F58" i="49"/>
  <c r="E58" i="60"/>
  <c r="E58" i="49"/>
  <c r="E53" i="15"/>
  <c r="Q76" i="19" l="1"/>
  <c r="U76" i="19"/>
  <c r="Y76" i="19"/>
  <c r="AC76" i="19"/>
  <c r="AG76" i="19"/>
  <c r="AK76" i="19"/>
  <c r="AO76" i="19"/>
  <c r="AS76" i="19"/>
  <c r="AW76" i="19"/>
  <c r="BA76" i="19"/>
  <c r="BE76" i="19"/>
  <c r="BI76" i="19"/>
  <c r="BM76" i="19"/>
  <c r="BQ76" i="19"/>
  <c r="BU76" i="19"/>
  <c r="M76" i="19"/>
  <c r="Q66" i="19"/>
  <c r="U66" i="19"/>
  <c r="Y66" i="19"/>
  <c r="AC66" i="19"/>
  <c r="AG66" i="19"/>
  <c r="AK66" i="19"/>
  <c r="AO66" i="19"/>
  <c r="AS66" i="19"/>
  <c r="AW66" i="19"/>
  <c r="BA66" i="19"/>
  <c r="BE66" i="19"/>
  <c r="BI66" i="19"/>
  <c r="BM66" i="19"/>
  <c r="BQ66" i="19"/>
  <c r="BU66" i="19"/>
  <c r="M66" i="19"/>
  <c r="Q74" i="18"/>
  <c r="U74" i="18"/>
  <c r="Y74" i="18"/>
  <c r="AC74" i="18"/>
  <c r="AG74" i="18"/>
  <c r="AK74" i="18"/>
  <c r="AO74" i="18"/>
  <c r="AS74" i="18"/>
  <c r="AW74" i="18"/>
  <c r="BA74" i="18"/>
  <c r="BE74" i="18"/>
  <c r="BI74" i="18"/>
  <c r="BM74" i="18"/>
  <c r="BQ74" i="18"/>
  <c r="BU74" i="18"/>
  <c r="Q65" i="18"/>
  <c r="U65" i="18"/>
  <c r="Y65" i="18"/>
  <c r="AC65" i="18"/>
  <c r="AG65" i="18"/>
  <c r="AK65" i="18"/>
  <c r="AO65" i="18"/>
  <c r="AS65" i="18"/>
  <c r="AW65" i="18"/>
  <c r="BA65" i="18"/>
  <c r="BE65" i="18"/>
  <c r="BI65" i="18"/>
  <c r="BM65" i="18"/>
  <c r="BQ65" i="18"/>
  <c r="BU65" i="18"/>
  <c r="M74" i="18"/>
  <c r="M65" i="18"/>
  <c r="T67" i="19"/>
  <c r="X67" i="19" s="1"/>
  <c r="AB67" i="19" s="1"/>
  <c r="AF67" i="19" s="1"/>
  <c r="AJ67" i="19" s="1"/>
  <c r="AN67" i="19" s="1"/>
  <c r="AR67" i="19" s="1"/>
  <c r="AV67" i="19" s="1"/>
  <c r="AZ67" i="19" s="1"/>
  <c r="BD67" i="19" s="1"/>
  <c r="BH67" i="19" s="1"/>
  <c r="BL67" i="19" s="1"/>
  <c r="BP67" i="19" s="1"/>
  <c r="BT67" i="19" s="1"/>
  <c r="BX67" i="19" s="1"/>
  <c r="S67" i="19"/>
  <c r="W67" i="19" s="1"/>
  <c r="AA67" i="19" s="1"/>
  <c r="AE67" i="19" s="1"/>
  <c r="AI67" i="19" s="1"/>
  <c r="AM67" i="19" s="1"/>
  <c r="AQ67" i="19" s="1"/>
  <c r="AU67" i="19" s="1"/>
  <c r="AY67" i="19" s="1"/>
  <c r="BC67" i="19" s="1"/>
  <c r="BG67" i="19" s="1"/>
  <c r="BK67" i="19" s="1"/>
  <c r="BO67" i="19" s="1"/>
  <c r="BS67" i="19" s="1"/>
  <c r="BW67" i="19" s="1"/>
  <c r="R67" i="19"/>
  <c r="V67" i="19" s="1"/>
  <c r="Z67" i="19" s="1"/>
  <c r="AD67" i="19" s="1"/>
  <c r="AH67" i="19" s="1"/>
  <c r="AL67" i="19" s="1"/>
  <c r="AP67" i="19" s="1"/>
  <c r="AT67" i="19" s="1"/>
  <c r="AX67" i="19" s="1"/>
  <c r="BB67" i="19" s="1"/>
  <c r="BF67" i="19" s="1"/>
  <c r="BJ67" i="19" s="1"/>
  <c r="BN67" i="19" s="1"/>
  <c r="BR67" i="19" s="1"/>
  <c r="BV67" i="19" s="1"/>
  <c r="Q67" i="19"/>
  <c r="U67" i="19" s="1"/>
  <c r="Y67" i="19" s="1"/>
  <c r="AC67" i="19" s="1"/>
  <c r="AG67" i="19" s="1"/>
  <c r="AK67" i="19" s="1"/>
  <c r="AO67" i="19" s="1"/>
  <c r="AS67" i="19" s="1"/>
  <c r="AW67" i="19" s="1"/>
  <c r="BA67" i="19" s="1"/>
  <c r="BE67" i="19" s="1"/>
  <c r="BI67" i="19" s="1"/>
  <c r="BM67" i="19" s="1"/>
  <c r="BQ67" i="19" s="1"/>
  <c r="BU67" i="19" s="1"/>
  <c r="T66" i="18"/>
  <c r="X66" i="18" s="1"/>
  <c r="AB66" i="18" s="1"/>
  <c r="AF66" i="18" s="1"/>
  <c r="AJ66" i="18" s="1"/>
  <c r="AN66" i="18" s="1"/>
  <c r="AR66" i="18" s="1"/>
  <c r="AV66" i="18" s="1"/>
  <c r="AZ66" i="18" s="1"/>
  <c r="BD66" i="18" s="1"/>
  <c r="BH66" i="18" s="1"/>
  <c r="BL66" i="18" s="1"/>
  <c r="BP66" i="18" s="1"/>
  <c r="BT66" i="18" s="1"/>
  <c r="BX66" i="18" s="1"/>
  <c r="S66" i="18"/>
  <c r="W66" i="18" s="1"/>
  <c r="AA66" i="18" s="1"/>
  <c r="AE66" i="18" s="1"/>
  <c r="AI66" i="18" s="1"/>
  <c r="AM66" i="18" s="1"/>
  <c r="AQ66" i="18" s="1"/>
  <c r="AU66" i="18" s="1"/>
  <c r="AY66" i="18" s="1"/>
  <c r="BC66" i="18" s="1"/>
  <c r="BG66" i="18" s="1"/>
  <c r="BK66" i="18" s="1"/>
  <c r="BO66" i="18" s="1"/>
  <c r="BS66" i="18" s="1"/>
  <c r="BW66" i="18" s="1"/>
  <c r="R66" i="18"/>
  <c r="V66" i="18" s="1"/>
  <c r="Z66" i="18" s="1"/>
  <c r="AD66" i="18" s="1"/>
  <c r="AH66" i="18" s="1"/>
  <c r="AL66" i="18" s="1"/>
  <c r="AP66" i="18" s="1"/>
  <c r="AT66" i="18" s="1"/>
  <c r="AX66" i="18" s="1"/>
  <c r="BB66" i="18" s="1"/>
  <c r="BF66" i="18" s="1"/>
  <c r="BJ66" i="18" s="1"/>
  <c r="BN66" i="18" s="1"/>
  <c r="BR66" i="18" s="1"/>
  <c r="BV66" i="18" s="1"/>
  <c r="Q66" i="18"/>
  <c r="U66" i="18" s="1"/>
  <c r="Y66" i="18" s="1"/>
  <c r="AC66" i="18" s="1"/>
  <c r="AG66" i="18" s="1"/>
  <c r="AK66" i="18" s="1"/>
  <c r="AO66" i="18" s="1"/>
  <c r="AS66" i="18" s="1"/>
  <c r="AW66" i="18" s="1"/>
  <c r="BA66" i="18" s="1"/>
  <c r="BE66" i="18" s="1"/>
  <c r="BI66" i="18" s="1"/>
  <c r="BM66" i="18" s="1"/>
  <c r="BQ66" i="18" s="1"/>
  <c r="BU66" i="18" s="1"/>
  <c r="X79" i="19"/>
  <c r="X79" i="78" s="1"/>
  <c r="X59" i="78" s="1"/>
  <c r="X69" i="78" l="1"/>
  <c r="X79" i="67"/>
  <c r="X79" i="56"/>
  <c r="AZ59" i="19"/>
  <c r="AV59" i="19"/>
  <c r="AN79" i="19"/>
  <c r="AN79" i="78" s="1"/>
  <c r="AN59" i="78" s="1"/>
  <c r="AJ79" i="19"/>
  <c r="AJ79" i="78" s="1"/>
  <c r="AJ59" i="78" s="1"/>
  <c r="AF79" i="19"/>
  <c r="AF79" i="78" s="1"/>
  <c r="AF59" i="78" s="1"/>
  <c r="AB79" i="19"/>
  <c r="AB79" i="78" s="1"/>
  <c r="AB59" i="78" s="1"/>
  <c r="X80" i="19"/>
  <c r="X80" i="78" s="1"/>
  <c r="AB80" i="19"/>
  <c r="AB80" i="78" s="1"/>
  <c r="AB60" i="78" s="1"/>
  <c r="AB70" i="78" s="1"/>
  <c r="AF80" i="19"/>
  <c r="AF80" i="78" s="1"/>
  <c r="AJ80" i="19"/>
  <c r="AJ80" i="78" s="1"/>
  <c r="AJ60" i="78" s="1"/>
  <c r="AJ70" i="78" s="1"/>
  <c r="AN80" i="19"/>
  <c r="AN80" i="78" s="1"/>
  <c r="AR60" i="19"/>
  <c r="AR70" i="19" s="1"/>
  <c r="AV60" i="19"/>
  <c r="AV70" i="19" s="1"/>
  <c r="X81" i="19"/>
  <c r="X81" i="78" s="1"/>
  <c r="X61" i="78" s="1"/>
  <c r="X71" i="78" s="1"/>
  <c r="AB81" i="19"/>
  <c r="AB81" i="78" s="1"/>
  <c r="AB61" i="78" s="1"/>
  <c r="AB71" i="78" s="1"/>
  <c r="AF81" i="19"/>
  <c r="AF81" i="78" s="1"/>
  <c r="AF61" i="78" s="1"/>
  <c r="AF71" i="78" s="1"/>
  <c r="AJ81" i="19"/>
  <c r="AJ81" i="78" s="1"/>
  <c r="AJ61" i="78" s="1"/>
  <c r="AJ71" i="78" s="1"/>
  <c r="AN81" i="19"/>
  <c r="AN81" i="78" s="1"/>
  <c r="AN61" i="78" s="1"/>
  <c r="AV61" i="19"/>
  <c r="AV71" i="19" s="1"/>
  <c r="X82" i="19"/>
  <c r="AB82" i="19"/>
  <c r="AB82" i="78" s="1"/>
  <c r="AF82" i="19"/>
  <c r="AF82" i="78" s="1"/>
  <c r="AF62" i="78" s="1"/>
  <c r="AF72" i="78" s="1"/>
  <c r="AJ82" i="19"/>
  <c r="AJ82" i="78" s="1"/>
  <c r="AN82" i="19"/>
  <c r="AN82" i="78" s="1"/>
  <c r="AN62" i="78" s="1"/>
  <c r="BL62" i="19"/>
  <c r="BL72" i="19" s="1"/>
  <c r="BP62" i="19"/>
  <c r="BP72" i="19" s="1"/>
  <c r="BX62" i="19"/>
  <c r="BX72" i="19" s="1"/>
  <c r="X83" i="19"/>
  <c r="AB83" i="19"/>
  <c r="AF83" i="19"/>
  <c r="AF83" i="78" s="1"/>
  <c r="AF63" i="78" s="1"/>
  <c r="AF73" i="78" s="1"/>
  <c r="AJ83" i="19"/>
  <c r="AJ83" i="78" s="1"/>
  <c r="AJ63" i="78" s="1"/>
  <c r="AJ73" i="78" s="1"/>
  <c r="AN83" i="19"/>
  <c r="AN83" i="78" s="1"/>
  <c r="AN63" i="78" s="1"/>
  <c r="AR63" i="19"/>
  <c r="AR73" i="19" s="1"/>
  <c r="AZ63" i="19"/>
  <c r="AZ73" i="19" s="1"/>
  <c r="AV63" i="19"/>
  <c r="AV73" i="19" s="1"/>
  <c r="T59" i="18"/>
  <c r="AN62" i="18"/>
  <c r="T77" i="19"/>
  <c r="X77" i="19" s="1"/>
  <c r="AB77" i="19" s="1"/>
  <c r="AF77" i="19" s="1"/>
  <c r="AJ77" i="19" s="1"/>
  <c r="AN77" i="19" s="1"/>
  <c r="AR77" i="19" s="1"/>
  <c r="AV77" i="19" s="1"/>
  <c r="AZ77" i="19" s="1"/>
  <c r="BD77" i="19" s="1"/>
  <c r="BH77" i="19" s="1"/>
  <c r="BL77" i="19" s="1"/>
  <c r="BP77" i="19" s="1"/>
  <c r="BT77" i="19" s="1"/>
  <c r="BX77" i="19" s="1"/>
  <c r="S77" i="19"/>
  <c r="W77" i="19" s="1"/>
  <c r="AA77" i="19" s="1"/>
  <c r="AE77" i="19" s="1"/>
  <c r="AI77" i="19" s="1"/>
  <c r="AM77" i="19" s="1"/>
  <c r="AQ77" i="19" s="1"/>
  <c r="AU77" i="19" s="1"/>
  <c r="AY77" i="19" s="1"/>
  <c r="BC77" i="19" s="1"/>
  <c r="BG77" i="19" s="1"/>
  <c r="BK77" i="19" s="1"/>
  <c r="BO77" i="19" s="1"/>
  <c r="BS77" i="19" s="1"/>
  <c r="BW77" i="19" s="1"/>
  <c r="R77" i="19"/>
  <c r="V77" i="19" s="1"/>
  <c r="Z77" i="19" s="1"/>
  <c r="AD77" i="19" s="1"/>
  <c r="AH77" i="19" s="1"/>
  <c r="AL77" i="19" s="1"/>
  <c r="AP77" i="19" s="1"/>
  <c r="AT77" i="19" s="1"/>
  <c r="AX77" i="19" s="1"/>
  <c r="BB77" i="19" s="1"/>
  <c r="BF77" i="19" s="1"/>
  <c r="BJ77" i="19" s="1"/>
  <c r="BN77" i="19" s="1"/>
  <c r="BR77" i="19" s="1"/>
  <c r="BV77" i="19" s="1"/>
  <c r="Q77" i="19"/>
  <c r="U77" i="19" s="1"/>
  <c r="Y77" i="19" s="1"/>
  <c r="AC77" i="19" s="1"/>
  <c r="AG77" i="19" s="1"/>
  <c r="AK77" i="19" s="1"/>
  <c r="AO77" i="19" s="1"/>
  <c r="AS77" i="19" s="1"/>
  <c r="AW77" i="19" s="1"/>
  <c r="BA77" i="19" s="1"/>
  <c r="BE77" i="19" s="1"/>
  <c r="BI77" i="19" s="1"/>
  <c r="BM77" i="19" s="1"/>
  <c r="BQ77" i="19" s="1"/>
  <c r="BU77" i="19" s="1"/>
  <c r="T57" i="19"/>
  <c r="X57" i="19" s="1"/>
  <c r="AB57" i="19" s="1"/>
  <c r="AF57" i="19" s="1"/>
  <c r="AJ57" i="19" s="1"/>
  <c r="AN57" i="19" s="1"/>
  <c r="AR57" i="19" s="1"/>
  <c r="AV57" i="19" s="1"/>
  <c r="AZ57" i="19" s="1"/>
  <c r="BD57" i="19" s="1"/>
  <c r="BH57" i="19" s="1"/>
  <c r="BL57" i="19" s="1"/>
  <c r="BP57" i="19" s="1"/>
  <c r="BT57" i="19" s="1"/>
  <c r="BX57" i="19" s="1"/>
  <c r="S57" i="19"/>
  <c r="W57" i="19" s="1"/>
  <c r="AA57" i="19" s="1"/>
  <c r="AE57" i="19" s="1"/>
  <c r="AI57" i="19" s="1"/>
  <c r="AM57" i="19" s="1"/>
  <c r="AQ57" i="19" s="1"/>
  <c r="AU57" i="19" s="1"/>
  <c r="AY57" i="19" s="1"/>
  <c r="BC57" i="19" s="1"/>
  <c r="BG57" i="19" s="1"/>
  <c r="BK57" i="19" s="1"/>
  <c r="BO57" i="19" s="1"/>
  <c r="BS57" i="19" s="1"/>
  <c r="BW57" i="19" s="1"/>
  <c r="R57" i="19"/>
  <c r="V57" i="19" s="1"/>
  <c r="Z57" i="19" s="1"/>
  <c r="AD57" i="19" s="1"/>
  <c r="AH57" i="19" s="1"/>
  <c r="AL57" i="19" s="1"/>
  <c r="AP57" i="19" s="1"/>
  <c r="AT57" i="19" s="1"/>
  <c r="AX57" i="19" s="1"/>
  <c r="BB57" i="19" s="1"/>
  <c r="BF57" i="19" s="1"/>
  <c r="BJ57" i="19" s="1"/>
  <c r="BN57" i="19" s="1"/>
  <c r="BR57" i="19" s="1"/>
  <c r="BV57" i="19" s="1"/>
  <c r="Q57" i="19"/>
  <c r="U57" i="19" s="1"/>
  <c r="Y57" i="19" s="1"/>
  <c r="AC57" i="19" s="1"/>
  <c r="AG57" i="19" s="1"/>
  <c r="AK57" i="19" s="1"/>
  <c r="AO57" i="19" s="1"/>
  <c r="AS57" i="19" s="1"/>
  <c r="AW57" i="19" s="1"/>
  <c r="BA57" i="19" s="1"/>
  <c r="BE57" i="19" s="1"/>
  <c r="BI57" i="19" s="1"/>
  <c r="BM57" i="19" s="1"/>
  <c r="BQ57" i="19" s="1"/>
  <c r="BU57" i="19" s="1"/>
  <c r="BX63" i="19"/>
  <c r="BX73" i="19" s="1"/>
  <c r="BW63" i="19"/>
  <c r="BW73" i="19" s="1"/>
  <c r="BV63" i="19"/>
  <c r="BV73" i="19" s="1"/>
  <c r="BU63" i="19"/>
  <c r="BU73" i="19" s="1"/>
  <c r="BW62" i="19"/>
  <c r="BW72" i="19" s="1"/>
  <c r="BV62" i="19"/>
  <c r="BV72" i="19" s="1"/>
  <c r="BU62" i="19"/>
  <c r="BU72" i="19" s="1"/>
  <c r="BX61" i="19"/>
  <c r="BX71" i="19" s="1"/>
  <c r="BW61" i="19"/>
  <c r="BW71" i="19" s="1"/>
  <c r="BV61" i="19"/>
  <c r="BV71" i="19" s="1"/>
  <c r="BU61" i="19"/>
  <c r="BU71" i="19" s="1"/>
  <c r="BX60" i="19"/>
  <c r="BX70" i="19" s="1"/>
  <c r="BW60" i="19"/>
  <c r="BW70" i="19" s="1"/>
  <c r="BV60" i="19"/>
  <c r="BV70" i="19" s="1"/>
  <c r="BU60" i="19"/>
  <c r="BU70" i="19" s="1"/>
  <c r="BX59" i="19"/>
  <c r="BW59" i="19"/>
  <c r="BV59" i="19"/>
  <c r="BU59" i="19"/>
  <c r="BT63" i="19"/>
  <c r="BT73" i="19" s="1"/>
  <c r="BS63" i="19"/>
  <c r="BS73" i="19" s="1"/>
  <c r="BR63" i="19"/>
  <c r="BR73" i="19" s="1"/>
  <c r="BQ63" i="19"/>
  <c r="BQ73" i="19" s="1"/>
  <c r="BS62" i="19"/>
  <c r="BS72" i="19" s="1"/>
  <c r="BR62" i="19"/>
  <c r="BR72" i="19" s="1"/>
  <c r="BQ62" i="19"/>
  <c r="BQ72" i="19" s="1"/>
  <c r="BT61" i="19"/>
  <c r="BT71" i="19" s="1"/>
  <c r="BS61" i="19"/>
  <c r="BS71" i="19" s="1"/>
  <c r="BR61" i="19"/>
  <c r="BR71" i="19" s="1"/>
  <c r="BQ61" i="19"/>
  <c r="BQ71" i="19" s="1"/>
  <c r="BT60" i="19"/>
  <c r="BT70" i="19" s="1"/>
  <c r="BS60" i="19"/>
  <c r="BS70" i="19" s="1"/>
  <c r="BR60" i="19"/>
  <c r="BR70" i="19" s="1"/>
  <c r="BQ60" i="19"/>
  <c r="BQ70" i="19" s="1"/>
  <c r="BT59" i="19"/>
  <c r="BS59" i="19"/>
  <c r="BR59" i="19"/>
  <c r="BQ59" i="19"/>
  <c r="BP63" i="19"/>
  <c r="BP73" i="19" s="1"/>
  <c r="BO63" i="19"/>
  <c r="BO73" i="19" s="1"/>
  <c r="BN63" i="19"/>
  <c r="BN73" i="19" s="1"/>
  <c r="BM63" i="19"/>
  <c r="BM73" i="19" s="1"/>
  <c r="BO62" i="19"/>
  <c r="BO72" i="19" s="1"/>
  <c r="BN62" i="19"/>
  <c r="BN72" i="19" s="1"/>
  <c r="BM62" i="19"/>
  <c r="BM72" i="19" s="1"/>
  <c r="BP61" i="19"/>
  <c r="BP71" i="19" s="1"/>
  <c r="BO61" i="19"/>
  <c r="BO71" i="19" s="1"/>
  <c r="BN61" i="19"/>
  <c r="BN71" i="19" s="1"/>
  <c r="BM61" i="19"/>
  <c r="BM71" i="19" s="1"/>
  <c r="BP60" i="19"/>
  <c r="BP70" i="19" s="1"/>
  <c r="BO60" i="19"/>
  <c r="BO70" i="19" s="1"/>
  <c r="BN60" i="19"/>
  <c r="BN70" i="19" s="1"/>
  <c r="BM60" i="19"/>
  <c r="BM70" i="19" s="1"/>
  <c r="BP59" i="19"/>
  <c r="BO59" i="19"/>
  <c r="BN59" i="19"/>
  <c r="BM59" i="19"/>
  <c r="BL63" i="19"/>
  <c r="BL73" i="19" s="1"/>
  <c r="BK63" i="19"/>
  <c r="BK73" i="19" s="1"/>
  <c r="BJ63" i="19"/>
  <c r="BJ73" i="19" s="1"/>
  <c r="BI63" i="19"/>
  <c r="BI73" i="19" s="1"/>
  <c r="BK62" i="19"/>
  <c r="BK72" i="19" s="1"/>
  <c r="BJ62" i="19"/>
  <c r="BJ72" i="19" s="1"/>
  <c r="BI62" i="19"/>
  <c r="BI72" i="19" s="1"/>
  <c r="BL61" i="19"/>
  <c r="BL71" i="19" s="1"/>
  <c r="BK61" i="19"/>
  <c r="BK71" i="19" s="1"/>
  <c r="BJ61" i="19"/>
  <c r="BJ71" i="19" s="1"/>
  <c r="BI61" i="19"/>
  <c r="BI71" i="19" s="1"/>
  <c r="BL60" i="19"/>
  <c r="BL70" i="19" s="1"/>
  <c r="BK60" i="19"/>
  <c r="BK70" i="19" s="1"/>
  <c r="BJ60" i="19"/>
  <c r="BJ70" i="19" s="1"/>
  <c r="BI60" i="19"/>
  <c r="BI70" i="19" s="1"/>
  <c r="BL59" i="19"/>
  <c r="BK59" i="19"/>
  <c r="BJ59" i="19"/>
  <c r="BI59" i="19"/>
  <c r="BH63" i="19"/>
  <c r="BH73" i="19" s="1"/>
  <c r="BG63" i="19"/>
  <c r="BG73" i="19" s="1"/>
  <c r="BF63" i="19"/>
  <c r="BF73" i="19" s="1"/>
  <c r="BE63" i="19"/>
  <c r="BE73" i="19" s="1"/>
  <c r="BH62" i="19"/>
  <c r="BH72" i="19" s="1"/>
  <c r="BG62" i="19"/>
  <c r="BG72" i="19" s="1"/>
  <c r="BF62" i="19"/>
  <c r="BF72" i="19" s="1"/>
  <c r="BE62" i="19"/>
  <c r="BE72" i="19" s="1"/>
  <c r="BG61" i="19"/>
  <c r="BG71" i="19" s="1"/>
  <c r="BF61" i="19"/>
  <c r="BF71" i="19" s="1"/>
  <c r="BE61" i="19"/>
  <c r="BE71" i="19" s="1"/>
  <c r="BH60" i="19"/>
  <c r="BH70" i="19" s="1"/>
  <c r="BG60" i="19"/>
  <c r="BG70" i="19" s="1"/>
  <c r="BF60" i="19"/>
  <c r="BF70" i="19" s="1"/>
  <c r="BE60" i="19"/>
  <c r="BE70" i="19" s="1"/>
  <c r="BH59" i="19"/>
  <c r="BG59" i="19"/>
  <c r="BF59" i="19"/>
  <c r="BE59" i="19"/>
  <c r="BD63" i="19"/>
  <c r="BD73" i="19" s="1"/>
  <c r="BC63" i="19"/>
  <c r="BC73" i="19" s="1"/>
  <c r="BB63" i="19"/>
  <c r="BB73" i="19" s="1"/>
  <c r="BA63" i="19"/>
  <c r="BA73" i="19" s="1"/>
  <c r="BD62" i="19"/>
  <c r="BD72" i="19" s="1"/>
  <c r="BC62" i="19"/>
  <c r="BC72" i="19" s="1"/>
  <c r="BB62" i="19"/>
  <c r="BB72" i="19" s="1"/>
  <c r="BA62" i="19"/>
  <c r="BA72" i="19" s="1"/>
  <c r="BC61" i="19"/>
  <c r="BC71" i="19" s="1"/>
  <c r="BB61" i="19"/>
  <c r="BB71" i="19" s="1"/>
  <c r="BA61" i="19"/>
  <c r="BA71" i="19" s="1"/>
  <c r="BD60" i="19"/>
  <c r="BD70" i="19" s="1"/>
  <c r="BC60" i="19"/>
  <c r="BC70" i="19" s="1"/>
  <c r="BB60" i="19"/>
  <c r="BB70" i="19" s="1"/>
  <c r="BA60" i="19"/>
  <c r="BA70" i="19" s="1"/>
  <c r="BD59" i="19"/>
  <c r="BC59" i="19"/>
  <c r="BB59" i="19"/>
  <c r="BA59" i="19"/>
  <c r="AY63" i="19"/>
  <c r="AY73" i="19" s="1"/>
  <c r="AX63" i="19"/>
  <c r="AX73" i="19" s="1"/>
  <c r="AW63" i="19"/>
  <c r="AW73" i="19" s="1"/>
  <c r="AZ62" i="19"/>
  <c r="AZ72" i="19" s="1"/>
  <c r="AY62" i="19"/>
  <c r="AY72" i="19" s="1"/>
  <c r="AX62" i="19"/>
  <c r="AX72" i="19" s="1"/>
  <c r="AW62" i="19"/>
  <c r="AW72" i="19" s="1"/>
  <c r="AY61" i="19"/>
  <c r="AY71" i="19" s="1"/>
  <c r="AX61" i="19"/>
  <c r="AX71" i="19" s="1"/>
  <c r="AW61" i="19"/>
  <c r="AW71" i="19" s="1"/>
  <c r="AZ60" i="19"/>
  <c r="AZ70" i="19" s="1"/>
  <c r="AY60" i="19"/>
  <c r="AY70" i="19" s="1"/>
  <c r="AX60" i="19"/>
  <c r="AX70" i="19" s="1"/>
  <c r="AW60" i="19"/>
  <c r="AW70" i="19" s="1"/>
  <c r="AY59" i="19"/>
  <c r="AX59" i="19"/>
  <c r="AW59" i="19"/>
  <c r="AU63" i="19"/>
  <c r="AU73" i="19" s="1"/>
  <c r="AT63" i="19"/>
  <c r="AT73" i="19" s="1"/>
  <c r="AS63" i="19"/>
  <c r="AS73" i="19" s="1"/>
  <c r="AV62" i="19"/>
  <c r="AV72" i="19" s="1"/>
  <c r="AU62" i="19"/>
  <c r="AU72" i="19" s="1"/>
  <c r="AT62" i="19"/>
  <c r="AT72" i="19" s="1"/>
  <c r="AS62" i="19"/>
  <c r="AS72" i="19" s="1"/>
  <c r="AU61" i="19"/>
  <c r="AU71" i="19" s="1"/>
  <c r="AT61" i="19"/>
  <c r="AT71" i="19" s="1"/>
  <c r="AS61" i="19"/>
  <c r="AS71" i="19" s="1"/>
  <c r="AU60" i="19"/>
  <c r="AU70" i="19" s="1"/>
  <c r="AT60" i="19"/>
  <c r="AT70" i="19" s="1"/>
  <c r="AS60" i="19"/>
  <c r="AS70" i="19" s="1"/>
  <c r="AU59" i="19"/>
  <c r="AT59" i="19"/>
  <c r="AS59" i="19"/>
  <c r="AQ63" i="19"/>
  <c r="AQ73" i="19" s="1"/>
  <c r="AP63" i="19"/>
  <c r="AP73" i="19" s="1"/>
  <c r="AO63" i="19"/>
  <c r="AO73" i="19" s="1"/>
  <c r="AQ62" i="19"/>
  <c r="AQ72" i="19" s="1"/>
  <c r="AP62" i="19"/>
  <c r="AP72" i="19" s="1"/>
  <c r="AO62" i="19"/>
  <c r="AO72" i="19" s="1"/>
  <c r="AR61" i="19"/>
  <c r="AR71" i="19" s="1"/>
  <c r="AQ61" i="19"/>
  <c r="AQ71" i="19" s="1"/>
  <c r="AP61" i="19"/>
  <c r="AP71" i="19" s="1"/>
  <c r="AO61" i="19"/>
  <c r="AO71" i="19" s="1"/>
  <c r="AQ60" i="19"/>
  <c r="AQ70" i="19" s="1"/>
  <c r="AP60" i="19"/>
  <c r="AP70" i="19" s="1"/>
  <c r="AO60" i="19"/>
  <c r="AO70" i="19" s="1"/>
  <c r="AR59" i="19"/>
  <c r="AQ59" i="19"/>
  <c r="AP59" i="19"/>
  <c r="AO59" i="19"/>
  <c r="AM63" i="19"/>
  <c r="AM73" i="19" s="1"/>
  <c r="AL63" i="19"/>
  <c r="AL73" i="19" s="1"/>
  <c r="AK63" i="19"/>
  <c r="AK73" i="19" s="1"/>
  <c r="AM62" i="19"/>
  <c r="AM72" i="19" s="1"/>
  <c r="AL62" i="19"/>
  <c r="AL72" i="19" s="1"/>
  <c r="AK62" i="19"/>
  <c r="AK72" i="19" s="1"/>
  <c r="AM61" i="19"/>
  <c r="AL61" i="19"/>
  <c r="AK61" i="19"/>
  <c r="AM60" i="19"/>
  <c r="AL60" i="19"/>
  <c r="AK60" i="19"/>
  <c r="AM59" i="19"/>
  <c r="AL59" i="19"/>
  <c r="AK59" i="19"/>
  <c r="AI63" i="19"/>
  <c r="AI73" i="19" s="1"/>
  <c r="AH63" i="19"/>
  <c r="AH73" i="19" s="1"/>
  <c r="AG63" i="19"/>
  <c r="AG73" i="19" s="1"/>
  <c r="AI62" i="19"/>
  <c r="AI72" i="19" s="1"/>
  <c r="AH62" i="19"/>
  <c r="AG62" i="19"/>
  <c r="AI61" i="19"/>
  <c r="AH61" i="19"/>
  <c r="AG61" i="19"/>
  <c r="AJ60" i="19"/>
  <c r="AI60" i="19"/>
  <c r="AH60" i="19"/>
  <c r="AG60" i="19"/>
  <c r="AI59" i="19"/>
  <c r="AH59" i="19"/>
  <c r="AG59" i="19"/>
  <c r="AE63" i="19"/>
  <c r="AE73" i="19" s="1"/>
  <c r="AD63" i="19"/>
  <c r="AD73" i="19" s="1"/>
  <c r="AC63" i="19"/>
  <c r="AC73" i="19" s="1"/>
  <c r="AE62" i="19"/>
  <c r="AE72" i="19" s="1"/>
  <c r="AD62" i="19"/>
  <c r="AD72" i="19" s="1"/>
  <c r="AC62" i="19"/>
  <c r="AC72" i="19" s="1"/>
  <c r="AF61" i="19"/>
  <c r="AF71" i="19" s="1"/>
  <c r="AE61" i="19"/>
  <c r="AE71" i="19" s="1"/>
  <c r="AD61" i="19"/>
  <c r="AD71" i="19" s="1"/>
  <c r="AC61" i="19"/>
  <c r="AC71" i="19" s="1"/>
  <c r="AF60" i="19"/>
  <c r="AF70" i="19" s="1"/>
  <c r="AE60" i="19"/>
  <c r="AE70" i="19" s="1"/>
  <c r="AD60" i="19"/>
  <c r="AD70" i="19" s="1"/>
  <c r="AC60" i="19"/>
  <c r="AC70" i="19" s="1"/>
  <c r="AE59" i="19"/>
  <c r="AD59" i="19"/>
  <c r="AC59" i="19"/>
  <c r="AA63" i="19"/>
  <c r="AA73" i="19" s="1"/>
  <c r="Z63" i="19"/>
  <c r="Z73" i="19" s="1"/>
  <c r="Y63" i="19"/>
  <c r="Y73" i="19" s="1"/>
  <c r="AA62" i="19"/>
  <c r="AA72" i="19" s="1"/>
  <c r="Z62" i="19"/>
  <c r="Z72" i="19" s="1"/>
  <c r="Y62" i="19"/>
  <c r="Y72" i="19" s="1"/>
  <c r="AA61" i="19"/>
  <c r="AA71" i="19" s="1"/>
  <c r="Z61" i="19"/>
  <c r="Z71" i="19" s="1"/>
  <c r="Y61" i="19"/>
  <c r="Y71" i="19" s="1"/>
  <c r="AB60" i="19"/>
  <c r="AB70" i="19" s="1"/>
  <c r="AA60" i="19"/>
  <c r="AA70" i="19" s="1"/>
  <c r="Z60" i="19"/>
  <c r="Z70" i="19" s="1"/>
  <c r="Y60" i="19"/>
  <c r="Y70" i="19" s="1"/>
  <c r="AA59" i="19"/>
  <c r="Z59" i="19"/>
  <c r="Y59" i="19"/>
  <c r="W63" i="19"/>
  <c r="W73" i="19" s="1"/>
  <c r="V63" i="19"/>
  <c r="V73" i="19" s="1"/>
  <c r="U63" i="19"/>
  <c r="U73" i="19" s="1"/>
  <c r="W62" i="19"/>
  <c r="W72" i="19" s="1"/>
  <c r="V62" i="19"/>
  <c r="V72" i="19" s="1"/>
  <c r="U62" i="19"/>
  <c r="U72" i="19" s="1"/>
  <c r="W61" i="19"/>
  <c r="W71" i="19" s="1"/>
  <c r="V61" i="19"/>
  <c r="V71" i="19" s="1"/>
  <c r="U61" i="19"/>
  <c r="U71" i="19" s="1"/>
  <c r="X60" i="19"/>
  <c r="X70" i="19" s="1"/>
  <c r="W60" i="19"/>
  <c r="W70" i="19" s="1"/>
  <c r="V60" i="19"/>
  <c r="V70" i="19" s="1"/>
  <c r="U60" i="19"/>
  <c r="U70" i="19" s="1"/>
  <c r="X59" i="19"/>
  <c r="W59" i="19"/>
  <c r="V59" i="19"/>
  <c r="U59" i="19"/>
  <c r="T63" i="19"/>
  <c r="T73" i="19" s="1"/>
  <c r="S63" i="19"/>
  <c r="S73" i="19" s="1"/>
  <c r="R63" i="19"/>
  <c r="R73" i="19" s="1"/>
  <c r="Q63" i="19"/>
  <c r="Q73" i="19" s="1"/>
  <c r="T62" i="19"/>
  <c r="T72" i="19" s="1"/>
  <c r="S62" i="19"/>
  <c r="S72" i="19" s="1"/>
  <c r="R62" i="19"/>
  <c r="R72" i="19" s="1"/>
  <c r="Q62" i="19"/>
  <c r="Q72" i="19" s="1"/>
  <c r="T61" i="19"/>
  <c r="T71" i="19" s="1"/>
  <c r="S61" i="19"/>
  <c r="S71" i="19" s="1"/>
  <c r="R61" i="19"/>
  <c r="R71" i="19" s="1"/>
  <c r="Q61" i="19"/>
  <c r="Q71" i="19" s="1"/>
  <c r="T60" i="19"/>
  <c r="T70" i="19" s="1"/>
  <c r="S60" i="19"/>
  <c r="S70" i="19" s="1"/>
  <c r="R60" i="19"/>
  <c r="R70" i="19" s="1"/>
  <c r="Q60" i="19"/>
  <c r="Q70" i="19" s="1"/>
  <c r="T59" i="19"/>
  <c r="S59" i="19"/>
  <c r="R59" i="19"/>
  <c r="Q59" i="19"/>
  <c r="P63" i="19"/>
  <c r="P73" i="19" s="1"/>
  <c r="O63" i="19"/>
  <c r="O73" i="19" s="1"/>
  <c r="N63" i="19"/>
  <c r="N73" i="19" s="1"/>
  <c r="M63" i="19"/>
  <c r="M73" i="19" s="1"/>
  <c r="P62" i="19"/>
  <c r="P72" i="19" s="1"/>
  <c r="O62" i="19"/>
  <c r="O72" i="19" s="1"/>
  <c r="N62" i="19"/>
  <c r="N72" i="19" s="1"/>
  <c r="M62" i="19"/>
  <c r="M72" i="19" s="1"/>
  <c r="P61" i="19"/>
  <c r="P71" i="19" s="1"/>
  <c r="O61" i="19"/>
  <c r="O71" i="19" s="1"/>
  <c r="N61" i="19"/>
  <c r="N71" i="19" s="1"/>
  <c r="M61" i="19"/>
  <c r="M71" i="19" s="1"/>
  <c r="P60" i="19"/>
  <c r="P70" i="19" s="1"/>
  <c r="O60" i="19"/>
  <c r="O70" i="19" s="1"/>
  <c r="N60" i="19"/>
  <c r="N70" i="19" s="1"/>
  <c r="M60" i="19"/>
  <c r="M70" i="19" s="1"/>
  <c r="P59" i="19"/>
  <c r="O59" i="19"/>
  <c r="N59" i="19"/>
  <c r="M59" i="19"/>
  <c r="T75" i="18"/>
  <c r="X75" i="18" s="1"/>
  <c r="AB75" i="18" s="1"/>
  <c r="AF75" i="18" s="1"/>
  <c r="AJ75" i="18" s="1"/>
  <c r="AN75" i="18" s="1"/>
  <c r="AR75" i="18" s="1"/>
  <c r="AV75" i="18" s="1"/>
  <c r="AZ75" i="18" s="1"/>
  <c r="BD75" i="18" s="1"/>
  <c r="BH75" i="18" s="1"/>
  <c r="BL75" i="18" s="1"/>
  <c r="BP75" i="18" s="1"/>
  <c r="BT75" i="18" s="1"/>
  <c r="BX75" i="18" s="1"/>
  <c r="S75" i="18"/>
  <c r="W75" i="18" s="1"/>
  <c r="AA75" i="18" s="1"/>
  <c r="AE75" i="18" s="1"/>
  <c r="AI75" i="18" s="1"/>
  <c r="AM75" i="18" s="1"/>
  <c r="AQ75" i="18" s="1"/>
  <c r="AU75" i="18" s="1"/>
  <c r="AY75" i="18" s="1"/>
  <c r="BC75" i="18" s="1"/>
  <c r="BG75" i="18" s="1"/>
  <c r="BK75" i="18" s="1"/>
  <c r="BO75" i="18" s="1"/>
  <c r="BS75" i="18" s="1"/>
  <c r="BW75" i="18" s="1"/>
  <c r="R75" i="18"/>
  <c r="V75" i="18" s="1"/>
  <c r="Z75" i="18" s="1"/>
  <c r="AD75" i="18" s="1"/>
  <c r="AH75" i="18" s="1"/>
  <c r="AL75" i="18" s="1"/>
  <c r="AP75" i="18" s="1"/>
  <c r="AT75" i="18" s="1"/>
  <c r="AX75" i="18" s="1"/>
  <c r="BB75" i="18" s="1"/>
  <c r="BF75" i="18" s="1"/>
  <c r="BJ75" i="18" s="1"/>
  <c r="BN75" i="18" s="1"/>
  <c r="BR75" i="18" s="1"/>
  <c r="BV75" i="18" s="1"/>
  <c r="Q75" i="18"/>
  <c r="U75" i="18" s="1"/>
  <c r="Y75" i="18" s="1"/>
  <c r="AC75" i="18" s="1"/>
  <c r="AG75" i="18" s="1"/>
  <c r="AK75" i="18" s="1"/>
  <c r="AO75" i="18" s="1"/>
  <c r="AS75" i="18" s="1"/>
  <c r="AW75" i="18" s="1"/>
  <c r="BA75" i="18" s="1"/>
  <c r="BE75" i="18" s="1"/>
  <c r="BI75" i="18" s="1"/>
  <c r="BM75" i="18" s="1"/>
  <c r="BQ75" i="18" s="1"/>
  <c r="BU75" i="18" s="1"/>
  <c r="T57" i="18"/>
  <c r="X57" i="18" s="1"/>
  <c r="AB57" i="18" s="1"/>
  <c r="AF57" i="18" s="1"/>
  <c r="AJ57" i="18" s="1"/>
  <c r="AN57" i="18" s="1"/>
  <c r="AR57" i="18" s="1"/>
  <c r="AV57" i="18" s="1"/>
  <c r="AZ57" i="18" s="1"/>
  <c r="BD57" i="18" s="1"/>
  <c r="BH57" i="18" s="1"/>
  <c r="BL57" i="18" s="1"/>
  <c r="BP57" i="18" s="1"/>
  <c r="BT57" i="18" s="1"/>
  <c r="BX57" i="18" s="1"/>
  <c r="S57" i="18"/>
  <c r="W57" i="18" s="1"/>
  <c r="AA57" i="18" s="1"/>
  <c r="AE57" i="18" s="1"/>
  <c r="AI57" i="18" s="1"/>
  <c r="AM57" i="18" s="1"/>
  <c r="AQ57" i="18" s="1"/>
  <c r="AU57" i="18" s="1"/>
  <c r="AY57" i="18" s="1"/>
  <c r="BC57" i="18" s="1"/>
  <c r="BG57" i="18" s="1"/>
  <c r="BK57" i="18" s="1"/>
  <c r="BO57" i="18" s="1"/>
  <c r="BS57" i="18" s="1"/>
  <c r="BW57" i="18" s="1"/>
  <c r="R57" i="18"/>
  <c r="V57" i="18" s="1"/>
  <c r="Z57" i="18" s="1"/>
  <c r="AD57" i="18" s="1"/>
  <c r="AH57" i="18" s="1"/>
  <c r="AL57" i="18" s="1"/>
  <c r="AP57" i="18" s="1"/>
  <c r="AT57" i="18" s="1"/>
  <c r="AX57" i="18" s="1"/>
  <c r="BB57" i="18" s="1"/>
  <c r="BF57" i="18" s="1"/>
  <c r="BJ57" i="18" s="1"/>
  <c r="BN57" i="18" s="1"/>
  <c r="BR57" i="18" s="1"/>
  <c r="BV57" i="18" s="1"/>
  <c r="Q57" i="18"/>
  <c r="U57" i="18" s="1"/>
  <c r="Y57" i="18" s="1"/>
  <c r="AC57" i="18" s="1"/>
  <c r="AG57" i="18" s="1"/>
  <c r="AK57" i="18" s="1"/>
  <c r="AO57" i="18" s="1"/>
  <c r="AS57" i="18" s="1"/>
  <c r="AW57" i="18" s="1"/>
  <c r="BA57" i="18" s="1"/>
  <c r="BE57" i="18" s="1"/>
  <c r="BI57" i="18" s="1"/>
  <c r="BM57" i="18" s="1"/>
  <c r="BQ57" i="18" s="1"/>
  <c r="BU57" i="18" s="1"/>
  <c r="BW62" i="18"/>
  <c r="BV62" i="18"/>
  <c r="BU62" i="18"/>
  <c r="BX61" i="18"/>
  <c r="BW61" i="18"/>
  <c r="BV61" i="18"/>
  <c r="BU61" i="18"/>
  <c r="BX60" i="18"/>
  <c r="BW60" i="18"/>
  <c r="BV60" i="18"/>
  <c r="BU60" i="18"/>
  <c r="BX59" i="18"/>
  <c r="BW59" i="18"/>
  <c r="BV59" i="18"/>
  <c r="BU59" i="18"/>
  <c r="BT62" i="18"/>
  <c r="BS62" i="18"/>
  <c r="BR62" i="18"/>
  <c r="BQ62" i="18"/>
  <c r="BT61" i="18"/>
  <c r="BS61" i="18"/>
  <c r="BR61" i="18"/>
  <c r="BQ61" i="18"/>
  <c r="BT60" i="18"/>
  <c r="BS60" i="18"/>
  <c r="BR60" i="18"/>
  <c r="BQ60" i="18"/>
  <c r="BT59" i="18"/>
  <c r="BS59" i="18"/>
  <c r="BR59" i="18"/>
  <c r="BQ59" i="18"/>
  <c r="BP62" i="18"/>
  <c r="BO62" i="18"/>
  <c r="BN62" i="18"/>
  <c r="BM62" i="18"/>
  <c r="BP61" i="18"/>
  <c r="BO61" i="18"/>
  <c r="BN61" i="18"/>
  <c r="BM61" i="18"/>
  <c r="BP60" i="18"/>
  <c r="BO60" i="18"/>
  <c r="BN60" i="18"/>
  <c r="BM60" i="18"/>
  <c r="BP59" i="18"/>
  <c r="BO59" i="18"/>
  <c r="BN59" i="18"/>
  <c r="BM59" i="18"/>
  <c r="BL62" i="18"/>
  <c r="BK62" i="18"/>
  <c r="BJ62" i="18"/>
  <c r="BI62" i="18"/>
  <c r="BL61" i="18"/>
  <c r="BK61" i="18"/>
  <c r="BJ61" i="18"/>
  <c r="BI61" i="18"/>
  <c r="BL60" i="18"/>
  <c r="BK60" i="18"/>
  <c r="BJ60" i="18"/>
  <c r="BI60" i="18"/>
  <c r="BL59" i="18"/>
  <c r="BK59" i="18"/>
  <c r="BJ59" i="18"/>
  <c r="BI59" i="18"/>
  <c r="BH62" i="18"/>
  <c r="BG62" i="18"/>
  <c r="BF62" i="18"/>
  <c r="BE62" i="18"/>
  <c r="BH61" i="18"/>
  <c r="BG61" i="18"/>
  <c r="BF61" i="18"/>
  <c r="BE61" i="18"/>
  <c r="BH60" i="18"/>
  <c r="BG60" i="18"/>
  <c r="BF60" i="18"/>
  <c r="BE60" i="18"/>
  <c r="BH59" i="18"/>
  <c r="BG59" i="18"/>
  <c r="BF59" i="18"/>
  <c r="BE59" i="18"/>
  <c r="BD62" i="18"/>
  <c r="BC62" i="18"/>
  <c r="BB62" i="18"/>
  <c r="BA62" i="18"/>
  <c r="BD61" i="18"/>
  <c r="BC61" i="18"/>
  <c r="BB61" i="18"/>
  <c r="BA61" i="18"/>
  <c r="BD60" i="18"/>
  <c r="BC60" i="18"/>
  <c r="BB60" i="18"/>
  <c r="BA60" i="18"/>
  <c r="BD59" i="18"/>
  <c r="BC59" i="18"/>
  <c r="BB59" i="18"/>
  <c r="BA59" i="18"/>
  <c r="AZ62" i="18"/>
  <c r="AY62" i="18"/>
  <c r="AX62" i="18"/>
  <c r="AW62" i="18"/>
  <c r="AZ61" i="18"/>
  <c r="AY61" i="18"/>
  <c r="AX61" i="18"/>
  <c r="AW61" i="18"/>
  <c r="AZ60" i="18"/>
  <c r="AY60" i="18"/>
  <c r="AX60" i="18"/>
  <c r="AW60" i="18"/>
  <c r="AZ59" i="18"/>
  <c r="AY59" i="18"/>
  <c r="AX59" i="18"/>
  <c r="AW59" i="18"/>
  <c r="AV62" i="18"/>
  <c r="AU62" i="18"/>
  <c r="AT62" i="18"/>
  <c r="AS62" i="18"/>
  <c r="AV61" i="18"/>
  <c r="AU61" i="18"/>
  <c r="AT61" i="18"/>
  <c r="AS61" i="18"/>
  <c r="AV60" i="18"/>
  <c r="AU60" i="18"/>
  <c r="AT60" i="18"/>
  <c r="AS60" i="18"/>
  <c r="AV59" i="18"/>
  <c r="AU59" i="18"/>
  <c r="AT59" i="18"/>
  <c r="AS59" i="18"/>
  <c r="AR62" i="18"/>
  <c r="AQ62" i="18"/>
  <c r="AP62" i="18"/>
  <c r="AO62" i="18"/>
  <c r="AR61" i="18"/>
  <c r="AQ61" i="18"/>
  <c r="AP61" i="18"/>
  <c r="AO61" i="18"/>
  <c r="AR60" i="18"/>
  <c r="AQ60" i="18"/>
  <c r="AP60" i="18"/>
  <c r="AO60" i="18"/>
  <c r="AR59" i="18"/>
  <c r="AQ59" i="18"/>
  <c r="AP59" i="18"/>
  <c r="AO59" i="18"/>
  <c r="AM62" i="18"/>
  <c r="AL62" i="18"/>
  <c r="AK62" i="18"/>
  <c r="AN61" i="18"/>
  <c r="AM61" i="18"/>
  <c r="AL61" i="18"/>
  <c r="AK61" i="18"/>
  <c r="AN60" i="18"/>
  <c r="AM60" i="18"/>
  <c r="AL60" i="18"/>
  <c r="AK60" i="18"/>
  <c r="AN59" i="18"/>
  <c r="AM59" i="18"/>
  <c r="AL59" i="18"/>
  <c r="AK59" i="18"/>
  <c r="AJ62" i="18"/>
  <c r="AI62" i="18"/>
  <c r="AH62" i="18"/>
  <c r="AG62" i="18"/>
  <c r="AJ61" i="18"/>
  <c r="AI61" i="18"/>
  <c r="AH61" i="18"/>
  <c r="AG61" i="18"/>
  <c r="AJ60" i="18"/>
  <c r="AI60" i="18"/>
  <c r="AH60" i="18"/>
  <c r="AG60" i="18"/>
  <c r="AJ59" i="18"/>
  <c r="AI59" i="18"/>
  <c r="AH59" i="18"/>
  <c r="AG59" i="18"/>
  <c r="AF62" i="18"/>
  <c r="AE62" i="18"/>
  <c r="AD62" i="18"/>
  <c r="AC62" i="18"/>
  <c r="AF61" i="18"/>
  <c r="AE61" i="18"/>
  <c r="AD61" i="18"/>
  <c r="AC61" i="18"/>
  <c r="AF60" i="18"/>
  <c r="AE60" i="18"/>
  <c r="AD60" i="18"/>
  <c r="AC60" i="18"/>
  <c r="AF59" i="18"/>
  <c r="AE59" i="18"/>
  <c r="AD59" i="18"/>
  <c r="AC59" i="18"/>
  <c r="AB62" i="18"/>
  <c r="AA62" i="18"/>
  <c r="Z62" i="18"/>
  <c r="Y62" i="18"/>
  <c r="AB61" i="18"/>
  <c r="AA61" i="18"/>
  <c r="Z61" i="18"/>
  <c r="Y61" i="18"/>
  <c r="AB60" i="18"/>
  <c r="AA60" i="18"/>
  <c r="Z60" i="18"/>
  <c r="Y60" i="18"/>
  <c r="AB59" i="18"/>
  <c r="AA59" i="18"/>
  <c r="Z59" i="18"/>
  <c r="Y59" i="18"/>
  <c r="X62" i="18"/>
  <c r="W62" i="18"/>
  <c r="V62" i="18"/>
  <c r="U62" i="18"/>
  <c r="X61" i="18"/>
  <c r="W61" i="18"/>
  <c r="V61" i="18"/>
  <c r="U61" i="18"/>
  <c r="X60" i="18"/>
  <c r="W60" i="18"/>
  <c r="V60" i="18"/>
  <c r="U60" i="18"/>
  <c r="X59" i="18"/>
  <c r="W59" i="18"/>
  <c r="V59" i="18"/>
  <c r="U59" i="18"/>
  <c r="T62" i="18"/>
  <c r="S62" i="18"/>
  <c r="R62" i="18"/>
  <c r="Q62" i="18"/>
  <c r="T61" i="18"/>
  <c r="S61" i="18"/>
  <c r="R61" i="18"/>
  <c r="Q61" i="18"/>
  <c r="T60" i="18"/>
  <c r="S60" i="18"/>
  <c r="R60" i="18"/>
  <c r="Q60" i="18"/>
  <c r="S59" i="18"/>
  <c r="R59" i="18"/>
  <c r="Q59" i="18"/>
  <c r="M60" i="18"/>
  <c r="N60" i="18"/>
  <c r="O60" i="18"/>
  <c r="P60" i="18"/>
  <c r="M61" i="18"/>
  <c r="N61" i="18"/>
  <c r="O61" i="18"/>
  <c r="P61" i="18"/>
  <c r="M62" i="18"/>
  <c r="N62" i="18"/>
  <c r="O62" i="18"/>
  <c r="P62" i="18"/>
  <c r="P59" i="18"/>
  <c r="O59" i="18"/>
  <c r="N59" i="18"/>
  <c r="I13" i="14"/>
  <c r="I12" i="14"/>
  <c r="I11" i="14"/>
  <c r="H12" i="14"/>
  <c r="G12" i="14"/>
  <c r="F12" i="14"/>
  <c r="E12" i="14"/>
  <c r="H11" i="14"/>
  <c r="G11" i="14"/>
  <c r="F11" i="14"/>
  <c r="E11" i="14"/>
  <c r="I41" i="15"/>
  <c r="H41" i="15"/>
  <c r="G41" i="15"/>
  <c r="F41" i="15"/>
  <c r="E41" i="15"/>
  <c r="D41" i="15"/>
  <c r="I40" i="15"/>
  <c r="H40" i="15"/>
  <c r="G40" i="15"/>
  <c r="F40" i="15"/>
  <c r="E40" i="15"/>
  <c r="D40" i="15"/>
  <c r="I32" i="15"/>
  <c r="H32" i="15"/>
  <c r="G32" i="15"/>
  <c r="F32" i="15"/>
  <c r="E32" i="15"/>
  <c r="D32" i="15"/>
  <c r="I31" i="15"/>
  <c r="H31" i="15"/>
  <c r="G31" i="15"/>
  <c r="F31" i="15"/>
  <c r="E31" i="15"/>
  <c r="D31" i="15"/>
  <c r="I25" i="15"/>
  <c r="H25" i="15"/>
  <c r="G25" i="15"/>
  <c r="F25" i="15"/>
  <c r="E25" i="15"/>
  <c r="D25" i="15"/>
  <c r="I24" i="15"/>
  <c r="H24" i="15"/>
  <c r="G24" i="15"/>
  <c r="F24" i="15"/>
  <c r="E24" i="15"/>
  <c r="D24" i="15"/>
  <c r="I21" i="15"/>
  <c r="H21" i="15"/>
  <c r="G21" i="15"/>
  <c r="F21" i="15"/>
  <c r="E21" i="15"/>
  <c r="D21" i="15"/>
  <c r="I20" i="15"/>
  <c r="H20" i="15"/>
  <c r="G20" i="15"/>
  <c r="F20" i="15"/>
  <c r="E20" i="15"/>
  <c r="D20" i="15"/>
  <c r="I14" i="15"/>
  <c r="H14" i="15"/>
  <c r="G14" i="15"/>
  <c r="F14" i="15"/>
  <c r="E14" i="15"/>
  <c r="D14" i="15"/>
  <c r="I13" i="15"/>
  <c r="H13" i="15"/>
  <c r="G13" i="15"/>
  <c r="F13" i="15"/>
  <c r="E13" i="15"/>
  <c r="D13" i="15"/>
  <c r="P42" i="15"/>
  <c r="I42" i="15" s="1"/>
  <c r="O42" i="15"/>
  <c r="H42" i="15" s="1"/>
  <c r="N42" i="15"/>
  <c r="G42" i="15" s="1"/>
  <c r="M42" i="15"/>
  <c r="F42" i="15" s="1"/>
  <c r="L42" i="15"/>
  <c r="E42" i="15" s="1"/>
  <c r="K42" i="15"/>
  <c r="D42" i="15" s="1"/>
  <c r="P33" i="15"/>
  <c r="I33" i="15" s="1"/>
  <c r="O33" i="15"/>
  <c r="H33" i="15" s="1"/>
  <c r="N33" i="15"/>
  <c r="G33" i="15" s="1"/>
  <c r="M33" i="15"/>
  <c r="F33" i="15" s="1"/>
  <c r="L33" i="15"/>
  <c r="E33" i="15" s="1"/>
  <c r="K33" i="15"/>
  <c r="D33" i="15" s="1"/>
  <c r="P26" i="15"/>
  <c r="I26" i="15" s="1"/>
  <c r="O26" i="15"/>
  <c r="H26" i="15" s="1"/>
  <c r="N26" i="15"/>
  <c r="G26" i="15" s="1"/>
  <c r="M26" i="15"/>
  <c r="F26" i="15" s="1"/>
  <c r="L26" i="15"/>
  <c r="E26" i="15" s="1"/>
  <c r="K26" i="15"/>
  <c r="D26" i="15" s="1"/>
  <c r="P22" i="15"/>
  <c r="I22" i="15" s="1"/>
  <c r="O22" i="15"/>
  <c r="H22" i="15" s="1"/>
  <c r="N22" i="15"/>
  <c r="G22" i="15" s="1"/>
  <c r="M22" i="15"/>
  <c r="F22" i="15" s="1"/>
  <c r="L22" i="15"/>
  <c r="E22" i="15" s="1"/>
  <c r="K22" i="15"/>
  <c r="D22" i="15" s="1"/>
  <c r="P15" i="15"/>
  <c r="I15" i="15" s="1"/>
  <c r="O15" i="15"/>
  <c r="H15" i="15" s="1"/>
  <c r="N15" i="15"/>
  <c r="G15" i="15" s="1"/>
  <c r="M15" i="15"/>
  <c r="F15" i="15" s="1"/>
  <c r="L15" i="15"/>
  <c r="E15" i="15" s="1"/>
  <c r="K15" i="15"/>
  <c r="D15" i="15" s="1"/>
  <c r="P11" i="15"/>
  <c r="O11" i="15"/>
  <c r="N11" i="15"/>
  <c r="M11" i="15"/>
  <c r="L11" i="15"/>
  <c r="K11" i="15"/>
  <c r="AF78" i="78" l="1"/>
  <c r="AF60" i="78"/>
  <c r="AF70" i="78" s="1"/>
  <c r="AJ69" i="78"/>
  <c r="AN69" i="78"/>
  <c r="F69" i="78" s="1"/>
  <c r="F59" i="78"/>
  <c r="AN58" i="78"/>
  <c r="AN73" i="78"/>
  <c r="F63" i="78"/>
  <c r="AN72" i="78"/>
  <c r="F62" i="78"/>
  <c r="AJ61" i="19"/>
  <c r="AJ78" i="78"/>
  <c r="AJ62" i="78"/>
  <c r="AJ72" i="78" s="1"/>
  <c r="X60" i="78"/>
  <c r="X62" i="19"/>
  <c r="X72" i="19" s="1"/>
  <c r="X82" i="78"/>
  <c r="X62" i="78" s="1"/>
  <c r="X72" i="78" s="1"/>
  <c r="AN78" i="78"/>
  <c r="AN60" i="78"/>
  <c r="AB69" i="78"/>
  <c r="X63" i="19"/>
  <c r="X73" i="19" s="1"/>
  <c r="X83" i="78"/>
  <c r="X63" i="78" s="1"/>
  <c r="X73" i="78" s="1"/>
  <c r="AN71" i="78"/>
  <c r="F61" i="78"/>
  <c r="AB63" i="19"/>
  <c r="AB73" i="19" s="1"/>
  <c r="AB83" i="78"/>
  <c r="AB63" i="78" s="1"/>
  <c r="AB73" i="78" s="1"/>
  <c r="AB62" i="78"/>
  <c r="AB72" i="78" s="1"/>
  <c r="AF69" i="78"/>
  <c r="AF58" i="78"/>
  <c r="AF68" i="78" s="1"/>
  <c r="U69" i="19"/>
  <c r="U58" i="19"/>
  <c r="U68" i="19" s="1"/>
  <c r="AR69" i="19"/>
  <c r="N69" i="19"/>
  <c r="N58" i="19"/>
  <c r="N68" i="19" s="1"/>
  <c r="O69" i="19"/>
  <c r="O58" i="19"/>
  <c r="O68" i="19" s="1"/>
  <c r="W69" i="19"/>
  <c r="W58" i="19"/>
  <c r="W68" i="19" s="1"/>
  <c r="E60" i="19"/>
  <c r="AI70" i="19"/>
  <c r="E70" i="19" s="1"/>
  <c r="H60" i="19"/>
  <c r="AL70" i="19"/>
  <c r="H70" i="19" s="1"/>
  <c r="BD69" i="19"/>
  <c r="BD58" i="19"/>
  <c r="BD68" i="19" s="1"/>
  <c r="BE69" i="19"/>
  <c r="BE58" i="19"/>
  <c r="BE68" i="19" s="1"/>
  <c r="BO69" i="19"/>
  <c r="BO58" i="19"/>
  <c r="BO68" i="19" s="1"/>
  <c r="C60" i="19"/>
  <c r="AG70" i="19"/>
  <c r="C70" i="19" s="1"/>
  <c r="C62" i="19"/>
  <c r="AG72" i="19"/>
  <c r="I59" i="19"/>
  <c r="AM69" i="19"/>
  <c r="I69" i="19" s="1"/>
  <c r="AM58" i="19"/>
  <c r="AM68" i="19" s="1"/>
  <c r="I68" i="19" s="1"/>
  <c r="AU69" i="19"/>
  <c r="AU58" i="19"/>
  <c r="AU68" i="19" s="1"/>
  <c r="BB69" i="19"/>
  <c r="BB58" i="19"/>
  <c r="BB68" i="19" s="1"/>
  <c r="BL69" i="19"/>
  <c r="BL58" i="19"/>
  <c r="BL68" i="19" s="1"/>
  <c r="BM69" i="19"/>
  <c r="BM58" i="19"/>
  <c r="BM68" i="19" s="1"/>
  <c r="BW69" i="19"/>
  <c r="BW58" i="19"/>
  <c r="BW68" i="19" s="1"/>
  <c r="D60" i="19"/>
  <c r="AH70" i="19"/>
  <c r="D70" i="19" s="1"/>
  <c r="G60" i="19"/>
  <c r="AK70" i="19"/>
  <c r="G70" i="19" s="1"/>
  <c r="BC69" i="19"/>
  <c r="BC58" i="19"/>
  <c r="BC68" i="19" s="1"/>
  <c r="I60" i="19"/>
  <c r="AM70" i="19"/>
  <c r="I70" i="19" s="1"/>
  <c r="BF69" i="19"/>
  <c r="BF58" i="19"/>
  <c r="BF68" i="19" s="1"/>
  <c r="BQ69" i="19"/>
  <c r="BQ58" i="19"/>
  <c r="BQ68" i="19" s="1"/>
  <c r="Q69" i="19"/>
  <c r="Q58" i="19"/>
  <c r="Q68" i="19" s="1"/>
  <c r="Z69" i="19"/>
  <c r="Z58" i="19"/>
  <c r="Z68" i="19" s="1"/>
  <c r="AC69" i="19"/>
  <c r="AC58" i="19"/>
  <c r="AC68" i="19" s="1"/>
  <c r="C61" i="19"/>
  <c r="AG71" i="19"/>
  <c r="G61" i="19"/>
  <c r="AK71" i="19"/>
  <c r="BG69" i="19"/>
  <c r="BG58" i="19"/>
  <c r="BG68" i="19" s="1"/>
  <c r="BR69" i="19"/>
  <c r="BR58" i="19"/>
  <c r="BR68" i="19" s="1"/>
  <c r="AV69" i="19"/>
  <c r="AV58" i="19"/>
  <c r="AV68" i="19" s="1"/>
  <c r="T69" i="19"/>
  <c r="T58" i="19"/>
  <c r="T68" i="19" s="1"/>
  <c r="M69" i="19"/>
  <c r="M58" i="19"/>
  <c r="M68" i="19" s="1"/>
  <c r="AY69" i="19"/>
  <c r="AY58" i="19"/>
  <c r="AY68" i="19" s="1"/>
  <c r="V69" i="19"/>
  <c r="V58" i="19"/>
  <c r="V68" i="19" s="1"/>
  <c r="D62" i="19"/>
  <c r="AH72" i="19"/>
  <c r="BX69" i="19"/>
  <c r="BX58" i="19"/>
  <c r="BX68" i="19" s="1"/>
  <c r="P69" i="19"/>
  <c r="P58" i="19"/>
  <c r="P68" i="19" s="1"/>
  <c r="Y69" i="19"/>
  <c r="Y58" i="19"/>
  <c r="Y68" i="19" s="1"/>
  <c r="BP69" i="19"/>
  <c r="BP58" i="19"/>
  <c r="BP68" i="19" s="1"/>
  <c r="AD69" i="19"/>
  <c r="AD58" i="19"/>
  <c r="AD68" i="19" s="1"/>
  <c r="AO69" i="19"/>
  <c r="AO58" i="19"/>
  <c r="AO68" i="19" s="1"/>
  <c r="BH69" i="19"/>
  <c r="BI69" i="19"/>
  <c r="BI58" i="19"/>
  <c r="BI68" i="19" s="1"/>
  <c r="BS69" i="19"/>
  <c r="BS58" i="19"/>
  <c r="BS68" i="19" s="1"/>
  <c r="AZ69" i="19"/>
  <c r="AZ58" i="19"/>
  <c r="AZ68" i="19" s="1"/>
  <c r="BN69" i="19"/>
  <c r="BN58" i="19"/>
  <c r="BN68" i="19" s="1"/>
  <c r="R69" i="19"/>
  <c r="R58" i="19"/>
  <c r="R68" i="19" s="1"/>
  <c r="AA69" i="19"/>
  <c r="AA58" i="19"/>
  <c r="AA68" i="19" s="1"/>
  <c r="C59" i="19"/>
  <c r="AG69" i="19"/>
  <c r="C69" i="19" s="1"/>
  <c r="AG58" i="19"/>
  <c r="AG68" i="19" s="1"/>
  <c r="C68" i="19" s="1"/>
  <c r="D61" i="19"/>
  <c r="AH71" i="19"/>
  <c r="H61" i="19"/>
  <c r="AL71" i="19"/>
  <c r="S69" i="19"/>
  <c r="S58" i="19"/>
  <c r="S68" i="19" s="1"/>
  <c r="AE69" i="19"/>
  <c r="AE58" i="19"/>
  <c r="AE68" i="19" s="1"/>
  <c r="D59" i="19"/>
  <c r="AH69" i="19"/>
  <c r="D69" i="19" s="1"/>
  <c r="AH58" i="19"/>
  <c r="AH68" i="19" s="1"/>
  <c r="D68" i="19" s="1"/>
  <c r="E61" i="19"/>
  <c r="AI71" i="19"/>
  <c r="G59" i="19"/>
  <c r="AK69" i="19"/>
  <c r="G69" i="19" s="1"/>
  <c r="AK58" i="19"/>
  <c r="AK68" i="19" s="1"/>
  <c r="G68" i="19" s="1"/>
  <c r="I61" i="19"/>
  <c r="AM71" i="19"/>
  <c r="AP69" i="19"/>
  <c r="AP58" i="19"/>
  <c r="AP68" i="19" s="1"/>
  <c r="AS69" i="19"/>
  <c r="AS58" i="19"/>
  <c r="AS68" i="19" s="1"/>
  <c r="AW69" i="19"/>
  <c r="AW58" i="19"/>
  <c r="AW68" i="19" s="1"/>
  <c r="BJ69" i="19"/>
  <c r="BJ58" i="19"/>
  <c r="BJ68" i="19" s="1"/>
  <c r="BT69" i="19"/>
  <c r="BU69" i="19"/>
  <c r="BU58" i="19"/>
  <c r="BU68" i="19" s="1"/>
  <c r="E59" i="19"/>
  <c r="AI69" i="19"/>
  <c r="E69" i="19" s="1"/>
  <c r="AI58" i="19"/>
  <c r="AI68" i="19" s="1"/>
  <c r="E68" i="19" s="1"/>
  <c r="H59" i="19"/>
  <c r="AL69" i="19"/>
  <c r="H69" i="19" s="1"/>
  <c r="AL58" i="19"/>
  <c r="AL68" i="19" s="1"/>
  <c r="H68" i="19" s="1"/>
  <c r="AQ69" i="19"/>
  <c r="AQ58" i="19"/>
  <c r="AQ68" i="19" s="1"/>
  <c r="AT69" i="19"/>
  <c r="AT58" i="19"/>
  <c r="AT68" i="19" s="1"/>
  <c r="AX69" i="19"/>
  <c r="AX58" i="19"/>
  <c r="AX68" i="19" s="1"/>
  <c r="BA69" i="19"/>
  <c r="BA58" i="19"/>
  <c r="BA68" i="19" s="1"/>
  <c r="BK69" i="19"/>
  <c r="BK58" i="19"/>
  <c r="BK68" i="19" s="1"/>
  <c r="BV69" i="19"/>
  <c r="BV58" i="19"/>
  <c r="BV68" i="19" s="1"/>
  <c r="H12" i="63"/>
  <c r="H12" i="52"/>
  <c r="I11" i="63"/>
  <c r="I11" i="52"/>
  <c r="G11" i="63"/>
  <c r="G11" i="52"/>
  <c r="I13" i="63"/>
  <c r="I13" i="52"/>
  <c r="H11" i="63"/>
  <c r="H11" i="52"/>
  <c r="I12" i="63"/>
  <c r="I12" i="52"/>
  <c r="G12" i="63"/>
  <c r="G12" i="52"/>
  <c r="AB83" i="67"/>
  <c r="AB63" i="67" s="1"/>
  <c r="AB73" i="67" s="1"/>
  <c r="AB83" i="56"/>
  <c r="AB63" i="56" s="1"/>
  <c r="AB73" i="56" s="1"/>
  <c r="AB82" i="67"/>
  <c r="AB62" i="67" s="1"/>
  <c r="AB72" i="67" s="1"/>
  <c r="AB82" i="56"/>
  <c r="AF59" i="19"/>
  <c r="AF79" i="67"/>
  <c r="AF78" i="19"/>
  <c r="AF79" i="56"/>
  <c r="F60" i="19"/>
  <c r="AJ70" i="19"/>
  <c r="F70" i="19" s="1"/>
  <c r="X83" i="67"/>
  <c r="X63" i="67" s="1"/>
  <c r="X73" i="67" s="1"/>
  <c r="X83" i="56"/>
  <c r="X63" i="56" s="1"/>
  <c r="X73" i="56" s="1"/>
  <c r="X82" i="67"/>
  <c r="X62" i="67" s="1"/>
  <c r="X72" i="67" s="1"/>
  <c r="X82" i="56"/>
  <c r="X62" i="56" s="1"/>
  <c r="X72" i="56" s="1"/>
  <c r="AJ59" i="19"/>
  <c r="F59" i="19" s="1"/>
  <c r="AJ79" i="67"/>
  <c r="AJ79" i="56"/>
  <c r="AJ59" i="56" s="1"/>
  <c r="AJ78" i="19"/>
  <c r="AN60" i="19"/>
  <c r="AN80" i="67"/>
  <c r="AN60" i="67" s="1"/>
  <c r="AN80" i="56"/>
  <c r="AN60" i="56" s="1"/>
  <c r="AN79" i="67"/>
  <c r="AN78" i="19"/>
  <c r="AN79" i="56"/>
  <c r="X69" i="19"/>
  <c r="AN61" i="19"/>
  <c r="AN71" i="19" s="1"/>
  <c r="AN81" i="67"/>
  <c r="AN61" i="67" s="1"/>
  <c r="AN81" i="56"/>
  <c r="AN61" i="56" s="1"/>
  <c r="AJ80" i="67"/>
  <c r="AJ60" i="67" s="1"/>
  <c r="AJ70" i="67" s="1"/>
  <c r="AJ80" i="56"/>
  <c r="AJ60" i="56" s="1"/>
  <c r="AJ70" i="56" s="1"/>
  <c r="AJ81" i="67"/>
  <c r="AJ61" i="67" s="1"/>
  <c r="AJ71" i="67" s="1"/>
  <c r="AJ81" i="56"/>
  <c r="AJ61" i="56" s="1"/>
  <c r="AJ71" i="56" s="1"/>
  <c r="AF80" i="67"/>
  <c r="AF60" i="67" s="1"/>
  <c r="AF70" i="67" s="1"/>
  <c r="AF80" i="56"/>
  <c r="AF60" i="56" s="1"/>
  <c r="AF70" i="56" s="1"/>
  <c r="AB62" i="19"/>
  <c r="AB72" i="19" s="1"/>
  <c r="F61" i="19"/>
  <c r="AJ71" i="19"/>
  <c r="AN63" i="19"/>
  <c r="AN73" i="19" s="1"/>
  <c r="AN83" i="67"/>
  <c r="AN63" i="67" s="1"/>
  <c r="AN83" i="56"/>
  <c r="AN63" i="56" s="1"/>
  <c r="AN82" i="67"/>
  <c r="AN62" i="67" s="1"/>
  <c r="AN82" i="56"/>
  <c r="AN62" i="56" s="1"/>
  <c r="AF81" i="67"/>
  <c r="AF61" i="67" s="1"/>
  <c r="AF71" i="67" s="1"/>
  <c r="AF81" i="56"/>
  <c r="AF61" i="56" s="1"/>
  <c r="AF71" i="56" s="1"/>
  <c r="AB80" i="67"/>
  <c r="AB60" i="67" s="1"/>
  <c r="AB70" i="67" s="1"/>
  <c r="AB80" i="56"/>
  <c r="AB60" i="56" s="1"/>
  <c r="AB70" i="56" s="1"/>
  <c r="X59" i="56"/>
  <c r="AJ63" i="19"/>
  <c r="AJ73" i="19" s="1"/>
  <c r="AJ83" i="67"/>
  <c r="AJ63" i="67" s="1"/>
  <c r="AJ73" i="67" s="1"/>
  <c r="AJ83" i="56"/>
  <c r="AJ63" i="56" s="1"/>
  <c r="AJ73" i="56" s="1"/>
  <c r="AJ62" i="19"/>
  <c r="AJ82" i="67"/>
  <c r="AJ62" i="67" s="1"/>
  <c r="AJ72" i="67" s="1"/>
  <c r="AJ82" i="56"/>
  <c r="AB61" i="19"/>
  <c r="AB71" i="19" s="1"/>
  <c r="AB81" i="67"/>
  <c r="AB61" i="67" s="1"/>
  <c r="AB71" i="67" s="1"/>
  <c r="AB81" i="56"/>
  <c r="AB61" i="56" s="1"/>
  <c r="AB71" i="56" s="1"/>
  <c r="X80" i="67"/>
  <c r="X60" i="67" s="1"/>
  <c r="X70" i="67" s="1"/>
  <c r="X80" i="56"/>
  <c r="X60" i="56" s="1"/>
  <c r="X70" i="56" s="1"/>
  <c r="X78" i="19"/>
  <c r="AN59" i="19"/>
  <c r="AF63" i="19"/>
  <c r="AF73" i="19" s="1"/>
  <c r="AF83" i="67"/>
  <c r="AF63" i="67" s="1"/>
  <c r="AF73" i="67" s="1"/>
  <c r="AF83" i="56"/>
  <c r="AF63" i="56" s="1"/>
  <c r="AF73" i="56" s="1"/>
  <c r="AF62" i="19"/>
  <c r="AF72" i="19" s="1"/>
  <c r="AF82" i="67"/>
  <c r="AF62" i="67" s="1"/>
  <c r="AF72" i="67" s="1"/>
  <c r="AF82" i="56"/>
  <c r="AF62" i="56" s="1"/>
  <c r="AF72" i="56" s="1"/>
  <c r="X61" i="19"/>
  <c r="X71" i="19" s="1"/>
  <c r="X81" i="67"/>
  <c r="X61" i="67" s="1"/>
  <c r="X71" i="67" s="1"/>
  <c r="X81" i="56"/>
  <c r="X61" i="56" s="1"/>
  <c r="X71" i="56" s="1"/>
  <c r="AB59" i="19"/>
  <c r="AB79" i="67"/>
  <c r="AB79" i="56"/>
  <c r="AB59" i="56" s="1"/>
  <c r="AB78" i="19"/>
  <c r="X59" i="67"/>
  <c r="J59" i="19"/>
  <c r="D63" i="19"/>
  <c r="G63" i="19"/>
  <c r="E63" i="19"/>
  <c r="H63" i="19"/>
  <c r="I63" i="19"/>
  <c r="G62" i="19"/>
  <c r="E62" i="19"/>
  <c r="H62" i="19"/>
  <c r="C63" i="19"/>
  <c r="I62" i="19"/>
  <c r="E61" i="18"/>
  <c r="H60" i="18"/>
  <c r="E60" i="18"/>
  <c r="E62" i="18"/>
  <c r="I60" i="18"/>
  <c r="I62" i="18"/>
  <c r="E59" i="18"/>
  <c r="F61" i="18"/>
  <c r="D60" i="18"/>
  <c r="D62" i="18"/>
  <c r="H62" i="18"/>
  <c r="F60" i="18"/>
  <c r="F62" i="18"/>
  <c r="J60" i="18"/>
  <c r="I61" i="18"/>
  <c r="J59" i="18"/>
  <c r="C59" i="18"/>
  <c r="C61" i="18"/>
  <c r="G59" i="18"/>
  <c r="G61" i="18"/>
  <c r="J62" i="18"/>
  <c r="F59" i="18"/>
  <c r="D59" i="18"/>
  <c r="D61" i="18"/>
  <c r="H59" i="18"/>
  <c r="H61" i="18"/>
  <c r="I59" i="18"/>
  <c r="J61" i="18"/>
  <c r="C60" i="18"/>
  <c r="C62" i="18"/>
  <c r="G60" i="18"/>
  <c r="G62" i="18"/>
  <c r="AZ61" i="19"/>
  <c r="AZ71" i="19" s="1"/>
  <c r="BD61" i="19"/>
  <c r="BD71" i="19" s="1"/>
  <c r="BH61" i="19"/>
  <c r="BH71" i="19" s="1"/>
  <c r="BT62" i="19"/>
  <c r="BT72" i="19" s="1"/>
  <c r="AN62" i="19"/>
  <c r="AN72" i="19" s="1"/>
  <c r="AR62" i="19"/>
  <c r="AR72" i="19" s="1"/>
  <c r="BX62" i="18"/>
  <c r="X70" i="78" l="1"/>
  <c r="X58" i="78"/>
  <c r="X68" i="78" s="1"/>
  <c r="X78" i="78"/>
  <c r="AN68" i="78"/>
  <c r="F68" i="78" s="1"/>
  <c r="F58" i="78"/>
  <c r="AB58" i="78"/>
  <c r="AB68" i="78" s="1"/>
  <c r="AB78" i="78"/>
  <c r="F60" i="78"/>
  <c r="AN70" i="78"/>
  <c r="F70" i="78" s="1"/>
  <c r="AJ58" i="78"/>
  <c r="AJ68" i="78" s="1"/>
  <c r="F63" i="19"/>
  <c r="J63" i="19"/>
  <c r="X78" i="56"/>
  <c r="AR58" i="19"/>
  <c r="AR68" i="19" s="1"/>
  <c r="BT58" i="19"/>
  <c r="BT68" i="19" s="1"/>
  <c r="J61" i="19"/>
  <c r="BH58" i="19"/>
  <c r="BH68" i="19" s="1"/>
  <c r="AJ78" i="56"/>
  <c r="AJ62" i="56"/>
  <c r="AJ72" i="56" s="1"/>
  <c r="AJ69" i="19"/>
  <c r="F69" i="19" s="1"/>
  <c r="AJ58" i="19"/>
  <c r="AJ68" i="19" s="1"/>
  <c r="F68" i="19" s="1"/>
  <c r="AN73" i="67"/>
  <c r="F63" i="67"/>
  <c r="AJ59" i="67"/>
  <c r="AJ78" i="67"/>
  <c r="AN69" i="19"/>
  <c r="J69" i="19" s="1"/>
  <c r="AN58" i="19"/>
  <c r="AN68" i="19" s="1"/>
  <c r="J68" i="19" s="1"/>
  <c r="AN78" i="67"/>
  <c r="AN59" i="67"/>
  <c r="AF78" i="67"/>
  <c r="AF59" i="67"/>
  <c r="AN78" i="56"/>
  <c r="AN59" i="56"/>
  <c r="X69" i="67"/>
  <c r="X58" i="67"/>
  <c r="X68" i="67" s="1"/>
  <c r="F62" i="19"/>
  <c r="AJ72" i="19"/>
  <c r="F61" i="56"/>
  <c r="AN71" i="56"/>
  <c r="F60" i="56"/>
  <c r="AN70" i="56"/>
  <c r="F70" i="56" s="1"/>
  <c r="AF69" i="19"/>
  <c r="AF58" i="19"/>
  <c r="AF68" i="19" s="1"/>
  <c r="AF78" i="56"/>
  <c r="AF59" i="56"/>
  <c r="X78" i="67"/>
  <c r="AN71" i="67"/>
  <c r="F61" i="67"/>
  <c r="AN70" i="67"/>
  <c r="F70" i="67" s="1"/>
  <c r="F60" i="67"/>
  <c r="AB78" i="56"/>
  <c r="AB62" i="56"/>
  <c r="AB72" i="56" s="1"/>
  <c r="AB69" i="19"/>
  <c r="AB58" i="19"/>
  <c r="AB68" i="19" s="1"/>
  <c r="F62" i="56"/>
  <c r="AN72" i="56"/>
  <c r="J60" i="19"/>
  <c r="AN70" i="19"/>
  <c r="J70" i="19" s="1"/>
  <c r="AN72" i="67"/>
  <c r="F62" i="67"/>
  <c r="X58" i="19"/>
  <c r="X68" i="19" s="1"/>
  <c r="AB69" i="56"/>
  <c r="AB59" i="67"/>
  <c r="AB78" i="67"/>
  <c r="X69" i="56"/>
  <c r="X58" i="56"/>
  <c r="X68" i="56" s="1"/>
  <c r="AN73" i="56"/>
  <c r="F63" i="56"/>
  <c r="AJ69" i="56"/>
  <c r="J62" i="19"/>
  <c r="K20" i="12"/>
  <c r="L20" i="12"/>
  <c r="M20" i="12"/>
  <c r="N20" i="12"/>
  <c r="E20" i="12" s="1"/>
  <c r="F43" i="12"/>
  <c r="F42" i="12"/>
  <c r="F41" i="12"/>
  <c r="E41" i="12"/>
  <c r="D41" i="12"/>
  <c r="C41" i="12"/>
  <c r="F40" i="12"/>
  <c r="E40" i="12"/>
  <c r="D40" i="12"/>
  <c r="C40" i="12"/>
  <c r="F39" i="12"/>
  <c r="E39" i="12"/>
  <c r="D39" i="12"/>
  <c r="C39" i="12"/>
  <c r="F38" i="12"/>
  <c r="E38" i="12"/>
  <c r="D38" i="12"/>
  <c r="C38" i="12"/>
  <c r="F37" i="12"/>
  <c r="E37" i="12"/>
  <c r="D37" i="12"/>
  <c r="C37" i="12"/>
  <c r="F36" i="12"/>
  <c r="E36" i="12"/>
  <c r="D36" i="12"/>
  <c r="C36" i="12"/>
  <c r="F35" i="12"/>
  <c r="F34" i="12"/>
  <c r="F33" i="12"/>
  <c r="E33" i="12"/>
  <c r="F32" i="12"/>
  <c r="E32" i="12"/>
  <c r="D32" i="12"/>
  <c r="C32" i="12"/>
  <c r="F31" i="12"/>
  <c r="E31" i="12"/>
  <c r="D31" i="12"/>
  <c r="C31" i="12"/>
  <c r="F30" i="12"/>
  <c r="E30" i="12"/>
  <c r="D30" i="12"/>
  <c r="C30" i="12"/>
  <c r="F29" i="12"/>
  <c r="E29" i="12"/>
  <c r="D29" i="12"/>
  <c r="C29" i="12"/>
  <c r="F28" i="12"/>
  <c r="F27" i="12"/>
  <c r="E27" i="12"/>
  <c r="D27" i="12"/>
  <c r="C27" i="12"/>
  <c r="F26" i="12"/>
  <c r="E26" i="12"/>
  <c r="D26" i="12"/>
  <c r="C26" i="12"/>
  <c r="F25" i="12"/>
  <c r="E25" i="12"/>
  <c r="D25" i="12"/>
  <c r="C25" i="12"/>
  <c r="F24" i="12"/>
  <c r="E24" i="12"/>
  <c r="D24" i="12"/>
  <c r="C24" i="12"/>
  <c r="F22" i="12"/>
  <c r="F21" i="12"/>
  <c r="E21" i="12"/>
  <c r="D21" i="12"/>
  <c r="C21" i="12"/>
  <c r="F20" i="12"/>
  <c r="D20" i="12"/>
  <c r="C20" i="12"/>
  <c r="F19" i="12"/>
  <c r="E19" i="12"/>
  <c r="D19" i="12"/>
  <c r="C19" i="12"/>
  <c r="F18" i="12"/>
  <c r="E18" i="12"/>
  <c r="D18" i="12"/>
  <c r="C18" i="12"/>
  <c r="F17" i="12"/>
  <c r="F16" i="12"/>
  <c r="E16" i="12"/>
  <c r="D16" i="12"/>
  <c r="C16" i="12"/>
  <c r="F15" i="12"/>
  <c r="E15" i="12"/>
  <c r="D15" i="12"/>
  <c r="C15" i="12"/>
  <c r="F14" i="12"/>
  <c r="E14" i="12"/>
  <c r="D14" i="12"/>
  <c r="C14" i="12"/>
  <c r="F13" i="12"/>
  <c r="F12" i="12"/>
  <c r="F11" i="12"/>
  <c r="E11" i="12"/>
  <c r="D11" i="12"/>
  <c r="C11" i="12"/>
  <c r="F10" i="12"/>
  <c r="E10" i="12"/>
  <c r="D10" i="12"/>
  <c r="C10" i="12"/>
  <c r="F9" i="12"/>
  <c r="E9" i="12"/>
  <c r="D9" i="12"/>
  <c r="C9" i="12"/>
  <c r="F8" i="12"/>
  <c r="E8" i="12"/>
  <c r="D8" i="12"/>
  <c r="C8" i="12"/>
  <c r="Y52" i="11"/>
  <c r="X52" i="11"/>
  <c r="W52" i="11"/>
  <c r="V52" i="11"/>
  <c r="U52" i="11"/>
  <c r="T52" i="11"/>
  <c r="S52" i="11"/>
  <c r="R52" i="11"/>
  <c r="Q52" i="11"/>
  <c r="P52" i="11"/>
  <c r="O52" i="11"/>
  <c r="N52" i="11"/>
  <c r="M52" i="11"/>
  <c r="L52" i="11"/>
  <c r="Y51" i="11"/>
  <c r="X51" i="11"/>
  <c r="W51" i="11"/>
  <c r="V51" i="11"/>
  <c r="U51" i="11"/>
  <c r="T51" i="11"/>
  <c r="S51" i="11"/>
  <c r="R51" i="11"/>
  <c r="Q51" i="11"/>
  <c r="P51" i="11"/>
  <c r="O51" i="11"/>
  <c r="F51" i="11" s="1"/>
  <c r="F51" i="71" s="1"/>
  <c r="N51" i="11"/>
  <c r="E51" i="11" s="1"/>
  <c r="E51" i="71" s="1"/>
  <c r="M51" i="11"/>
  <c r="L51" i="11"/>
  <c r="Y50" i="11"/>
  <c r="G50" i="11" s="1"/>
  <c r="G50" i="71" s="1"/>
  <c r="X50" i="11"/>
  <c r="W50" i="11"/>
  <c r="V50" i="11"/>
  <c r="U50" i="11"/>
  <c r="T50" i="11"/>
  <c r="S50" i="11"/>
  <c r="R50" i="11"/>
  <c r="Q50" i="11"/>
  <c r="P50" i="11"/>
  <c r="O50" i="11"/>
  <c r="F50" i="11" s="1"/>
  <c r="F50" i="71" s="1"/>
  <c r="N50" i="11"/>
  <c r="M50" i="11"/>
  <c r="L50" i="11"/>
  <c r="Y49" i="11"/>
  <c r="X49" i="11"/>
  <c r="W49" i="11"/>
  <c r="V49" i="11"/>
  <c r="U49" i="11"/>
  <c r="T49" i="11"/>
  <c r="S49" i="11"/>
  <c r="R49" i="11"/>
  <c r="Q49" i="11"/>
  <c r="P49" i="11"/>
  <c r="O49" i="11"/>
  <c r="F49" i="11" s="1"/>
  <c r="F49" i="71" s="1"/>
  <c r="N49" i="11"/>
  <c r="E49" i="11" s="1"/>
  <c r="E49" i="71" s="1"/>
  <c r="M49" i="11"/>
  <c r="L49" i="11"/>
  <c r="I49" i="11"/>
  <c r="J49" i="11"/>
  <c r="I50" i="11"/>
  <c r="J50" i="11"/>
  <c r="I51" i="11"/>
  <c r="J51" i="11"/>
  <c r="I52" i="11"/>
  <c r="J52" i="11"/>
  <c r="K50" i="11"/>
  <c r="K51" i="11"/>
  <c r="K52" i="11"/>
  <c r="K49" i="11"/>
  <c r="G17" i="11"/>
  <c r="G17" i="71" s="1"/>
  <c r="G11" i="11"/>
  <c r="G11" i="71" s="1"/>
  <c r="G10" i="11"/>
  <c r="G10" i="71" s="1"/>
  <c r="G9" i="11"/>
  <c r="G9" i="71" s="1"/>
  <c r="G58" i="1"/>
  <c r="G58" i="70" s="1"/>
  <c r="G57" i="1"/>
  <c r="G57" i="70" s="1"/>
  <c r="G56" i="1"/>
  <c r="G56" i="70" s="1"/>
  <c r="G55" i="1"/>
  <c r="G55" i="70" s="1"/>
  <c r="G54" i="1"/>
  <c r="G54" i="70" s="1"/>
  <c r="G48" i="1"/>
  <c r="G48" i="70" s="1"/>
  <c r="G47" i="1"/>
  <c r="G47" i="70" s="1"/>
  <c r="G46" i="1"/>
  <c r="G46" i="70" s="1"/>
  <c r="G45" i="1"/>
  <c r="G42" i="1"/>
  <c r="G41" i="1"/>
  <c r="G41" i="70" s="1"/>
  <c r="G40" i="1"/>
  <c r="G40" i="70" s="1"/>
  <c r="G39" i="1"/>
  <c r="G39" i="70" s="1"/>
  <c r="G38" i="1"/>
  <c r="G38" i="70" s="1"/>
  <c r="G37" i="1"/>
  <c r="G37" i="70" s="1"/>
  <c r="G36" i="1"/>
  <c r="G36" i="70" s="1"/>
  <c r="G35" i="1"/>
  <c r="G35" i="70" s="1"/>
  <c r="G34" i="1"/>
  <c r="G34" i="70" s="1"/>
  <c r="G33" i="1"/>
  <c r="G33" i="70" s="1"/>
  <c r="G31" i="1"/>
  <c r="G31" i="70" s="1"/>
  <c r="G29" i="1"/>
  <c r="G29" i="70" s="1"/>
  <c r="G28" i="1"/>
  <c r="G28" i="70" s="1"/>
  <c r="G27" i="1"/>
  <c r="G27" i="70" s="1"/>
  <c r="G26" i="1"/>
  <c r="G26" i="70" s="1"/>
  <c r="G25" i="1"/>
  <c r="G25" i="70" s="1"/>
  <c r="G24" i="1"/>
  <c r="G24" i="70" s="1"/>
  <c r="G23" i="1"/>
  <c r="G23" i="70" s="1"/>
  <c r="G22" i="1"/>
  <c r="G22" i="70" s="1"/>
  <c r="G21" i="1"/>
  <c r="G21" i="70" s="1"/>
  <c r="G20" i="1"/>
  <c r="G20" i="70" s="1"/>
  <c r="G19" i="1"/>
  <c r="G19" i="70" s="1"/>
  <c r="G18" i="1"/>
  <c r="G18" i="70" s="1"/>
  <c r="G17" i="1"/>
  <c r="G17" i="70" s="1"/>
  <c r="G15" i="1"/>
  <c r="G15" i="70" s="1"/>
  <c r="G14" i="1"/>
  <c r="G14" i="70" s="1"/>
  <c r="G13" i="1"/>
  <c r="G13" i="70" s="1"/>
  <c r="G12" i="1"/>
  <c r="G12" i="70" s="1"/>
  <c r="G11" i="1"/>
  <c r="G11" i="70" s="1"/>
  <c r="G10" i="1"/>
  <c r="G10" i="70" s="1"/>
  <c r="G9" i="1"/>
  <c r="G9" i="70" s="1"/>
  <c r="F58" i="1"/>
  <c r="F58" i="70" s="1"/>
  <c r="E58" i="1"/>
  <c r="E58" i="70" s="1"/>
  <c r="D58" i="1"/>
  <c r="C58" i="1"/>
  <c r="F57" i="1"/>
  <c r="F57" i="70" s="1"/>
  <c r="E57" i="1"/>
  <c r="E57" i="70" s="1"/>
  <c r="D57" i="1"/>
  <c r="C57" i="1"/>
  <c r="F56" i="1"/>
  <c r="F56" i="70" s="1"/>
  <c r="E56" i="1"/>
  <c r="E56" i="70" s="1"/>
  <c r="D56" i="1"/>
  <c r="C56" i="1"/>
  <c r="F55" i="1"/>
  <c r="F55" i="70" s="1"/>
  <c r="E55" i="1"/>
  <c r="E55" i="70" s="1"/>
  <c r="D55" i="1"/>
  <c r="C55" i="1"/>
  <c r="F54" i="1"/>
  <c r="F54" i="70" s="1"/>
  <c r="E54" i="1"/>
  <c r="E54" i="70" s="1"/>
  <c r="D54" i="1"/>
  <c r="C54" i="1"/>
  <c r="F47" i="1"/>
  <c r="F47" i="70" s="1"/>
  <c r="E47" i="1"/>
  <c r="E47" i="70" s="1"/>
  <c r="D47" i="1"/>
  <c r="C47" i="1"/>
  <c r="F42" i="1"/>
  <c r="E42" i="1"/>
  <c r="D42" i="1"/>
  <c r="C42" i="1"/>
  <c r="F41" i="1"/>
  <c r="F41" i="70" s="1"/>
  <c r="E41" i="1"/>
  <c r="E41" i="70" s="1"/>
  <c r="D41" i="1"/>
  <c r="C41" i="1"/>
  <c r="F40" i="1"/>
  <c r="F40" i="70" s="1"/>
  <c r="E40" i="1"/>
  <c r="E40" i="70" s="1"/>
  <c r="D40" i="1"/>
  <c r="C40" i="1"/>
  <c r="F38" i="1"/>
  <c r="F38" i="70" s="1"/>
  <c r="E38" i="1"/>
  <c r="E38" i="70" s="1"/>
  <c r="D38" i="1"/>
  <c r="C38" i="1"/>
  <c r="F37" i="1"/>
  <c r="F37" i="70" s="1"/>
  <c r="E37" i="1"/>
  <c r="E37" i="70" s="1"/>
  <c r="D37" i="1"/>
  <c r="C37" i="1"/>
  <c r="F36" i="1"/>
  <c r="F36" i="70" s="1"/>
  <c r="E36" i="1"/>
  <c r="E36" i="70" s="1"/>
  <c r="D36" i="1"/>
  <c r="C36" i="1"/>
  <c r="F35" i="1"/>
  <c r="F35" i="70" s="1"/>
  <c r="E35" i="1"/>
  <c r="E35" i="70" s="1"/>
  <c r="D35" i="1"/>
  <c r="C35" i="1"/>
  <c r="F31" i="1"/>
  <c r="F31" i="70" s="1"/>
  <c r="E31" i="1"/>
  <c r="E31" i="70" s="1"/>
  <c r="D31" i="1"/>
  <c r="C31" i="1"/>
  <c r="F29" i="1"/>
  <c r="F29" i="70" s="1"/>
  <c r="E29" i="1"/>
  <c r="E29" i="70" s="1"/>
  <c r="D29" i="1"/>
  <c r="C29" i="1"/>
  <c r="F28" i="1"/>
  <c r="F28" i="70" s="1"/>
  <c r="E28" i="1"/>
  <c r="E28" i="70" s="1"/>
  <c r="D28" i="1"/>
  <c r="C28" i="1"/>
  <c r="F26" i="1"/>
  <c r="F26" i="70" s="1"/>
  <c r="E26" i="1"/>
  <c r="E26" i="70" s="1"/>
  <c r="D26" i="1"/>
  <c r="C26" i="1"/>
  <c r="F25" i="1"/>
  <c r="F25" i="70" s="1"/>
  <c r="E25" i="1"/>
  <c r="E25" i="70" s="1"/>
  <c r="D25" i="1"/>
  <c r="C25" i="1"/>
  <c r="F24" i="1"/>
  <c r="F24" i="70" s="1"/>
  <c r="E24" i="1"/>
  <c r="E24" i="70" s="1"/>
  <c r="D24" i="1"/>
  <c r="C24" i="1"/>
  <c r="F23" i="1"/>
  <c r="F23" i="70" s="1"/>
  <c r="E23" i="1"/>
  <c r="E23" i="70" s="1"/>
  <c r="D23" i="1"/>
  <c r="C23" i="1"/>
  <c r="F22" i="1"/>
  <c r="F22" i="70" s="1"/>
  <c r="E22" i="1"/>
  <c r="E22" i="70" s="1"/>
  <c r="D22" i="1"/>
  <c r="C22" i="1"/>
  <c r="F21" i="1"/>
  <c r="F21" i="70" s="1"/>
  <c r="E21" i="1"/>
  <c r="E21" i="70" s="1"/>
  <c r="D21" i="1"/>
  <c r="C21" i="1"/>
  <c r="F20" i="1"/>
  <c r="F20" i="70" s="1"/>
  <c r="E20" i="1"/>
  <c r="E20" i="70" s="1"/>
  <c r="D20" i="1"/>
  <c r="C20" i="1"/>
  <c r="F19" i="1"/>
  <c r="F19" i="70" s="1"/>
  <c r="E19" i="1"/>
  <c r="E19" i="70" s="1"/>
  <c r="D19" i="1"/>
  <c r="C19" i="1"/>
  <c r="F18" i="1"/>
  <c r="F18" i="70" s="1"/>
  <c r="E18" i="1"/>
  <c r="E18" i="70" s="1"/>
  <c r="D18" i="1"/>
  <c r="C18" i="1"/>
  <c r="F17" i="1"/>
  <c r="F17" i="70" s="1"/>
  <c r="E17" i="1"/>
  <c r="E17" i="70" s="1"/>
  <c r="D17" i="1"/>
  <c r="C17" i="1"/>
  <c r="F13" i="1"/>
  <c r="F13" i="70" s="1"/>
  <c r="E13" i="1"/>
  <c r="E13" i="70" s="1"/>
  <c r="D13" i="1"/>
  <c r="C13" i="1"/>
  <c r="F12" i="1"/>
  <c r="F12" i="70" s="1"/>
  <c r="E12" i="1"/>
  <c r="E12" i="70" s="1"/>
  <c r="D12" i="1"/>
  <c r="C12" i="1"/>
  <c r="F11" i="1"/>
  <c r="F11" i="70" s="1"/>
  <c r="E11" i="1"/>
  <c r="E11" i="70" s="1"/>
  <c r="D11" i="1"/>
  <c r="C11" i="1"/>
  <c r="F10" i="1"/>
  <c r="F10" i="70" s="1"/>
  <c r="E10" i="1"/>
  <c r="E10" i="70" s="1"/>
  <c r="D10" i="1"/>
  <c r="C10" i="1"/>
  <c r="F9" i="1"/>
  <c r="F9" i="70" s="1"/>
  <c r="E9" i="1"/>
  <c r="E9" i="70" s="1"/>
  <c r="D9" i="1"/>
  <c r="C9" i="1"/>
  <c r="C58" i="19"/>
  <c r="D58" i="19"/>
  <c r="E58" i="19"/>
  <c r="F58" i="19"/>
  <c r="G58" i="19"/>
  <c r="H58" i="19"/>
  <c r="I58" i="19"/>
  <c r="J58" i="19"/>
  <c r="C19" i="16"/>
  <c r="F20" i="16"/>
  <c r="E20" i="16"/>
  <c r="D20" i="16"/>
  <c r="C20" i="16"/>
  <c r="F19" i="16"/>
  <c r="E19" i="16"/>
  <c r="D19" i="16"/>
  <c r="F18" i="16"/>
  <c r="E18" i="16"/>
  <c r="D18" i="16"/>
  <c r="C18" i="16"/>
  <c r="F16" i="16"/>
  <c r="E16" i="16"/>
  <c r="D16" i="16"/>
  <c r="C16" i="16"/>
  <c r="F15" i="16"/>
  <c r="E15" i="16"/>
  <c r="D15" i="16"/>
  <c r="C15" i="16"/>
  <c r="I13" i="16"/>
  <c r="J13" i="16"/>
  <c r="K13" i="16"/>
  <c r="L13" i="16"/>
  <c r="M13" i="16"/>
  <c r="N13" i="16"/>
  <c r="O13" i="16"/>
  <c r="P13" i="16"/>
  <c r="Q13" i="16"/>
  <c r="R13" i="16"/>
  <c r="S13" i="16"/>
  <c r="T13" i="16"/>
  <c r="U13" i="16"/>
  <c r="V13" i="16"/>
  <c r="W13" i="16"/>
  <c r="I14" i="16"/>
  <c r="J14" i="16"/>
  <c r="K14" i="16"/>
  <c r="L14" i="16"/>
  <c r="M14" i="16"/>
  <c r="N14" i="16"/>
  <c r="O14" i="16"/>
  <c r="P14" i="16"/>
  <c r="Q14" i="16"/>
  <c r="R14" i="16"/>
  <c r="S14" i="16"/>
  <c r="T14" i="16"/>
  <c r="U14" i="16"/>
  <c r="V14" i="16"/>
  <c r="W14" i="16"/>
  <c r="H14" i="16"/>
  <c r="H13" i="16"/>
  <c r="F8" i="16"/>
  <c r="E8" i="16"/>
  <c r="D8" i="16"/>
  <c r="C8" i="16"/>
  <c r="W6" i="16"/>
  <c r="W25" i="16" s="1"/>
  <c r="W42" i="16" s="1"/>
  <c r="V6" i="16"/>
  <c r="V25" i="16" s="1"/>
  <c r="V42" i="16" s="1"/>
  <c r="U6" i="16"/>
  <c r="U25" i="16" s="1"/>
  <c r="U42" i="16" s="1"/>
  <c r="T6" i="16"/>
  <c r="T25" i="16" s="1"/>
  <c r="T42" i="16" s="1"/>
  <c r="S6" i="16"/>
  <c r="S25" i="16" s="1"/>
  <c r="S42" i="16" s="1"/>
  <c r="R6" i="16"/>
  <c r="R25" i="16" s="1"/>
  <c r="R42" i="16" s="1"/>
  <c r="Q6" i="16"/>
  <c r="Q25" i="16" s="1"/>
  <c r="Q42" i="16" s="1"/>
  <c r="P6" i="16"/>
  <c r="P25" i="16" s="1"/>
  <c r="P42" i="16" s="1"/>
  <c r="O6" i="16"/>
  <c r="O25" i="16" s="1"/>
  <c r="O42" i="16" s="1"/>
  <c r="N6" i="16"/>
  <c r="N25" i="16" s="1"/>
  <c r="N42" i="16" s="1"/>
  <c r="M6" i="16"/>
  <c r="M25" i="16" s="1"/>
  <c r="M42" i="16" s="1"/>
  <c r="L6" i="16"/>
  <c r="L25" i="16" s="1"/>
  <c r="L42" i="16" s="1"/>
  <c r="K6" i="16"/>
  <c r="K25" i="16" s="1"/>
  <c r="K42" i="16" s="1"/>
  <c r="J6" i="16"/>
  <c r="J25" i="16" s="1"/>
  <c r="J42" i="16" s="1"/>
  <c r="I6" i="16"/>
  <c r="I25" i="16" s="1"/>
  <c r="I42" i="16" s="1"/>
  <c r="H6" i="16"/>
  <c r="H25" i="16" s="1"/>
  <c r="H42" i="16" s="1"/>
  <c r="H53" i="15"/>
  <c r="G53" i="15"/>
  <c r="F53" i="15"/>
  <c r="Z52" i="15"/>
  <c r="Z58" i="15" s="1"/>
  <c r="Y52" i="15"/>
  <c r="Y58" i="15" s="1"/>
  <c r="X52" i="15"/>
  <c r="X58" i="15" s="1"/>
  <c r="W52" i="15"/>
  <c r="W58" i="15" s="1"/>
  <c r="V52" i="15"/>
  <c r="V58" i="15" s="1"/>
  <c r="U52" i="15"/>
  <c r="U58" i="15" s="1"/>
  <c r="T52" i="15"/>
  <c r="T58" i="15" s="1"/>
  <c r="S52" i="15"/>
  <c r="S58" i="15" s="1"/>
  <c r="R52" i="15"/>
  <c r="R58" i="15" s="1"/>
  <c r="Q52" i="15"/>
  <c r="Q58" i="15" s="1"/>
  <c r="P52" i="15"/>
  <c r="P58" i="15" s="1"/>
  <c r="O52" i="15"/>
  <c r="O58" i="15" s="1"/>
  <c r="N52" i="15"/>
  <c r="N58" i="15" s="1"/>
  <c r="M52" i="15"/>
  <c r="M58" i="15" s="1"/>
  <c r="L52" i="15"/>
  <c r="L58" i="15" s="1"/>
  <c r="Z51" i="15"/>
  <c r="Z57" i="15" s="1"/>
  <c r="Y51" i="15"/>
  <c r="Y57" i="15" s="1"/>
  <c r="X51" i="15"/>
  <c r="X57" i="15" s="1"/>
  <c r="W51" i="15"/>
  <c r="W57" i="15" s="1"/>
  <c r="V51" i="15"/>
  <c r="V57" i="15" s="1"/>
  <c r="U51" i="15"/>
  <c r="U57" i="15" s="1"/>
  <c r="T51" i="15"/>
  <c r="T57" i="15" s="1"/>
  <c r="S51" i="15"/>
  <c r="S57" i="15" s="1"/>
  <c r="R51" i="15"/>
  <c r="R57" i="15" s="1"/>
  <c r="Q51" i="15"/>
  <c r="Q57" i="15" s="1"/>
  <c r="P51" i="15"/>
  <c r="P57" i="15" s="1"/>
  <c r="O51" i="15"/>
  <c r="O57" i="15" s="1"/>
  <c r="N51" i="15"/>
  <c r="N57" i="15" s="1"/>
  <c r="M51" i="15"/>
  <c r="M57" i="15" s="1"/>
  <c r="L51" i="15"/>
  <c r="L57" i="15" s="1"/>
  <c r="K52" i="15"/>
  <c r="K58" i="15" s="1"/>
  <c r="K51" i="15"/>
  <c r="K57" i="15" s="1"/>
  <c r="I44" i="15"/>
  <c r="H44" i="15"/>
  <c r="G44" i="15"/>
  <c r="F44" i="15"/>
  <c r="E44" i="15"/>
  <c r="D44" i="15"/>
  <c r="I43" i="15"/>
  <c r="H43" i="15"/>
  <c r="G43" i="15"/>
  <c r="F43" i="15"/>
  <c r="E43" i="15"/>
  <c r="D43" i="15"/>
  <c r="I35" i="15"/>
  <c r="H35" i="15"/>
  <c r="G35" i="15"/>
  <c r="F35" i="15"/>
  <c r="E35" i="15"/>
  <c r="D35" i="15"/>
  <c r="I34" i="15"/>
  <c r="H34" i="15"/>
  <c r="G34" i="15"/>
  <c r="F34" i="15"/>
  <c r="E34" i="15"/>
  <c r="D34" i="15"/>
  <c r="I10" i="15"/>
  <c r="H10" i="15"/>
  <c r="G10" i="15"/>
  <c r="F10" i="15"/>
  <c r="E10" i="15"/>
  <c r="D10" i="15"/>
  <c r="I9" i="15"/>
  <c r="H9" i="15"/>
  <c r="G9" i="15"/>
  <c r="F9" i="15"/>
  <c r="E9" i="15"/>
  <c r="D9" i="15"/>
  <c r="I11" i="15"/>
  <c r="H11" i="15"/>
  <c r="G11" i="15"/>
  <c r="F11" i="15"/>
  <c r="E11" i="15"/>
  <c r="D11" i="15"/>
  <c r="H47" i="14"/>
  <c r="G47" i="14"/>
  <c r="F47" i="14"/>
  <c r="E47" i="14"/>
  <c r="H46" i="14"/>
  <c r="G46" i="14"/>
  <c r="F46" i="14"/>
  <c r="E46" i="14"/>
  <c r="H45" i="14"/>
  <c r="G45" i="14"/>
  <c r="F45" i="14"/>
  <c r="E45" i="14"/>
  <c r="H44" i="14"/>
  <c r="G44" i="14"/>
  <c r="F44" i="14"/>
  <c r="E44" i="14"/>
  <c r="H43" i="14"/>
  <c r="G43" i="14"/>
  <c r="F43" i="14"/>
  <c r="E43" i="14"/>
  <c r="H42" i="14"/>
  <c r="G42" i="14"/>
  <c r="F42" i="14"/>
  <c r="E42" i="14"/>
  <c r="Z48" i="14"/>
  <c r="Y48" i="14"/>
  <c r="X48" i="14"/>
  <c r="W48" i="14"/>
  <c r="V48" i="14"/>
  <c r="U48" i="14"/>
  <c r="T48" i="14"/>
  <c r="S48" i="14"/>
  <c r="R48" i="14"/>
  <c r="Q48" i="14"/>
  <c r="H48" i="14" s="1"/>
  <c r="P48" i="14"/>
  <c r="G48" i="14" s="1"/>
  <c r="O48" i="14"/>
  <c r="F48" i="14" s="1"/>
  <c r="N48" i="14"/>
  <c r="E48" i="14" s="1"/>
  <c r="M48" i="14"/>
  <c r="L48" i="14"/>
  <c r="K48" i="14"/>
  <c r="Z41" i="14"/>
  <c r="Y41" i="14"/>
  <c r="X41" i="14"/>
  <c r="W41" i="14"/>
  <c r="V41" i="14"/>
  <c r="U41" i="14"/>
  <c r="T41" i="14"/>
  <c r="S41" i="14"/>
  <c r="R41" i="14"/>
  <c r="Q41" i="14"/>
  <c r="P41" i="14"/>
  <c r="O41" i="14"/>
  <c r="N41" i="14"/>
  <c r="M41" i="14"/>
  <c r="L41" i="14"/>
  <c r="Z40" i="14"/>
  <c r="Y40" i="14"/>
  <c r="X40" i="14"/>
  <c r="W40" i="14"/>
  <c r="V40" i="14"/>
  <c r="U40" i="14"/>
  <c r="T40" i="14"/>
  <c r="S40" i="14"/>
  <c r="R40" i="14"/>
  <c r="Q40" i="14"/>
  <c r="P40" i="14"/>
  <c r="O40" i="14"/>
  <c r="N40" i="14"/>
  <c r="M40" i="14"/>
  <c r="L40" i="14"/>
  <c r="K41" i="14"/>
  <c r="K40" i="14"/>
  <c r="I23" i="14"/>
  <c r="I22" i="14"/>
  <c r="I21" i="14"/>
  <c r="L10" i="14"/>
  <c r="L13" i="14" s="1"/>
  <c r="M10" i="14"/>
  <c r="N10" i="14"/>
  <c r="O10" i="14"/>
  <c r="O20" i="14" s="1"/>
  <c r="P10" i="14"/>
  <c r="Q10" i="14"/>
  <c r="R10" i="14"/>
  <c r="S10" i="14"/>
  <c r="S20" i="14" s="1"/>
  <c r="T10" i="14"/>
  <c r="U10" i="14"/>
  <c r="V10" i="14"/>
  <c r="W10" i="14"/>
  <c r="W20" i="14" s="1"/>
  <c r="X10" i="14"/>
  <c r="Y10" i="14"/>
  <c r="Z10" i="14"/>
  <c r="AA10" i="14"/>
  <c r="AA20" i="14" s="1"/>
  <c r="L14" i="14"/>
  <c r="M14" i="14"/>
  <c r="N14" i="14"/>
  <c r="O14" i="14"/>
  <c r="P14" i="14"/>
  <c r="Q14" i="14"/>
  <c r="R14" i="14"/>
  <c r="S14" i="14"/>
  <c r="T14" i="14"/>
  <c r="U14" i="14"/>
  <c r="V14" i="14"/>
  <c r="W14" i="14"/>
  <c r="X14" i="14"/>
  <c r="Y14" i="14"/>
  <c r="Z14" i="14"/>
  <c r="AA14" i="14"/>
  <c r="AA24" i="14" s="1"/>
  <c r="K14" i="14"/>
  <c r="K10" i="14"/>
  <c r="K13" i="14" s="1"/>
  <c r="F33" i="14"/>
  <c r="F32" i="14"/>
  <c r="F30" i="14"/>
  <c r="E33" i="14"/>
  <c r="E32" i="14"/>
  <c r="E21" i="14"/>
  <c r="F21" i="14"/>
  <c r="G21" i="14"/>
  <c r="H21" i="14"/>
  <c r="E22" i="14"/>
  <c r="F22" i="14"/>
  <c r="G22" i="14"/>
  <c r="H22" i="14"/>
  <c r="O26" i="13"/>
  <c r="F26" i="13" s="1"/>
  <c r="O21" i="13"/>
  <c r="F21" i="13" s="1"/>
  <c r="O47" i="13"/>
  <c r="O37" i="13"/>
  <c r="X49" i="13"/>
  <c r="W49" i="13"/>
  <c r="V49" i="13"/>
  <c r="U49" i="13"/>
  <c r="T49" i="13"/>
  <c r="S49" i="13"/>
  <c r="R49" i="13"/>
  <c r="Q49" i="13"/>
  <c r="P49" i="13"/>
  <c r="X47" i="13"/>
  <c r="W47" i="13"/>
  <c r="V47" i="13"/>
  <c r="U47" i="13"/>
  <c r="T47" i="13"/>
  <c r="S47" i="13"/>
  <c r="R47" i="13"/>
  <c r="Q47" i="13"/>
  <c r="P47" i="13"/>
  <c r="X37" i="13"/>
  <c r="W37" i="13"/>
  <c r="V37" i="13"/>
  <c r="U37" i="13"/>
  <c r="T37" i="13"/>
  <c r="S37" i="13"/>
  <c r="R37" i="13"/>
  <c r="Q37" i="13"/>
  <c r="P37" i="13"/>
  <c r="X26" i="13"/>
  <c r="W26" i="13"/>
  <c r="V26" i="13"/>
  <c r="U26" i="13"/>
  <c r="T26" i="13"/>
  <c r="S26" i="13"/>
  <c r="R26" i="13"/>
  <c r="Q26" i="13"/>
  <c r="P26" i="13"/>
  <c r="X21" i="13"/>
  <c r="W21" i="13"/>
  <c r="V21" i="13"/>
  <c r="U21" i="13"/>
  <c r="T21" i="13"/>
  <c r="S21" i="13"/>
  <c r="R21" i="13"/>
  <c r="Q21" i="13"/>
  <c r="P21" i="13"/>
  <c r="M49" i="13"/>
  <c r="D49" i="13" s="1"/>
  <c r="L49" i="13"/>
  <c r="K49" i="13"/>
  <c r="J49" i="13"/>
  <c r="I49" i="13"/>
  <c r="M47" i="13"/>
  <c r="D47" i="13" s="1"/>
  <c r="L47" i="13"/>
  <c r="C47" i="13" s="1"/>
  <c r="K47" i="13"/>
  <c r="J47" i="13"/>
  <c r="I47" i="13"/>
  <c r="M37" i="13"/>
  <c r="D37" i="13" s="1"/>
  <c r="L37" i="13"/>
  <c r="C37" i="13" s="1"/>
  <c r="K37" i="13"/>
  <c r="J37" i="13"/>
  <c r="I37" i="13"/>
  <c r="M26" i="13"/>
  <c r="D26" i="13" s="1"/>
  <c r="L26" i="13"/>
  <c r="K26" i="13"/>
  <c r="J26" i="13"/>
  <c r="I26" i="13"/>
  <c r="M21" i="13"/>
  <c r="D21" i="13" s="1"/>
  <c r="L21" i="13"/>
  <c r="C21" i="13" s="1"/>
  <c r="K21" i="13"/>
  <c r="J21" i="13"/>
  <c r="I21" i="13"/>
  <c r="N49" i="13"/>
  <c r="N47" i="13"/>
  <c r="E47" i="13" s="1"/>
  <c r="N37" i="13"/>
  <c r="E37" i="13" s="1"/>
  <c r="N26" i="13"/>
  <c r="E26" i="13" s="1"/>
  <c r="N21" i="13"/>
  <c r="E21" i="13" s="1"/>
  <c r="F42" i="13"/>
  <c r="O49" i="13"/>
  <c r="F49" i="13" s="1"/>
  <c r="F37" i="13"/>
  <c r="F51" i="13"/>
  <c r="E51" i="13"/>
  <c r="D51" i="13"/>
  <c r="C51" i="13"/>
  <c r="F50" i="13"/>
  <c r="E50" i="13"/>
  <c r="D50" i="13"/>
  <c r="C50" i="13"/>
  <c r="E49" i="13"/>
  <c r="C49" i="13"/>
  <c r="F48" i="13"/>
  <c r="E48" i="13"/>
  <c r="D48" i="13"/>
  <c r="C48" i="13"/>
  <c r="F47" i="13"/>
  <c r="F46" i="13"/>
  <c r="E46" i="13"/>
  <c r="D46" i="13"/>
  <c r="C46" i="13"/>
  <c r="F45" i="13"/>
  <c r="E45" i="13"/>
  <c r="D45" i="13"/>
  <c r="C45" i="13"/>
  <c r="F44" i="13"/>
  <c r="E44" i="13"/>
  <c r="D44" i="13"/>
  <c r="C44" i="13"/>
  <c r="F43" i="13"/>
  <c r="E43" i="13"/>
  <c r="D43" i="13"/>
  <c r="C43" i="13"/>
  <c r="E42" i="13"/>
  <c r="D42" i="13"/>
  <c r="C42" i="13"/>
  <c r="F41" i="13"/>
  <c r="E41" i="13"/>
  <c r="D41" i="13"/>
  <c r="C41" i="13"/>
  <c r="F40" i="13"/>
  <c r="E40" i="13"/>
  <c r="D40" i="13"/>
  <c r="C40" i="13"/>
  <c r="F39" i="13"/>
  <c r="E39" i="13"/>
  <c r="D39" i="13"/>
  <c r="C39" i="13"/>
  <c r="F38" i="13"/>
  <c r="E38" i="13"/>
  <c r="D38" i="13"/>
  <c r="C38" i="13"/>
  <c r="F36" i="13"/>
  <c r="E36" i="13"/>
  <c r="D36" i="13"/>
  <c r="C36" i="13"/>
  <c r="F35" i="13"/>
  <c r="E35" i="13"/>
  <c r="D35" i="13"/>
  <c r="C35" i="13"/>
  <c r="F34" i="13"/>
  <c r="E34" i="13"/>
  <c r="D34" i="13"/>
  <c r="C34" i="13"/>
  <c r="F33" i="13"/>
  <c r="E33" i="13"/>
  <c r="D33" i="13"/>
  <c r="C33" i="13"/>
  <c r="F32" i="13"/>
  <c r="E32" i="13"/>
  <c r="D32" i="13"/>
  <c r="C32" i="13"/>
  <c r="F31" i="13"/>
  <c r="E31" i="13"/>
  <c r="D31" i="13"/>
  <c r="C31" i="13"/>
  <c r="F30" i="13"/>
  <c r="E30" i="13"/>
  <c r="D30" i="13"/>
  <c r="C30" i="13"/>
  <c r="F29" i="13"/>
  <c r="E29" i="13"/>
  <c r="D29" i="13"/>
  <c r="C29" i="13"/>
  <c r="F28" i="13"/>
  <c r="E28" i="13"/>
  <c r="D28" i="13"/>
  <c r="C28" i="13"/>
  <c r="F27" i="13"/>
  <c r="E27" i="13"/>
  <c r="D27" i="13"/>
  <c r="C27" i="13"/>
  <c r="C26" i="13"/>
  <c r="F25" i="13"/>
  <c r="E25" i="13"/>
  <c r="D25" i="13"/>
  <c r="C25" i="13"/>
  <c r="F24" i="13"/>
  <c r="E24" i="13"/>
  <c r="D24" i="13"/>
  <c r="C24" i="13"/>
  <c r="F23" i="13"/>
  <c r="E23" i="13"/>
  <c r="D23" i="13"/>
  <c r="C23" i="13"/>
  <c r="F22" i="13"/>
  <c r="E22" i="13"/>
  <c r="D22" i="13"/>
  <c r="C22" i="13"/>
  <c r="F20" i="13"/>
  <c r="E20" i="13"/>
  <c r="D20" i="13"/>
  <c r="C20" i="13"/>
  <c r="F19" i="13"/>
  <c r="E19" i="13"/>
  <c r="D19" i="13"/>
  <c r="C19" i="13"/>
  <c r="F18" i="13"/>
  <c r="E18" i="13"/>
  <c r="D18" i="13"/>
  <c r="C18" i="13"/>
  <c r="F17" i="13"/>
  <c r="E17" i="13"/>
  <c r="D17" i="13"/>
  <c r="C17" i="13"/>
  <c r="F16" i="13"/>
  <c r="E16" i="13"/>
  <c r="D16" i="13"/>
  <c r="C16" i="13"/>
  <c r="F15" i="13"/>
  <c r="E15" i="13"/>
  <c r="D15" i="13"/>
  <c r="C15" i="13"/>
  <c r="F14" i="13"/>
  <c r="E14" i="13"/>
  <c r="D14" i="13"/>
  <c r="C14" i="13"/>
  <c r="F13" i="13"/>
  <c r="E13" i="13"/>
  <c r="D13" i="13"/>
  <c r="C13" i="13"/>
  <c r="F12" i="13"/>
  <c r="E12" i="13"/>
  <c r="D12" i="13"/>
  <c r="C12" i="13"/>
  <c r="F11" i="13"/>
  <c r="E11" i="13"/>
  <c r="D11" i="13"/>
  <c r="C11" i="13"/>
  <c r="F10" i="13"/>
  <c r="E10" i="13"/>
  <c r="D10" i="13"/>
  <c r="C10" i="13"/>
  <c r="F9" i="13"/>
  <c r="E9" i="13"/>
  <c r="D9" i="13"/>
  <c r="C9" i="13"/>
  <c r="F8" i="13"/>
  <c r="E8" i="13"/>
  <c r="D8" i="13"/>
  <c r="C8" i="13"/>
  <c r="Q12" i="12"/>
  <c r="R12" i="12"/>
  <c r="S12" i="12"/>
  <c r="T12" i="12"/>
  <c r="U12" i="12"/>
  <c r="V12" i="12"/>
  <c r="W12" i="12"/>
  <c r="X12" i="12"/>
  <c r="Q13" i="12"/>
  <c r="R13" i="12"/>
  <c r="S13" i="12"/>
  <c r="T13" i="12"/>
  <c r="U13" i="12"/>
  <c r="V13" i="12"/>
  <c r="W13" i="12"/>
  <c r="X13" i="12"/>
  <c r="Q17" i="12"/>
  <c r="R17" i="12"/>
  <c r="S17" i="12"/>
  <c r="T17" i="12"/>
  <c r="U17" i="12"/>
  <c r="V17" i="12"/>
  <c r="W17" i="12"/>
  <c r="X17" i="12"/>
  <c r="Q20" i="12"/>
  <c r="R20" i="12"/>
  <c r="S20" i="12"/>
  <c r="T20" i="12"/>
  <c r="U20" i="12"/>
  <c r="V20" i="12"/>
  <c r="W20" i="12"/>
  <c r="X20" i="12"/>
  <c r="Q22" i="12"/>
  <c r="R22" i="12"/>
  <c r="S22" i="12"/>
  <c r="T22" i="12"/>
  <c r="U22" i="12"/>
  <c r="V22" i="12"/>
  <c r="W22" i="12"/>
  <c r="X22" i="12"/>
  <c r="Q28" i="12"/>
  <c r="R28" i="12"/>
  <c r="S28" i="12"/>
  <c r="T28" i="12"/>
  <c r="U28" i="12"/>
  <c r="V28" i="12"/>
  <c r="W28" i="12"/>
  <c r="X28" i="12"/>
  <c r="Q33" i="12"/>
  <c r="R33" i="12"/>
  <c r="S33" i="12"/>
  <c r="T33" i="12"/>
  <c r="U33" i="12"/>
  <c r="V33" i="12"/>
  <c r="W33" i="12"/>
  <c r="X33" i="12"/>
  <c r="Q34" i="12"/>
  <c r="R34" i="12"/>
  <c r="S34" i="12"/>
  <c r="T34" i="12"/>
  <c r="U34" i="12"/>
  <c r="V34" i="12"/>
  <c r="W34" i="12"/>
  <c r="X34" i="12"/>
  <c r="Q35" i="12"/>
  <c r="R35" i="12"/>
  <c r="S35" i="12"/>
  <c r="T35" i="12"/>
  <c r="U35" i="12"/>
  <c r="V35" i="12"/>
  <c r="W35" i="12"/>
  <c r="X35" i="12"/>
  <c r="Q42" i="12"/>
  <c r="R42" i="12"/>
  <c r="S42" i="12"/>
  <c r="T42" i="12"/>
  <c r="U42" i="12"/>
  <c r="V42" i="12"/>
  <c r="W42" i="12"/>
  <c r="X42" i="12"/>
  <c r="X43" i="12" s="1"/>
  <c r="X44" i="12" s="1"/>
  <c r="Q43" i="12"/>
  <c r="R43" i="12"/>
  <c r="S43" i="12"/>
  <c r="T43" i="12"/>
  <c r="U43" i="12"/>
  <c r="V43" i="12"/>
  <c r="W43" i="12"/>
  <c r="Q44" i="12"/>
  <c r="R44" i="12"/>
  <c r="S44" i="12"/>
  <c r="T44" i="12"/>
  <c r="U44" i="12"/>
  <c r="V44" i="12"/>
  <c r="W44" i="12"/>
  <c r="P35" i="12"/>
  <c r="P42" i="12" s="1"/>
  <c r="P34" i="12"/>
  <c r="P33" i="12"/>
  <c r="P28" i="12"/>
  <c r="P22" i="12"/>
  <c r="P20" i="12"/>
  <c r="P17" i="12"/>
  <c r="P13" i="12"/>
  <c r="P12" i="12"/>
  <c r="I12" i="12"/>
  <c r="J12" i="12"/>
  <c r="K12" i="12"/>
  <c r="L12" i="12"/>
  <c r="C12" i="12" s="1"/>
  <c r="M12" i="12"/>
  <c r="D12" i="12" s="1"/>
  <c r="N12" i="12"/>
  <c r="E12" i="12" s="1"/>
  <c r="I13" i="12"/>
  <c r="I22" i="12" s="1"/>
  <c r="J13" i="12"/>
  <c r="J22" i="12" s="1"/>
  <c r="K13" i="12"/>
  <c r="K22" i="12" s="1"/>
  <c r="L13" i="12"/>
  <c r="C13" i="12" s="1"/>
  <c r="M13" i="12"/>
  <c r="D13" i="12" s="1"/>
  <c r="N13" i="12"/>
  <c r="E13" i="12" s="1"/>
  <c r="I17" i="12"/>
  <c r="J17" i="12"/>
  <c r="K17" i="12"/>
  <c r="L17" i="12"/>
  <c r="C17" i="12" s="1"/>
  <c r="M17" i="12"/>
  <c r="D17" i="12" s="1"/>
  <c r="N17" i="12"/>
  <c r="E17" i="12" s="1"/>
  <c r="I20" i="12"/>
  <c r="J20" i="12"/>
  <c r="I28" i="12"/>
  <c r="J28" i="12"/>
  <c r="K28" i="12"/>
  <c r="L28" i="12"/>
  <c r="C28" i="12" s="1"/>
  <c r="M28" i="12"/>
  <c r="D28" i="12" s="1"/>
  <c r="N28" i="12"/>
  <c r="E28" i="12" s="1"/>
  <c r="I33" i="12"/>
  <c r="J33" i="12"/>
  <c r="K33" i="12"/>
  <c r="L33" i="12"/>
  <c r="C33" i="12" s="1"/>
  <c r="M33" i="12"/>
  <c r="D33" i="12" s="1"/>
  <c r="N33" i="12"/>
  <c r="I34" i="12"/>
  <c r="J34" i="12"/>
  <c r="K34" i="12"/>
  <c r="L34" i="12"/>
  <c r="C34" i="12" s="1"/>
  <c r="M34" i="12"/>
  <c r="D34" i="12" s="1"/>
  <c r="N34" i="12"/>
  <c r="E34" i="12" s="1"/>
  <c r="I35" i="12"/>
  <c r="I42" i="12" s="1"/>
  <c r="I43" i="12" s="1"/>
  <c r="J35" i="12"/>
  <c r="J42" i="12" s="1"/>
  <c r="J43" i="12" s="1"/>
  <c r="K35" i="12"/>
  <c r="K42" i="12" s="1"/>
  <c r="L35" i="12"/>
  <c r="L42" i="12" s="1"/>
  <c r="C42" i="12" s="1"/>
  <c r="M35" i="12"/>
  <c r="M42" i="12" s="1"/>
  <c r="D42" i="12" s="1"/>
  <c r="N35" i="12"/>
  <c r="N42" i="12" s="1"/>
  <c r="E42" i="12" s="1"/>
  <c r="O13" i="12"/>
  <c r="O12" i="12"/>
  <c r="O20" i="12"/>
  <c r="O17" i="12"/>
  <c r="O22" i="12"/>
  <c r="O28" i="12"/>
  <c r="O33" i="12"/>
  <c r="O34" i="12"/>
  <c r="O35" i="12"/>
  <c r="G21" i="11"/>
  <c r="G13" i="11"/>
  <c r="F52" i="11"/>
  <c r="F52" i="71" s="1"/>
  <c r="E52" i="11"/>
  <c r="E52" i="71" s="1"/>
  <c r="E50" i="11"/>
  <c r="E50" i="71" s="1"/>
  <c r="F20" i="11"/>
  <c r="F20" i="71" s="1"/>
  <c r="C9" i="11"/>
  <c r="D9" i="11"/>
  <c r="E9" i="11"/>
  <c r="E9" i="71" s="1"/>
  <c r="F9" i="11"/>
  <c r="F9" i="71" s="1"/>
  <c r="C10" i="11"/>
  <c r="D10" i="11"/>
  <c r="E10" i="11"/>
  <c r="E10" i="71" s="1"/>
  <c r="F10" i="11"/>
  <c r="F10" i="71" s="1"/>
  <c r="C11" i="11"/>
  <c r="D11" i="11"/>
  <c r="E11" i="11"/>
  <c r="E11" i="71" s="1"/>
  <c r="F11" i="11"/>
  <c r="F11" i="71" s="1"/>
  <c r="C12" i="11"/>
  <c r="D12" i="11"/>
  <c r="E12" i="11"/>
  <c r="E12" i="71" s="1"/>
  <c r="F12" i="11"/>
  <c r="F12" i="71" s="1"/>
  <c r="G12" i="11"/>
  <c r="G12" i="71" s="1"/>
  <c r="C13" i="11"/>
  <c r="D13" i="11"/>
  <c r="E13" i="11"/>
  <c r="E13" i="71" s="1"/>
  <c r="F13" i="11"/>
  <c r="F13" i="71" s="1"/>
  <c r="C17" i="11"/>
  <c r="D17" i="11"/>
  <c r="E17" i="11"/>
  <c r="E17" i="71" s="1"/>
  <c r="F17" i="11"/>
  <c r="F17" i="71" s="1"/>
  <c r="C18" i="11"/>
  <c r="D18" i="11"/>
  <c r="E18" i="11"/>
  <c r="E18" i="71" s="1"/>
  <c r="F18" i="11"/>
  <c r="F18" i="71" s="1"/>
  <c r="G18" i="11"/>
  <c r="G18" i="71" s="1"/>
  <c r="C19" i="11"/>
  <c r="D19" i="11"/>
  <c r="E19" i="11"/>
  <c r="E19" i="71" s="1"/>
  <c r="F19" i="11"/>
  <c r="F19" i="71" s="1"/>
  <c r="G19" i="11"/>
  <c r="G19" i="71" s="1"/>
  <c r="C20" i="11"/>
  <c r="D20" i="11"/>
  <c r="E20" i="11"/>
  <c r="E20" i="71" s="1"/>
  <c r="G20" i="11"/>
  <c r="G20" i="71" s="1"/>
  <c r="C21" i="11"/>
  <c r="D21" i="11"/>
  <c r="E21" i="11"/>
  <c r="E21" i="71" s="1"/>
  <c r="F21" i="11"/>
  <c r="F21" i="71" s="1"/>
  <c r="C22" i="11"/>
  <c r="D22" i="11"/>
  <c r="E22" i="11"/>
  <c r="E22" i="71" s="1"/>
  <c r="F22" i="11"/>
  <c r="F22" i="71" s="1"/>
  <c r="G22" i="11"/>
  <c r="C24" i="11"/>
  <c r="D24" i="11"/>
  <c r="E24" i="11"/>
  <c r="E24" i="71" s="1"/>
  <c r="F24" i="11"/>
  <c r="F24" i="71" s="1"/>
  <c r="G24" i="11"/>
  <c r="C25" i="11"/>
  <c r="D25" i="11"/>
  <c r="E25" i="11"/>
  <c r="E25" i="71" s="1"/>
  <c r="F25" i="11"/>
  <c r="F25" i="71" s="1"/>
  <c r="G25" i="11"/>
  <c r="C27" i="11"/>
  <c r="D27" i="11"/>
  <c r="E27" i="11"/>
  <c r="E27" i="71" s="1"/>
  <c r="F27" i="11"/>
  <c r="F27" i="71" s="1"/>
  <c r="G27" i="11"/>
  <c r="O42" i="11"/>
  <c r="F42" i="11" s="1"/>
  <c r="F42" i="71" s="1"/>
  <c r="E40" i="14"/>
  <c r="G63" i="1"/>
  <c r="O4" i="17"/>
  <c r="H51" i="15" s="1"/>
  <c r="N4" i="17"/>
  <c r="G51" i="15" s="1"/>
  <c r="M4" i="17"/>
  <c r="F51" i="15" s="1"/>
  <c r="L4" i="17"/>
  <c r="E51" i="15" s="1"/>
  <c r="K4" i="17"/>
  <c r="E52" i="14" s="1"/>
  <c r="D4" i="17"/>
  <c r="E18" i="14" s="1"/>
  <c r="E4" i="17"/>
  <c r="F4" i="17"/>
  <c r="H4" i="17"/>
  <c r="G6" i="11" s="1"/>
  <c r="I4" i="17"/>
  <c r="G4" i="17"/>
  <c r="G59" i="14" s="1"/>
  <c r="G66" i="14"/>
  <c r="F66" i="14"/>
  <c r="E66" i="14"/>
  <c r="H65" i="14"/>
  <c r="F65" i="14"/>
  <c r="F65" i="52" s="1"/>
  <c r="F65" i="63" s="1"/>
  <c r="E65" i="14"/>
  <c r="E65" i="52" s="1"/>
  <c r="E65" i="63" s="1"/>
  <c r="H64" i="14"/>
  <c r="H64" i="52" s="1"/>
  <c r="H64" i="63" s="1"/>
  <c r="E64" i="14"/>
  <c r="E64" i="52" s="1"/>
  <c r="E64" i="63" s="1"/>
  <c r="H63" i="14"/>
  <c r="H63" i="52" s="1"/>
  <c r="H63" i="63" s="1"/>
  <c r="H62" i="14"/>
  <c r="H62" i="52" s="1"/>
  <c r="H62" i="63" s="1"/>
  <c r="AB58" i="56" l="1"/>
  <c r="AB68" i="56" s="1"/>
  <c r="V24" i="14"/>
  <c r="N24" i="14"/>
  <c r="Z24" i="14"/>
  <c r="R24" i="14"/>
  <c r="E42" i="59"/>
  <c r="E42" i="70"/>
  <c r="G42" i="59"/>
  <c r="G42" i="70"/>
  <c r="F42" i="59"/>
  <c r="F42" i="70"/>
  <c r="G45" i="59"/>
  <c r="G45" i="70"/>
  <c r="E31" i="59"/>
  <c r="E31" i="48"/>
  <c r="F31" i="48"/>
  <c r="F31" i="59"/>
  <c r="G31" i="48"/>
  <c r="G31" i="59"/>
  <c r="G33" i="59"/>
  <c r="G33" i="48"/>
  <c r="U24" i="14"/>
  <c r="M24" i="14"/>
  <c r="X24" i="14"/>
  <c r="P24" i="14"/>
  <c r="V20" i="14"/>
  <c r="AJ58" i="56"/>
  <c r="AJ68" i="56" s="1"/>
  <c r="G53" i="64"/>
  <c r="G53" i="53"/>
  <c r="H53" i="64"/>
  <c r="H53" i="53"/>
  <c r="I21" i="63"/>
  <c r="I21" i="52"/>
  <c r="G48" i="63"/>
  <c r="G48" i="52"/>
  <c r="G22" i="52"/>
  <c r="G22" i="63"/>
  <c r="I22" i="63"/>
  <c r="I22" i="52"/>
  <c r="H48" i="63"/>
  <c r="H48" i="52"/>
  <c r="G43" i="63"/>
  <c r="G43" i="52"/>
  <c r="G45" i="63"/>
  <c r="G45" i="52"/>
  <c r="G47" i="63"/>
  <c r="G47" i="52"/>
  <c r="H22" i="52"/>
  <c r="H22" i="63"/>
  <c r="I23" i="63"/>
  <c r="I23" i="52"/>
  <c r="H21" i="52"/>
  <c r="H21" i="63"/>
  <c r="H47" i="63"/>
  <c r="H47" i="52"/>
  <c r="G21" i="52"/>
  <c r="G21" i="63"/>
  <c r="G42" i="63"/>
  <c r="G42" i="52"/>
  <c r="G44" i="63"/>
  <c r="G44" i="52"/>
  <c r="G46" i="63"/>
  <c r="G46" i="52"/>
  <c r="H43" i="63"/>
  <c r="H43" i="52"/>
  <c r="H42" i="63"/>
  <c r="H42" i="52"/>
  <c r="H44" i="63"/>
  <c r="H44" i="52"/>
  <c r="H46" i="63"/>
  <c r="H46" i="52"/>
  <c r="H45" i="63"/>
  <c r="H45" i="52"/>
  <c r="G13" i="60"/>
  <c r="G13" i="49"/>
  <c r="G21" i="60"/>
  <c r="G21" i="49"/>
  <c r="G25" i="60"/>
  <c r="G25" i="49"/>
  <c r="G22" i="60"/>
  <c r="G22" i="49"/>
  <c r="G27" i="60"/>
  <c r="G27" i="49"/>
  <c r="G24" i="60"/>
  <c r="G24" i="49"/>
  <c r="F50" i="60"/>
  <c r="F50" i="49"/>
  <c r="F21" i="49"/>
  <c r="F21" i="60"/>
  <c r="E11" i="49"/>
  <c r="E11" i="60"/>
  <c r="G37" i="59"/>
  <c r="G37" i="48"/>
  <c r="F42" i="60"/>
  <c r="F42" i="49"/>
  <c r="E21" i="49"/>
  <c r="E21" i="60"/>
  <c r="F19" i="49"/>
  <c r="F19" i="60"/>
  <c r="Y24" i="14"/>
  <c r="Q24" i="14"/>
  <c r="H24" i="14" s="1"/>
  <c r="H24" i="74" s="1"/>
  <c r="Z13" i="14"/>
  <c r="Z20" i="14"/>
  <c r="R13" i="14"/>
  <c r="R20" i="14"/>
  <c r="E10" i="59"/>
  <c r="E10" i="48"/>
  <c r="E12" i="59"/>
  <c r="E12" i="48"/>
  <c r="E17" i="59"/>
  <c r="E17" i="48"/>
  <c r="E19" i="59"/>
  <c r="E19" i="48"/>
  <c r="E21" i="59"/>
  <c r="E21" i="48"/>
  <c r="E23" i="59"/>
  <c r="E23" i="48"/>
  <c r="E25" i="59"/>
  <c r="E25" i="48"/>
  <c r="E28" i="59"/>
  <c r="E28" i="48"/>
  <c r="E36" i="59"/>
  <c r="E36" i="48"/>
  <c r="E38" i="59"/>
  <c r="E38" i="48"/>
  <c r="E41" i="59"/>
  <c r="E41" i="48"/>
  <c r="E47" i="59"/>
  <c r="E47" i="48"/>
  <c r="E55" i="59"/>
  <c r="E55" i="48"/>
  <c r="E57" i="59"/>
  <c r="E57" i="48"/>
  <c r="G11" i="59"/>
  <c r="G11" i="48"/>
  <c r="G20" i="59"/>
  <c r="G20" i="48"/>
  <c r="G28" i="59"/>
  <c r="G28" i="48"/>
  <c r="G38" i="59"/>
  <c r="G38" i="48"/>
  <c r="G48" i="59"/>
  <c r="G48" i="48"/>
  <c r="G11" i="49"/>
  <c r="G11" i="60"/>
  <c r="AB69" i="67"/>
  <c r="AB58" i="67"/>
  <c r="AB68" i="67" s="1"/>
  <c r="AJ69" i="67"/>
  <c r="AJ58" i="67"/>
  <c r="AJ68" i="67" s="1"/>
  <c r="G19" i="49"/>
  <c r="G19" i="60"/>
  <c r="E9" i="49"/>
  <c r="E9" i="60"/>
  <c r="G10" i="59"/>
  <c r="G10" i="48"/>
  <c r="G10" i="49"/>
  <c r="G10" i="60"/>
  <c r="AN69" i="56"/>
  <c r="F69" i="56" s="1"/>
  <c r="F59" i="56"/>
  <c r="AN58" i="56"/>
  <c r="F25" i="49"/>
  <c r="F25" i="60"/>
  <c r="E19" i="49"/>
  <c r="E19" i="60"/>
  <c r="F17" i="49"/>
  <c r="F17" i="60"/>
  <c r="G12" i="49"/>
  <c r="G12" i="60"/>
  <c r="Y13" i="14"/>
  <c r="Y20" i="14"/>
  <c r="Q13" i="14"/>
  <c r="Q20" i="14"/>
  <c r="H20" i="14" s="1"/>
  <c r="H20" i="74" s="1"/>
  <c r="F10" i="59"/>
  <c r="F10" i="48"/>
  <c r="F12" i="59"/>
  <c r="F12" i="48"/>
  <c r="F17" i="59"/>
  <c r="F17" i="48"/>
  <c r="F19" i="59"/>
  <c r="F19" i="48"/>
  <c r="F21" i="59"/>
  <c r="F21" i="48"/>
  <c r="F23" i="59"/>
  <c r="F23" i="48"/>
  <c r="F25" i="59"/>
  <c r="F25" i="48"/>
  <c r="F28" i="59"/>
  <c r="F28" i="48"/>
  <c r="F36" i="59"/>
  <c r="F36" i="48"/>
  <c r="F38" i="59"/>
  <c r="F38" i="48"/>
  <c r="F41" i="59"/>
  <c r="F41" i="48"/>
  <c r="F47" i="59"/>
  <c r="F47" i="48"/>
  <c r="F55" i="59"/>
  <c r="F55" i="48"/>
  <c r="F57" i="59"/>
  <c r="F57" i="48"/>
  <c r="G12" i="59"/>
  <c r="G12" i="48"/>
  <c r="G21" i="59"/>
  <c r="G21" i="48"/>
  <c r="G29" i="59"/>
  <c r="G29" i="48"/>
  <c r="G39" i="59"/>
  <c r="G39" i="48"/>
  <c r="G54" i="59"/>
  <c r="G54" i="48"/>
  <c r="G17" i="49"/>
  <c r="G17" i="60"/>
  <c r="F49" i="60"/>
  <c r="F49" i="49"/>
  <c r="G50" i="60"/>
  <c r="G50" i="49"/>
  <c r="AF69" i="67"/>
  <c r="AF58" i="67"/>
  <c r="AF68" i="67" s="1"/>
  <c r="F52" i="60"/>
  <c r="F52" i="49"/>
  <c r="G47" i="59"/>
  <c r="G47" i="48"/>
  <c r="E25" i="49"/>
  <c r="E25" i="60"/>
  <c r="E17" i="49"/>
  <c r="E17" i="60"/>
  <c r="F12" i="49"/>
  <c r="F12" i="60"/>
  <c r="F10" i="49"/>
  <c r="F10" i="60"/>
  <c r="F20" i="49"/>
  <c r="F20" i="60"/>
  <c r="W24" i="14"/>
  <c r="O24" i="14"/>
  <c r="F24" i="14" s="1"/>
  <c r="X20" i="14"/>
  <c r="P13" i="14"/>
  <c r="P20" i="14"/>
  <c r="G20" i="14" s="1"/>
  <c r="G20" i="74" s="1"/>
  <c r="G13" i="59"/>
  <c r="G13" i="48"/>
  <c r="G22" i="59"/>
  <c r="G22" i="48"/>
  <c r="G40" i="59"/>
  <c r="G40" i="48"/>
  <c r="G55" i="59"/>
  <c r="G55" i="48"/>
  <c r="G19" i="59"/>
  <c r="G19" i="48"/>
  <c r="E49" i="60"/>
  <c r="E49" i="49"/>
  <c r="G14" i="59"/>
  <c r="G14" i="48"/>
  <c r="G23" i="59"/>
  <c r="G23" i="48"/>
  <c r="G41" i="59"/>
  <c r="G41" i="48"/>
  <c r="G56" i="59"/>
  <c r="G56" i="48"/>
  <c r="AF69" i="56"/>
  <c r="AF58" i="56"/>
  <c r="AF68" i="56" s="1"/>
  <c r="AN69" i="67"/>
  <c r="F69" i="67" s="1"/>
  <c r="F59" i="67"/>
  <c r="AN58" i="67"/>
  <c r="F22" i="49"/>
  <c r="F22" i="60"/>
  <c r="E12" i="49"/>
  <c r="E12" i="60"/>
  <c r="F27" i="49"/>
  <c r="F27" i="60"/>
  <c r="E22" i="49"/>
  <c r="E22" i="60"/>
  <c r="E20" i="49"/>
  <c r="E20" i="60"/>
  <c r="G18" i="49"/>
  <c r="G18" i="60"/>
  <c r="E50" i="60"/>
  <c r="E50" i="49"/>
  <c r="N13" i="14"/>
  <c r="E13" i="14" s="1"/>
  <c r="N20" i="14"/>
  <c r="E9" i="59"/>
  <c r="E9" i="48"/>
  <c r="E11" i="59"/>
  <c r="E11" i="48"/>
  <c r="E13" i="59"/>
  <c r="E13" i="48"/>
  <c r="E18" i="59"/>
  <c r="E18" i="48"/>
  <c r="E20" i="59"/>
  <c r="E20" i="48"/>
  <c r="E22" i="59"/>
  <c r="E22" i="48"/>
  <c r="E24" i="59"/>
  <c r="E24" i="48"/>
  <c r="E26" i="59"/>
  <c r="E26" i="48"/>
  <c r="E29" i="59"/>
  <c r="E29" i="48"/>
  <c r="E35" i="59"/>
  <c r="E35" i="48"/>
  <c r="E37" i="59"/>
  <c r="E37" i="48"/>
  <c r="E40" i="59"/>
  <c r="E40" i="48"/>
  <c r="E42" i="48"/>
  <c r="E54" i="59"/>
  <c r="E54" i="48"/>
  <c r="E56" i="59"/>
  <c r="E56" i="48"/>
  <c r="E58" i="59"/>
  <c r="E58" i="48"/>
  <c r="G15" i="59"/>
  <c r="G15" i="48"/>
  <c r="G24" i="59"/>
  <c r="G24" i="48"/>
  <c r="G34" i="59"/>
  <c r="G34" i="48"/>
  <c r="G42" i="48"/>
  <c r="G57" i="59"/>
  <c r="G57" i="48"/>
  <c r="E51" i="60"/>
  <c r="E51" i="49"/>
  <c r="E24" i="49"/>
  <c r="E24" i="60"/>
  <c r="G27" i="59"/>
  <c r="G27" i="48"/>
  <c r="G20" i="49"/>
  <c r="G20" i="60"/>
  <c r="E10" i="49"/>
  <c r="E10" i="60"/>
  <c r="E27" i="49"/>
  <c r="E27" i="60"/>
  <c r="F18" i="49"/>
  <c r="F18" i="60"/>
  <c r="F13" i="49"/>
  <c r="F13" i="60"/>
  <c r="T24" i="14"/>
  <c r="L24" i="14"/>
  <c r="U20" i="14"/>
  <c r="M13" i="14"/>
  <c r="M23" i="14" s="1"/>
  <c r="M20" i="14"/>
  <c r="F9" i="59"/>
  <c r="F9" i="48"/>
  <c r="F11" i="59"/>
  <c r="F11" i="48"/>
  <c r="F13" i="59"/>
  <c r="F13" i="48"/>
  <c r="F18" i="59"/>
  <c r="F18" i="48"/>
  <c r="F20" i="59"/>
  <c r="F20" i="48"/>
  <c r="F22" i="59"/>
  <c r="F22" i="48"/>
  <c r="F24" i="59"/>
  <c r="F24" i="48"/>
  <c r="F26" i="59"/>
  <c r="F26" i="48"/>
  <c r="F29" i="59"/>
  <c r="F29" i="48"/>
  <c r="F35" i="59"/>
  <c r="F35" i="48"/>
  <c r="F37" i="59"/>
  <c r="F37" i="48"/>
  <c r="F40" i="59"/>
  <c r="F40" i="48"/>
  <c r="F42" i="48"/>
  <c r="F54" i="59"/>
  <c r="F54" i="48"/>
  <c r="F56" i="59"/>
  <c r="F56" i="48"/>
  <c r="F58" i="59"/>
  <c r="F58" i="48"/>
  <c r="G17" i="59"/>
  <c r="G17" i="48"/>
  <c r="G25" i="59"/>
  <c r="G25" i="48"/>
  <c r="G35" i="59"/>
  <c r="G35" i="48"/>
  <c r="G45" i="48"/>
  <c r="G58" i="59"/>
  <c r="G58" i="48"/>
  <c r="F51" i="60"/>
  <c r="F51" i="49"/>
  <c r="F24" i="49"/>
  <c r="F24" i="60"/>
  <c r="E18" i="49"/>
  <c r="E18" i="60"/>
  <c r="E13" i="49"/>
  <c r="E13" i="60"/>
  <c r="F11" i="49"/>
  <c r="F11" i="60"/>
  <c r="F9" i="49"/>
  <c r="F9" i="60"/>
  <c r="E52" i="60"/>
  <c r="E52" i="49"/>
  <c r="S24" i="14"/>
  <c r="L23" i="14"/>
  <c r="T20" i="14"/>
  <c r="L20" i="14"/>
  <c r="G9" i="59"/>
  <c r="G9" i="48"/>
  <c r="G18" i="59"/>
  <c r="G18" i="48"/>
  <c r="G26" i="59"/>
  <c r="G26" i="48"/>
  <c r="G36" i="59"/>
  <c r="G36" i="48"/>
  <c r="G46" i="59"/>
  <c r="G46" i="48"/>
  <c r="G9" i="49"/>
  <c r="G9" i="60"/>
  <c r="H59" i="14"/>
  <c r="F13" i="16"/>
  <c r="G56" i="19"/>
  <c r="F63" i="1"/>
  <c r="C38" i="11"/>
  <c r="C42" i="16"/>
  <c r="C25" i="16"/>
  <c r="E63" i="1"/>
  <c r="E42" i="16"/>
  <c r="E25" i="16"/>
  <c r="C56" i="18"/>
  <c r="C6" i="1"/>
  <c r="F6" i="13"/>
  <c r="F59" i="14"/>
  <c r="D13" i="16"/>
  <c r="D6" i="13"/>
  <c r="D42" i="16"/>
  <c r="D25" i="16"/>
  <c r="F6" i="1"/>
  <c r="I8" i="14"/>
  <c r="E13" i="16"/>
  <c r="C56" i="19"/>
  <c r="C6" i="16"/>
  <c r="C6" i="12"/>
  <c r="F52" i="14"/>
  <c r="E57" i="15"/>
  <c r="D38" i="11"/>
  <c r="F40" i="14"/>
  <c r="D6" i="16"/>
  <c r="F28" i="14"/>
  <c r="F42" i="16"/>
  <c r="F25" i="16"/>
  <c r="G56" i="18"/>
  <c r="D6" i="12"/>
  <c r="G52" i="14"/>
  <c r="F57" i="15"/>
  <c r="F38" i="11"/>
  <c r="G40" i="14"/>
  <c r="E6" i="16"/>
  <c r="E6" i="12"/>
  <c r="H52" i="14"/>
  <c r="G57" i="15"/>
  <c r="G38" i="11"/>
  <c r="H40" i="14"/>
  <c r="F6" i="16"/>
  <c r="F6" i="12"/>
  <c r="H57" i="15"/>
  <c r="C6" i="13"/>
  <c r="E59" i="14"/>
  <c r="C13" i="16"/>
  <c r="E33" i="1"/>
  <c r="E33" i="70" s="1"/>
  <c r="E31" i="11"/>
  <c r="E31" i="71" s="1"/>
  <c r="D33" i="1"/>
  <c r="D31" i="11"/>
  <c r="C33" i="1"/>
  <c r="C31" i="11"/>
  <c r="F33" i="1"/>
  <c r="F33" i="70" s="1"/>
  <c r="G31" i="11"/>
  <c r="F31" i="11"/>
  <c r="F31" i="71" s="1"/>
  <c r="O40" i="11"/>
  <c r="F40" i="11" s="1"/>
  <c r="F40" i="71" s="1"/>
  <c r="O41" i="11"/>
  <c r="F41" i="11" s="1"/>
  <c r="F41" i="71" s="1"/>
  <c r="H10" i="14"/>
  <c r="H10" i="74" s="1"/>
  <c r="F8" i="1"/>
  <c r="F8" i="70" s="1"/>
  <c r="I14" i="14"/>
  <c r="I14" i="74" s="1"/>
  <c r="H13" i="14"/>
  <c r="H13" i="74" s="1"/>
  <c r="G10" i="14"/>
  <c r="G10" i="74" s="1"/>
  <c r="G13" i="14"/>
  <c r="G13" i="74" s="1"/>
  <c r="O13" i="14"/>
  <c r="F20" i="14"/>
  <c r="F10" i="14"/>
  <c r="E20" i="14"/>
  <c r="E10" i="14"/>
  <c r="O43" i="11"/>
  <c r="F43" i="11" s="1"/>
  <c r="F43" i="71" s="1"/>
  <c r="F14" i="14"/>
  <c r="V13" i="14"/>
  <c r="V23" i="14" s="1"/>
  <c r="H14" i="14"/>
  <c r="H14" i="74" s="1"/>
  <c r="O44" i="11"/>
  <c r="F44" i="11" s="1"/>
  <c r="F44" i="71" s="1"/>
  <c r="E24" i="14"/>
  <c r="E14" i="14"/>
  <c r="U13" i="14"/>
  <c r="I20" i="14"/>
  <c r="I20" i="74" s="1"/>
  <c r="I10" i="14"/>
  <c r="I10" i="74" s="1"/>
  <c r="S13" i="14"/>
  <c r="X13" i="14"/>
  <c r="G24" i="14"/>
  <c r="G24" i="74" s="1"/>
  <c r="G14" i="14"/>
  <c r="G14" i="74" s="1"/>
  <c r="W13" i="14"/>
  <c r="O45" i="11"/>
  <c r="F45" i="11" s="1"/>
  <c r="F45" i="71" s="1"/>
  <c r="T13" i="14"/>
  <c r="J58" i="18"/>
  <c r="C58" i="18"/>
  <c r="D58" i="18"/>
  <c r="E58" i="18"/>
  <c r="F58" i="18"/>
  <c r="G58" i="18"/>
  <c r="H58" i="18"/>
  <c r="I58" i="18"/>
  <c r="C35" i="12"/>
  <c r="D35" i="12"/>
  <c r="E35" i="12"/>
  <c r="N22" i="12"/>
  <c r="E22" i="12" s="1"/>
  <c r="M22" i="12"/>
  <c r="D22" i="12" s="1"/>
  <c r="L22" i="12"/>
  <c r="C22" i="12" s="1"/>
  <c r="I24" i="14"/>
  <c r="I24" i="74" s="1"/>
  <c r="O42" i="12"/>
  <c r="O43" i="12" s="1"/>
  <c r="O44" i="12" s="1"/>
  <c r="P43" i="12"/>
  <c r="P44" i="12" s="1"/>
  <c r="L43" i="12"/>
  <c r="C43" i="12" s="1"/>
  <c r="K43" i="12"/>
  <c r="K44" i="12" s="1"/>
  <c r="J44" i="12"/>
  <c r="N43" i="12"/>
  <c r="I44" i="12"/>
  <c r="M43" i="12"/>
  <c r="D43" i="12" s="1"/>
  <c r="C6" i="11"/>
  <c r="F18" i="14"/>
  <c r="G18" i="14"/>
  <c r="G6" i="1"/>
  <c r="E6" i="11"/>
  <c r="E8" i="14"/>
  <c r="H18" i="14"/>
  <c r="E6" i="1"/>
  <c r="E6" i="13"/>
  <c r="D6" i="11"/>
  <c r="C63" i="1"/>
  <c r="F6" i="11"/>
  <c r="F8" i="14"/>
  <c r="I18" i="14"/>
  <c r="E38" i="11"/>
  <c r="D63" i="1"/>
  <c r="G8" i="14"/>
  <c r="E28" i="14"/>
  <c r="D6" i="1"/>
  <c r="H8" i="14"/>
  <c r="S23" i="14" l="1"/>
  <c r="E33" i="59"/>
  <c r="E33" i="48"/>
  <c r="F33" i="59"/>
  <c r="F33" i="48"/>
  <c r="Q23" i="14"/>
  <c r="H23" i="14" s="1"/>
  <c r="T23" i="14"/>
  <c r="G31" i="60"/>
  <c r="G31" i="49"/>
  <c r="F8" i="59"/>
  <c r="F8" i="48"/>
  <c r="N23" i="14"/>
  <c r="E23" i="14" s="1"/>
  <c r="I10" i="63"/>
  <c r="I10" i="52"/>
  <c r="I24" i="52"/>
  <c r="I24" i="63"/>
  <c r="I20" i="52"/>
  <c r="I20" i="63"/>
  <c r="H10" i="63"/>
  <c r="H10" i="52"/>
  <c r="F45" i="60"/>
  <c r="F45" i="49"/>
  <c r="U23" i="14"/>
  <c r="O23" i="14"/>
  <c r="F23" i="14" s="1"/>
  <c r="H20" i="52"/>
  <c r="H20" i="63"/>
  <c r="Y23" i="14"/>
  <c r="W23" i="14"/>
  <c r="F43" i="60"/>
  <c r="F43" i="49"/>
  <c r="G13" i="63"/>
  <c r="G13" i="52"/>
  <c r="F41" i="60"/>
  <c r="F41" i="49"/>
  <c r="F58" i="56"/>
  <c r="AN68" i="56"/>
  <c r="F68" i="56" s="1"/>
  <c r="G10" i="63"/>
  <c r="G10" i="52"/>
  <c r="F40" i="60"/>
  <c r="F40" i="49"/>
  <c r="E31" i="49"/>
  <c r="E31" i="60"/>
  <c r="G14" i="63"/>
  <c r="G14" i="52"/>
  <c r="G24" i="52"/>
  <c r="G24" i="63"/>
  <c r="F44" i="60"/>
  <c r="F44" i="49"/>
  <c r="G20" i="52"/>
  <c r="G20" i="63"/>
  <c r="F31" i="49"/>
  <c r="F31" i="60"/>
  <c r="P23" i="14"/>
  <c r="G23" i="14" s="1"/>
  <c r="G23" i="74" s="1"/>
  <c r="R23" i="14"/>
  <c r="X23" i="14"/>
  <c r="H14" i="63"/>
  <c r="H14" i="52"/>
  <c r="H13" i="63"/>
  <c r="H13" i="52"/>
  <c r="H24" i="52"/>
  <c r="H24" i="63"/>
  <c r="I14" i="63"/>
  <c r="I14" i="52"/>
  <c r="AN68" i="67"/>
  <c r="F68" i="67" s="1"/>
  <c r="F58" i="67"/>
  <c r="Z23" i="14"/>
  <c r="F13" i="14"/>
  <c r="N44" i="12"/>
  <c r="E43" i="12"/>
  <c r="M44" i="12"/>
  <c r="L44" i="12"/>
  <c r="H23" i="52" l="1"/>
  <c r="H23" i="74"/>
  <c r="H23" i="63"/>
  <c r="G23" i="52"/>
  <c r="G23" i="63"/>
  <c r="AA9" i="14"/>
  <c r="AA19" i="14" s="1"/>
  <c r="AA8" i="14"/>
  <c r="AA18" i="14" s="1"/>
  <c r="Z8" i="14"/>
  <c r="Z18" i="14" s="1"/>
  <c r="Z28" i="14" s="1"/>
  <c r="Y8" i="14"/>
  <c r="Y18" i="14" s="1"/>
  <c r="Y28" i="14" s="1"/>
  <c r="X8" i="14"/>
  <c r="X18" i="14" s="1"/>
  <c r="X28" i="14" s="1"/>
  <c r="W8" i="14"/>
  <c r="W18" i="14" s="1"/>
  <c r="W28" i="14" s="1"/>
  <c r="V8" i="14"/>
  <c r="V18" i="14" s="1"/>
  <c r="V28" i="14" s="1"/>
  <c r="U8" i="14"/>
  <c r="U18" i="14" s="1"/>
  <c r="U28" i="14" s="1"/>
  <c r="T8" i="14"/>
  <c r="T18" i="14" s="1"/>
  <c r="T28" i="14" s="1"/>
  <c r="S8" i="14"/>
  <c r="S18" i="14" s="1"/>
  <c r="S28" i="14" s="1"/>
  <c r="R8" i="14"/>
  <c r="R18" i="14" s="1"/>
  <c r="R28" i="14" s="1"/>
  <c r="Q8" i="14"/>
  <c r="Q18" i="14" s="1"/>
  <c r="Q28" i="14" s="1"/>
  <c r="P8" i="14"/>
  <c r="P18" i="14" s="1"/>
  <c r="P28" i="14" s="1"/>
  <c r="O8" i="14"/>
  <c r="O18" i="14" s="1"/>
  <c r="O28" i="14" s="1"/>
  <c r="N8" i="14"/>
  <c r="N18" i="14" s="1"/>
  <c r="N28" i="14" s="1"/>
  <c r="M8" i="14"/>
  <c r="M18" i="14" s="1"/>
  <c r="M28" i="14" s="1"/>
  <c r="L8" i="14"/>
  <c r="L18" i="14" s="1"/>
  <c r="L28" i="14" s="1"/>
  <c r="K8" i="14"/>
  <c r="K18" i="14" s="1"/>
  <c r="K28" i="14" s="1"/>
  <c r="X6" i="13"/>
  <c r="W6" i="13"/>
  <c r="V6" i="13"/>
  <c r="U6" i="13"/>
  <c r="T6" i="13"/>
  <c r="S6" i="13"/>
  <c r="R6" i="13"/>
  <c r="Q6" i="13"/>
  <c r="P6" i="13"/>
  <c r="O6" i="13"/>
  <c r="N6" i="13"/>
  <c r="M6" i="13"/>
  <c r="L6" i="13"/>
  <c r="K6" i="13"/>
  <c r="J6" i="13"/>
  <c r="I6" i="13"/>
  <c r="Y64" i="1"/>
  <c r="Y63" i="1"/>
  <c r="Y7" i="11"/>
  <c r="Y39" i="11" s="1"/>
  <c r="Y6" i="11"/>
  <c r="Y38" i="11" s="1"/>
  <c r="X6" i="11"/>
  <c r="X38" i="11" s="1"/>
  <c r="W6" i="11"/>
  <c r="W38" i="11" s="1"/>
  <c r="V6" i="11"/>
  <c r="V38" i="11" s="1"/>
  <c r="U6" i="11"/>
  <c r="U38" i="11" s="1"/>
  <c r="T6" i="11"/>
  <c r="T38" i="11" s="1"/>
  <c r="S6" i="11"/>
  <c r="S38" i="11" s="1"/>
  <c r="R6" i="11"/>
  <c r="R38" i="11" s="1"/>
  <c r="Q6" i="11"/>
  <c r="Q38" i="11" s="1"/>
  <c r="P6" i="11"/>
  <c r="P38" i="11" s="1"/>
  <c r="O6" i="11"/>
  <c r="O38" i="11" s="1"/>
  <c r="N6" i="11"/>
  <c r="N38" i="11" s="1"/>
  <c r="M6" i="11"/>
  <c r="M38" i="11" s="1"/>
  <c r="L6" i="11"/>
  <c r="L38" i="11" s="1"/>
  <c r="K6" i="11"/>
  <c r="K38" i="11" s="1"/>
  <c r="J6" i="11"/>
  <c r="J38" i="11" s="1"/>
  <c r="I6" i="11"/>
  <c r="I38" i="11" s="1"/>
  <c r="J63" i="1"/>
  <c r="K63" i="1"/>
  <c r="L63" i="1"/>
  <c r="M63" i="1"/>
  <c r="N63" i="1"/>
  <c r="O63" i="1"/>
  <c r="P63" i="1"/>
  <c r="Q63" i="1"/>
  <c r="R63" i="1"/>
  <c r="S63" i="1"/>
  <c r="T63" i="1"/>
  <c r="U63" i="1"/>
  <c r="V63" i="1"/>
  <c r="W63" i="1"/>
  <c r="X63" i="1"/>
  <c r="I63" i="1"/>
  <c r="D65" i="1" l="1"/>
  <c r="E65" i="1"/>
  <c r="E65" i="70" s="1"/>
  <c r="F65" i="1"/>
  <c r="F65" i="70" s="1"/>
  <c r="D66" i="1"/>
  <c r="E66" i="1"/>
  <c r="E66" i="70" s="1"/>
  <c r="F66" i="1"/>
  <c r="F66" i="70" s="1"/>
  <c r="D67" i="1"/>
  <c r="E67" i="1"/>
  <c r="E67" i="70" s="1"/>
  <c r="F67" i="1"/>
  <c r="F67" i="70" s="1"/>
  <c r="C67" i="1"/>
  <c r="C66" i="1"/>
  <c r="C65" i="1"/>
  <c r="G67" i="1"/>
  <c r="G67" i="70" s="1"/>
  <c r="G66" i="1"/>
  <c r="G66" i="70" s="1"/>
  <c r="G65" i="1"/>
  <c r="G65" i="70" s="1"/>
  <c r="I27" i="1"/>
  <c r="J39" i="1"/>
  <c r="K39" i="1"/>
  <c r="L39" i="1"/>
  <c r="C39" i="1" s="1"/>
  <c r="M39" i="1"/>
  <c r="D39" i="1" s="1"/>
  <c r="N39" i="1"/>
  <c r="E39" i="1" s="1"/>
  <c r="E39" i="70" s="1"/>
  <c r="O39" i="1"/>
  <c r="F39" i="1" s="1"/>
  <c r="F39" i="70" s="1"/>
  <c r="P39" i="1"/>
  <c r="Q39" i="1"/>
  <c r="R39" i="1"/>
  <c r="S39" i="1"/>
  <c r="T39" i="1"/>
  <c r="U39" i="1"/>
  <c r="V39" i="1"/>
  <c r="W39" i="1"/>
  <c r="X39" i="1"/>
  <c r="C45" i="1"/>
  <c r="D45" i="1"/>
  <c r="E45" i="1"/>
  <c r="F45" i="1"/>
  <c r="I39" i="1"/>
  <c r="J27" i="1"/>
  <c r="K27" i="1"/>
  <c r="L27" i="1"/>
  <c r="M27" i="1"/>
  <c r="N27" i="1"/>
  <c r="O27" i="1"/>
  <c r="P27" i="1"/>
  <c r="Q27" i="1"/>
  <c r="R27" i="1"/>
  <c r="S27" i="1"/>
  <c r="T27" i="1"/>
  <c r="U27" i="1"/>
  <c r="V27" i="1"/>
  <c r="W27" i="1"/>
  <c r="X27" i="1"/>
  <c r="Y16" i="1"/>
  <c r="Y16" i="11" s="1"/>
  <c r="Q16" i="1"/>
  <c r="R16" i="1"/>
  <c r="S16" i="1"/>
  <c r="T16" i="1"/>
  <c r="U16" i="1"/>
  <c r="V16" i="1"/>
  <c r="W16" i="1"/>
  <c r="X16" i="1"/>
  <c r="P16" i="1"/>
  <c r="P16" i="11" s="1"/>
  <c r="I50" i="1"/>
  <c r="Y8" i="1"/>
  <c r="Y8" i="11" s="1"/>
  <c r="Q8" i="1"/>
  <c r="R8" i="1"/>
  <c r="S8" i="1"/>
  <c r="T8" i="1"/>
  <c r="U8" i="1"/>
  <c r="U8" i="11" s="1"/>
  <c r="V8" i="1"/>
  <c r="W8" i="1"/>
  <c r="X8" i="1"/>
  <c r="P8" i="1"/>
  <c r="P8" i="11" s="1"/>
  <c r="O14" i="1"/>
  <c r="R8" i="11" l="1"/>
  <c r="F45" i="59"/>
  <c r="F45" i="70"/>
  <c r="E45" i="59"/>
  <c r="E45" i="70"/>
  <c r="V8" i="11"/>
  <c r="T16" i="11"/>
  <c r="W8" i="11"/>
  <c r="T8" i="11"/>
  <c r="U16" i="11"/>
  <c r="R16" i="11"/>
  <c r="Q8" i="11"/>
  <c r="G65" i="59"/>
  <c r="G65" i="48"/>
  <c r="X8" i="11"/>
  <c r="S16" i="11"/>
  <c r="F39" i="59"/>
  <c r="F39" i="48"/>
  <c r="G66" i="59"/>
  <c r="G66" i="48"/>
  <c r="F66" i="59"/>
  <c r="F66" i="48"/>
  <c r="F45" i="48"/>
  <c r="E39" i="59"/>
  <c r="E39" i="48"/>
  <c r="G67" i="59"/>
  <c r="G67" i="48"/>
  <c r="E66" i="59"/>
  <c r="E66" i="48"/>
  <c r="Q34" i="1"/>
  <c r="Q46" i="1" s="1"/>
  <c r="Q16" i="11"/>
  <c r="E45" i="48"/>
  <c r="F65" i="59"/>
  <c r="F65" i="48"/>
  <c r="E67" i="59"/>
  <c r="E67" i="48"/>
  <c r="E65" i="59"/>
  <c r="E65" i="48"/>
  <c r="X34" i="1"/>
  <c r="X46" i="1" s="1"/>
  <c r="X16" i="11"/>
  <c r="W50" i="1"/>
  <c r="W16" i="11"/>
  <c r="S8" i="11"/>
  <c r="V16" i="11"/>
  <c r="F67" i="59"/>
  <c r="F67" i="48"/>
  <c r="G60" i="11"/>
  <c r="G60" i="71" s="1"/>
  <c r="G59" i="11"/>
  <c r="G59" i="71" s="1"/>
  <c r="G58" i="11"/>
  <c r="C27" i="1"/>
  <c r="C59" i="11"/>
  <c r="D27" i="1"/>
  <c r="D59" i="11"/>
  <c r="E27" i="1"/>
  <c r="E27" i="70" s="1"/>
  <c r="E59" i="11"/>
  <c r="E59" i="71" s="1"/>
  <c r="F27" i="1"/>
  <c r="F27" i="70" s="1"/>
  <c r="F59" i="11"/>
  <c r="F59" i="71" s="1"/>
  <c r="C16" i="11"/>
  <c r="C16" i="1"/>
  <c r="L34" i="1"/>
  <c r="D8" i="11"/>
  <c r="D8" i="1"/>
  <c r="T14" i="1"/>
  <c r="T45" i="11"/>
  <c r="T44" i="11"/>
  <c r="T43" i="11"/>
  <c r="T42" i="11"/>
  <c r="T40" i="11"/>
  <c r="T41" i="11"/>
  <c r="D16" i="11"/>
  <c r="D16" i="1"/>
  <c r="M34" i="1"/>
  <c r="U34" i="1"/>
  <c r="U48" i="11"/>
  <c r="T34" i="1"/>
  <c r="T48" i="11"/>
  <c r="N14" i="1"/>
  <c r="E8" i="11"/>
  <c r="E8" i="71" s="1"/>
  <c r="E8" i="1"/>
  <c r="E8" i="70" s="1"/>
  <c r="N40" i="11"/>
  <c r="E40" i="11" s="1"/>
  <c r="E40" i="71" s="1"/>
  <c r="N45" i="11"/>
  <c r="E45" i="11" s="1"/>
  <c r="E45" i="71" s="1"/>
  <c r="N41" i="11"/>
  <c r="E41" i="11" s="1"/>
  <c r="E41" i="71" s="1"/>
  <c r="N44" i="11"/>
  <c r="E44" i="11" s="1"/>
  <c r="E44" i="71" s="1"/>
  <c r="N43" i="11"/>
  <c r="E43" i="11" s="1"/>
  <c r="E43" i="71" s="1"/>
  <c r="N42" i="11"/>
  <c r="E42" i="11" s="1"/>
  <c r="E42" i="71" s="1"/>
  <c r="F8" i="11"/>
  <c r="F8" i="71" s="1"/>
  <c r="O15" i="1"/>
  <c r="F14" i="1"/>
  <c r="F14" i="70" s="1"/>
  <c r="O46" i="11"/>
  <c r="F46" i="11" s="1"/>
  <c r="F46" i="71" s="1"/>
  <c r="R14" i="1"/>
  <c r="R40" i="11"/>
  <c r="R43" i="11"/>
  <c r="R42" i="11"/>
  <c r="R41" i="11"/>
  <c r="R45" i="11"/>
  <c r="R44" i="11"/>
  <c r="K34" i="1"/>
  <c r="S34" i="1"/>
  <c r="S48" i="11"/>
  <c r="P42" i="11"/>
  <c r="P41" i="11"/>
  <c r="P44" i="11"/>
  <c r="P43" i="11"/>
  <c r="P40" i="11"/>
  <c r="P45" i="11"/>
  <c r="J34" i="1"/>
  <c r="R34" i="1"/>
  <c r="R48" i="11"/>
  <c r="X14" i="1"/>
  <c r="X42" i="11"/>
  <c r="X40" i="11"/>
  <c r="X41" i="11"/>
  <c r="X45" i="11"/>
  <c r="X44" i="11"/>
  <c r="X43" i="11"/>
  <c r="G8" i="11"/>
  <c r="G8" i="71" s="1"/>
  <c r="G8" i="1"/>
  <c r="G8" i="70" s="1"/>
  <c r="P34" i="1"/>
  <c r="P48" i="11"/>
  <c r="Q50" i="1"/>
  <c r="Q48" i="11"/>
  <c r="W14" i="1"/>
  <c r="W43" i="11"/>
  <c r="W45" i="11"/>
  <c r="W42" i="11"/>
  <c r="W41" i="11"/>
  <c r="W40" i="11"/>
  <c r="W44" i="11"/>
  <c r="X50" i="1"/>
  <c r="X30" i="11" s="1"/>
  <c r="X48" i="11"/>
  <c r="K40" i="11"/>
  <c r="V14" i="1"/>
  <c r="V41" i="11"/>
  <c r="V40" i="11"/>
  <c r="V43" i="11"/>
  <c r="V44" i="11"/>
  <c r="V42" i="11"/>
  <c r="V45" i="11"/>
  <c r="F16" i="11"/>
  <c r="F16" i="71" s="1"/>
  <c r="O34" i="1"/>
  <c r="O48" i="11"/>
  <c r="F48" i="11" s="1"/>
  <c r="F48" i="71" s="1"/>
  <c r="F16" i="1"/>
  <c r="F16" i="70" s="1"/>
  <c r="W34" i="1"/>
  <c r="W48" i="11"/>
  <c r="G16" i="11"/>
  <c r="G16" i="71" s="1"/>
  <c r="G16" i="1"/>
  <c r="G16" i="70" s="1"/>
  <c r="S50" i="1"/>
  <c r="S14" i="1"/>
  <c r="S14" i="11" s="1"/>
  <c r="S44" i="11"/>
  <c r="S45" i="11"/>
  <c r="S42" i="11"/>
  <c r="S41" i="11"/>
  <c r="S40" i="11"/>
  <c r="S43" i="11"/>
  <c r="Q14" i="1"/>
  <c r="Q41" i="11"/>
  <c r="Q44" i="11"/>
  <c r="Q40" i="11"/>
  <c r="Q45" i="11"/>
  <c r="Q43" i="11"/>
  <c r="Q42" i="11"/>
  <c r="P14" i="1"/>
  <c r="P14" i="11" s="1"/>
  <c r="W57" i="11"/>
  <c r="C8" i="1"/>
  <c r="C8" i="11"/>
  <c r="U14" i="1"/>
  <c r="U44" i="11"/>
  <c r="U43" i="11"/>
  <c r="U41" i="11"/>
  <c r="U40" i="11"/>
  <c r="U45" i="11"/>
  <c r="U42" i="11"/>
  <c r="E16" i="11"/>
  <c r="E16" i="71" s="1"/>
  <c r="E16" i="1"/>
  <c r="E16" i="70" s="1"/>
  <c r="N34" i="1"/>
  <c r="N48" i="11"/>
  <c r="E48" i="11" s="1"/>
  <c r="E48" i="71" s="1"/>
  <c r="V34" i="1"/>
  <c r="V23" i="11" s="1"/>
  <c r="V48" i="11"/>
  <c r="O50" i="1"/>
  <c r="I14" i="1"/>
  <c r="I46" i="11" s="1"/>
  <c r="I43" i="11"/>
  <c r="I40" i="11"/>
  <c r="I44" i="11"/>
  <c r="I42" i="11"/>
  <c r="I48" i="11"/>
  <c r="I41" i="11"/>
  <c r="I45" i="11"/>
  <c r="I57" i="11"/>
  <c r="J14" i="1"/>
  <c r="J40" i="11"/>
  <c r="J44" i="11"/>
  <c r="J42" i="11"/>
  <c r="J45" i="11"/>
  <c r="J48" i="11"/>
  <c r="J43" i="11"/>
  <c r="J41" i="11"/>
  <c r="G46" i="11"/>
  <c r="G14" i="11"/>
  <c r="G51" i="11"/>
  <c r="G51" i="71" s="1"/>
  <c r="Y48" i="11"/>
  <c r="G48" i="11" s="1"/>
  <c r="G48" i="71" s="1"/>
  <c r="Y41" i="11"/>
  <c r="G41" i="11" s="1"/>
  <c r="G41" i="71" s="1"/>
  <c r="G52" i="11"/>
  <c r="G52" i="71" s="1"/>
  <c r="G45" i="11"/>
  <c r="Y43" i="11"/>
  <c r="G43" i="11" s="1"/>
  <c r="G43" i="71" s="1"/>
  <c r="Y40" i="11"/>
  <c r="G40" i="11" s="1"/>
  <c r="G40" i="71" s="1"/>
  <c r="G49" i="11"/>
  <c r="G49" i="71" s="1"/>
  <c r="Y44" i="11"/>
  <c r="G44" i="11" s="1"/>
  <c r="G44" i="71" s="1"/>
  <c r="Y42" i="11"/>
  <c r="G42" i="11" s="1"/>
  <c r="G42" i="71" s="1"/>
  <c r="K50" i="1"/>
  <c r="K14" i="1"/>
  <c r="K43" i="11"/>
  <c r="K48" i="11"/>
  <c r="K44" i="11"/>
  <c r="K41" i="11"/>
  <c r="K45" i="11"/>
  <c r="K42" i="11"/>
  <c r="M14" i="1"/>
  <c r="M48" i="11"/>
  <c r="D48" i="11" s="1"/>
  <c r="M44" i="11"/>
  <c r="D44" i="11" s="1"/>
  <c r="M41" i="11"/>
  <c r="D41" i="11" s="1"/>
  <c r="D52" i="11"/>
  <c r="D49" i="11"/>
  <c r="M45" i="11"/>
  <c r="D45" i="11" s="1"/>
  <c r="M42" i="11"/>
  <c r="D42" i="11" s="1"/>
  <c r="M40" i="11"/>
  <c r="D40" i="11" s="1"/>
  <c r="D50" i="11"/>
  <c r="M43" i="11"/>
  <c r="D43" i="11" s="1"/>
  <c r="D51" i="11"/>
  <c r="L14" i="1"/>
  <c r="C51" i="11"/>
  <c r="L40" i="11"/>
  <c r="C40" i="11" s="1"/>
  <c r="L45" i="11"/>
  <c r="C45" i="11" s="1"/>
  <c r="C52" i="11"/>
  <c r="C49" i="11"/>
  <c r="L42" i="11"/>
  <c r="C42" i="11" s="1"/>
  <c r="L48" i="11"/>
  <c r="C48" i="11" s="1"/>
  <c r="L44" i="11"/>
  <c r="C44" i="11" s="1"/>
  <c r="L41" i="11"/>
  <c r="C41" i="11" s="1"/>
  <c r="C50" i="11"/>
  <c r="L43" i="11"/>
  <c r="C43" i="11" s="1"/>
  <c r="U50" i="1"/>
  <c r="M50" i="1"/>
  <c r="Y53" i="11"/>
  <c r="G53" i="11" s="1"/>
  <c r="G53" i="71" s="1"/>
  <c r="T50" i="1"/>
  <c r="T30" i="11" s="1"/>
  <c r="L50" i="1"/>
  <c r="N15" i="1"/>
  <c r="V50" i="1"/>
  <c r="N50" i="1"/>
  <c r="R50" i="1"/>
  <c r="J50" i="1"/>
  <c r="J30" i="11" s="1"/>
  <c r="Y50" i="1"/>
  <c r="Y30" i="11" s="1"/>
  <c r="P50" i="1"/>
  <c r="P30" i="11" s="1"/>
  <c r="I34" i="1"/>
  <c r="I46" i="1" s="1"/>
  <c r="I48" i="1" s="1"/>
  <c r="I55" i="11" s="1"/>
  <c r="R30" i="11" l="1"/>
  <c r="Q14" i="11"/>
  <c r="R23" i="11"/>
  <c r="Q53" i="11"/>
  <c r="M30" i="11"/>
  <c r="K14" i="11"/>
  <c r="M23" i="11"/>
  <c r="M14" i="11"/>
  <c r="D14" i="11" s="1"/>
  <c r="N30" i="11"/>
  <c r="S23" i="11"/>
  <c r="G14" i="60"/>
  <c r="G14" i="49"/>
  <c r="G58" i="60"/>
  <c r="G58" i="49"/>
  <c r="G46" i="60"/>
  <c r="G46" i="49"/>
  <c r="G45" i="60"/>
  <c r="G45" i="49"/>
  <c r="G43" i="60"/>
  <c r="G43" i="49"/>
  <c r="O23" i="11"/>
  <c r="Y23" i="11"/>
  <c r="V14" i="11"/>
  <c r="G8" i="49"/>
  <c r="G8" i="60"/>
  <c r="F8" i="49"/>
  <c r="F8" i="60"/>
  <c r="E8" i="49"/>
  <c r="E8" i="60"/>
  <c r="F27" i="59"/>
  <c r="F27" i="48"/>
  <c r="G59" i="60"/>
  <c r="G59" i="49"/>
  <c r="G53" i="60"/>
  <c r="G53" i="49"/>
  <c r="O30" i="11"/>
  <c r="S30" i="11"/>
  <c r="F16" i="49"/>
  <c r="F16" i="60"/>
  <c r="E42" i="60"/>
  <c r="E42" i="49"/>
  <c r="N14" i="11"/>
  <c r="E59" i="60"/>
  <c r="E59" i="49"/>
  <c r="G60" i="60"/>
  <c r="G60" i="49"/>
  <c r="X23" i="11"/>
  <c r="G52" i="60"/>
  <c r="G52" i="49"/>
  <c r="G16" i="59"/>
  <c r="G16" i="48"/>
  <c r="W14" i="11"/>
  <c r="J23" i="11"/>
  <c r="E43" i="60"/>
  <c r="E43" i="49"/>
  <c r="L23" i="11"/>
  <c r="C23" i="11" s="1"/>
  <c r="E27" i="59"/>
  <c r="E27" i="48"/>
  <c r="O14" i="11"/>
  <c r="F14" i="11" s="1"/>
  <c r="F14" i="71" s="1"/>
  <c r="K30" i="11"/>
  <c r="G41" i="60"/>
  <c r="G41" i="49"/>
  <c r="G16" i="49"/>
  <c r="G16" i="60"/>
  <c r="E44" i="60"/>
  <c r="E44" i="49"/>
  <c r="T23" i="11"/>
  <c r="G48" i="60"/>
  <c r="G48" i="49"/>
  <c r="E48" i="60"/>
  <c r="E48" i="49"/>
  <c r="Q30" i="11"/>
  <c r="R15" i="1"/>
  <c r="R47" i="11" s="1"/>
  <c r="R14" i="11"/>
  <c r="E41" i="60"/>
  <c r="E41" i="49"/>
  <c r="Q23" i="11"/>
  <c r="G42" i="60"/>
  <c r="G42" i="49"/>
  <c r="V30" i="11"/>
  <c r="G44" i="60"/>
  <c r="G44" i="49"/>
  <c r="G51" i="60"/>
  <c r="G51" i="49"/>
  <c r="E32" i="11"/>
  <c r="E32" i="71" s="1"/>
  <c r="N23" i="11"/>
  <c r="E23" i="11" s="1"/>
  <c r="E23" i="71" s="1"/>
  <c r="W23" i="11"/>
  <c r="K23" i="11"/>
  <c r="F46" i="60"/>
  <c r="F46" i="49"/>
  <c r="E45" i="60"/>
  <c r="E45" i="49"/>
  <c r="U23" i="11"/>
  <c r="X53" i="11"/>
  <c r="U30" i="11"/>
  <c r="G49" i="60"/>
  <c r="G49" i="49"/>
  <c r="E16" i="59"/>
  <c r="E16" i="48"/>
  <c r="U15" i="1"/>
  <c r="U47" i="11" s="1"/>
  <c r="U14" i="11"/>
  <c r="F16" i="59"/>
  <c r="F16" i="48"/>
  <c r="P23" i="11"/>
  <c r="F14" i="59"/>
  <c r="F14" i="48"/>
  <c r="E40" i="60"/>
  <c r="E40" i="49"/>
  <c r="L30" i="11"/>
  <c r="C30" i="11" s="1"/>
  <c r="L14" i="11"/>
  <c r="C14" i="11" s="1"/>
  <c r="G40" i="60"/>
  <c r="G40" i="49"/>
  <c r="J14" i="11"/>
  <c r="E16" i="49"/>
  <c r="E16" i="60"/>
  <c r="F48" i="60"/>
  <c r="F48" i="49"/>
  <c r="G8" i="59"/>
  <c r="G8" i="48"/>
  <c r="X14" i="11"/>
  <c r="O15" i="11"/>
  <c r="F15" i="11" s="1"/>
  <c r="F15" i="71" s="1"/>
  <c r="E8" i="59"/>
  <c r="E8" i="48"/>
  <c r="T14" i="11"/>
  <c r="F59" i="60"/>
  <c r="F59" i="49"/>
  <c r="W30" i="11"/>
  <c r="D32" i="11"/>
  <c r="O46" i="1"/>
  <c r="O54" i="11" s="1"/>
  <c r="F54" i="11" s="1"/>
  <c r="F54" i="71" s="1"/>
  <c r="G32" i="11"/>
  <c r="G32" i="71" s="1"/>
  <c r="F32" i="11"/>
  <c r="F32" i="71" s="1"/>
  <c r="K53" i="11"/>
  <c r="J53" i="11"/>
  <c r="L53" i="11"/>
  <c r="C53" i="11" s="1"/>
  <c r="C32" i="11"/>
  <c r="I15" i="1"/>
  <c r="I47" i="11" s="1"/>
  <c r="X15" i="1"/>
  <c r="X46" i="11"/>
  <c r="G30" i="11"/>
  <c r="G30" i="71" s="1"/>
  <c r="G50" i="1"/>
  <c r="G50" i="70" s="1"/>
  <c r="N53" i="11"/>
  <c r="E53" i="11" s="1"/>
  <c r="E53" i="71" s="1"/>
  <c r="E34" i="1"/>
  <c r="E34" i="70" s="1"/>
  <c r="Q57" i="11"/>
  <c r="F15" i="1"/>
  <c r="F15" i="70" s="1"/>
  <c r="O47" i="11"/>
  <c r="F47" i="11" s="1"/>
  <c r="F47" i="71" s="1"/>
  <c r="C34" i="1"/>
  <c r="D30" i="11"/>
  <c r="I54" i="11"/>
  <c r="P15" i="1"/>
  <c r="P15" i="11" s="1"/>
  <c r="P46" i="11"/>
  <c r="W46" i="1"/>
  <c r="W53" i="11"/>
  <c r="R46" i="1"/>
  <c r="R26" i="11" s="1"/>
  <c r="R53" i="11"/>
  <c r="S46" i="1"/>
  <c r="S53" i="11"/>
  <c r="U53" i="11"/>
  <c r="U46" i="1"/>
  <c r="Q48" i="1"/>
  <c r="Q54" i="11"/>
  <c r="T53" i="11"/>
  <c r="T46" i="1"/>
  <c r="T57" i="11"/>
  <c r="U57" i="11"/>
  <c r="Q15" i="1"/>
  <c r="Q15" i="11" s="1"/>
  <c r="Q46" i="11"/>
  <c r="D23" i="11"/>
  <c r="D34" i="1"/>
  <c r="P57" i="11"/>
  <c r="V46" i="1"/>
  <c r="V53" i="11"/>
  <c r="V15" i="1"/>
  <c r="V15" i="11" s="1"/>
  <c r="V46" i="11"/>
  <c r="R57" i="11"/>
  <c r="F30" i="11"/>
  <c r="F30" i="71" s="1"/>
  <c r="O57" i="11"/>
  <c r="F57" i="11" s="1"/>
  <c r="F57" i="71" s="1"/>
  <c r="F50" i="1"/>
  <c r="F50" i="70" s="1"/>
  <c r="N46" i="1"/>
  <c r="S15" i="1"/>
  <c r="S46" i="11"/>
  <c r="P46" i="1"/>
  <c r="P53" i="11"/>
  <c r="J46" i="1"/>
  <c r="J26" i="11" s="1"/>
  <c r="E14" i="1"/>
  <c r="E14" i="70" s="1"/>
  <c r="N46" i="11"/>
  <c r="E46" i="11" s="1"/>
  <c r="E46" i="71" s="1"/>
  <c r="V57" i="11"/>
  <c r="U46" i="11"/>
  <c r="S57" i="11"/>
  <c r="G23" i="11"/>
  <c r="G23" i="71" s="1"/>
  <c r="F23" i="11"/>
  <c r="F23" i="71" s="1"/>
  <c r="F34" i="1"/>
  <c r="F34" i="70" s="1"/>
  <c r="O53" i="11"/>
  <c r="F53" i="11" s="1"/>
  <c r="F53" i="71" s="1"/>
  <c r="X57" i="11"/>
  <c r="R46" i="11"/>
  <c r="E30" i="11"/>
  <c r="E30" i="71" s="1"/>
  <c r="E50" i="1"/>
  <c r="E50" i="70" s="1"/>
  <c r="N57" i="11"/>
  <c r="E57" i="11" s="1"/>
  <c r="E57" i="71" s="1"/>
  <c r="N47" i="11"/>
  <c r="E47" i="11" s="1"/>
  <c r="E47" i="71" s="1"/>
  <c r="E15" i="1"/>
  <c r="E15" i="70" s="1"/>
  <c r="C14" i="1"/>
  <c r="D14" i="1"/>
  <c r="I53" i="11"/>
  <c r="W15" i="1"/>
  <c r="W46" i="11"/>
  <c r="T15" i="1"/>
  <c r="T15" i="11" s="1"/>
  <c r="T46" i="11"/>
  <c r="X48" i="1"/>
  <c r="X54" i="11"/>
  <c r="J46" i="11"/>
  <c r="J15" i="1"/>
  <c r="J57" i="11"/>
  <c r="L57" i="11"/>
  <c r="C57" i="11" s="1"/>
  <c r="C50" i="1"/>
  <c r="M57" i="11"/>
  <c r="D57" i="11" s="1"/>
  <c r="D50" i="1"/>
  <c r="K57" i="11"/>
  <c r="Y57" i="11"/>
  <c r="G57" i="11" s="1"/>
  <c r="G57" i="71" s="1"/>
  <c r="G47" i="11"/>
  <c r="G15" i="11"/>
  <c r="M46" i="1"/>
  <c r="L46" i="1"/>
  <c r="M53" i="11"/>
  <c r="D53" i="11" s="1"/>
  <c r="K46" i="1"/>
  <c r="M15" i="1"/>
  <c r="N15" i="11" s="1"/>
  <c r="M46" i="11"/>
  <c r="D46" i="11" s="1"/>
  <c r="E14" i="11"/>
  <c r="E14" i="71" s="1"/>
  <c r="L15" i="1"/>
  <c r="L46" i="11"/>
  <c r="C46" i="11" s="1"/>
  <c r="K15" i="1"/>
  <c r="K46" i="11"/>
  <c r="J15" i="11" l="1"/>
  <c r="W15" i="11"/>
  <c r="O48" i="1"/>
  <c r="K26" i="11"/>
  <c r="P26" i="11"/>
  <c r="F46" i="1"/>
  <c r="F46" i="70" s="1"/>
  <c r="S15" i="11"/>
  <c r="V26" i="11"/>
  <c r="T26" i="11"/>
  <c r="L15" i="11"/>
  <c r="C15" i="11" s="1"/>
  <c r="O26" i="11"/>
  <c r="G15" i="60"/>
  <c r="G15" i="49"/>
  <c r="G47" i="60"/>
  <c r="G47" i="49"/>
  <c r="G23" i="49"/>
  <c r="G23" i="60"/>
  <c r="E46" i="60"/>
  <c r="E46" i="49"/>
  <c r="F50" i="59"/>
  <c r="F50" i="48"/>
  <c r="E23" i="49"/>
  <c r="E23" i="60"/>
  <c r="F14" i="49"/>
  <c r="F14" i="60"/>
  <c r="E50" i="59"/>
  <c r="E50" i="48"/>
  <c r="E14" i="59"/>
  <c r="E14" i="48"/>
  <c r="F57" i="60"/>
  <c r="F57" i="49"/>
  <c r="G50" i="59"/>
  <c r="G50" i="48"/>
  <c r="G57" i="60"/>
  <c r="G57" i="49"/>
  <c r="E30" i="49"/>
  <c r="E30" i="60"/>
  <c r="F30" i="49"/>
  <c r="F30" i="60"/>
  <c r="F47" i="60"/>
  <c r="F47" i="49"/>
  <c r="G30" i="49"/>
  <c r="G30" i="60"/>
  <c r="F32" i="49"/>
  <c r="F32" i="60"/>
  <c r="Y28" i="11"/>
  <c r="W26" i="11"/>
  <c r="F15" i="59"/>
  <c r="F15" i="48"/>
  <c r="G32" i="49"/>
  <c r="G32" i="60"/>
  <c r="X26" i="11"/>
  <c r="E32" i="49"/>
  <c r="E32" i="60"/>
  <c r="Q26" i="11"/>
  <c r="M15" i="11"/>
  <c r="D15" i="11" s="1"/>
  <c r="U26" i="11"/>
  <c r="F15" i="49"/>
  <c r="F15" i="60"/>
  <c r="X15" i="11"/>
  <c r="U15" i="11"/>
  <c r="F53" i="60"/>
  <c r="F53" i="49"/>
  <c r="E57" i="60"/>
  <c r="E57" i="49"/>
  <c r="K15" i="11"/>
  <c r="E15" i="59"/>
  <c r="E15" i="48"/>
  <c r="F34" i="59"/>
  <c r="F34" i="48"/>
  <c r="F46" i="59"/>
  <c r="F46" i="48"/>
  <c r="E34" i="59"/>
  <c r="E34" i="48"/>
  <c r="E14" i="49"/>
  <c r="E14" i="60"/>
  <c r="L26" i="11"/>
  <c r="M26" i="11"/>
  <c r="E47" i="60"/>
  <c r="E47" i="49"/>
  <c r="F23" i="49"/>
  <c r="F23" i="60"/>
  <c r="F54" i="60"/>
  <c r="F54" i="49"/>
  <c r="N26" i="11"/>
  <c r="S26" i="11"/>
  <c r="E53" i="60"/>
  <c r="E53" i="49"/>
  <c r="R15" i="11"/>
  <c r="E46" i="1"/>
  <c r="E46" i="70" s="1"/>
  <c r="N54" i="11"/>
  <c r="E54" i="11" s="1"/>
  <c r="E54" i="71" s="1"/>
  <c r="N48" i="1"/>
  <c r="U48" i="1"/>
  <c r="U54" i="11"/>
  <c r="R48" i="1"/>
  <c r="R28" i="11" s="1"/>
  <c r="R54" i="11"/>
  <c r="J48" i="1"/>
  <c r="J28" i="11" s="1"/>
  <c r="J54" i="11"/>
  <c r="V47" i="11"/>
  <c r="D15" i="1"/>
  <c r="D46" i="1"/>
  <c r="W48" i="1"/>
  <c r="W54" i="11"/>
  <c r="T47" i="11"/>
  <c r="P48" i="1"/>
  <c r="P28" i="11" s="1"/>
  <c r="P54" i="11"/>
  <c r="Q47" i="11"/>
  <c r="S48" i="1"/>
  <c r="S54" i="11"/>
  <c r="T48" i="1"/>
  <c r="T54" i="11"/>
  <c r="W47" i="11"/>
  <c r="P47" i="11"/>
  <c r="F26" i="11"/>
  <c r="F26" i="71" s="1"/>
  <c r="X55" i="11"/>
  <c r="O55" i="11"/>
  <c r="F55" i="11" s="1"/>
  <c r="F55" i="71" s="1"/>
  <c r="F48" i="1"/>
  <c r="F48" i="70" s="1"/>
  <c r="V48" i="1"/>
  <c r="V28" i="11" s="1"/>
  <c r="V54" i="11"/>
  <c r="C15" i="1"/>
  <c r="C46" i="1"/>
  <c r="C26" i="11"/>
  <c r="S47" i="11"/>
  <c r="Q55" i="11"/>
  <c r="X47" i="11"/>
  <c r="J47" i="11"/>
  <c r="G26" i="11"/>
  <c r="G54" i="11"/>
  <c r="K48" i="1"/>
  <c r="K54" i="11"/>
  <c r="M48" i="1"/>
  <c r="D26" i="11"/>
  <c r="E26" i="11"/>
  <c r="E26" i="71" s="1"/>
  <c r="M54" i="11"/>
  <c r="D54" i="11" s="1"/>
  <c r="L48" i="1"/>
  <c r="L54" i="11"/>
  <c r="C54" i="11" s="1"/>
  <c r="L47" i="11"/>
  <c r="C47" i="11" s="1"/>
  <c r="K47" i="11"/>
  <c r="M47" i="11"/>
  <c r="D47" i="11" s="1"/>
  <c r="E15" i="11"/>
  <c r="E15" i="71" s="1"/>
  <c r="T28" i="11" l="1"/>
  <c r="K28" i="11"/>
  <c r="M28" i="11"/>
  <c r="S28" i="11"/>
  <c r="G26" i="60"/>
  <c r="G26" i="49"/>
  <c r="G54" i="60"/>
  <c r="G54" i="49"/>
  <c r="N28" i="11"/>
  <c r="E28" i="11" s="1"/>
  <c r="E28" i="71" s="1"/>
  <c r="O28" i="11"/>
  <c r="F28" i="11" s="1"/>
  <c r="F28" i="71" s="1"/>
  <c r="F26" i="49"/>
  <c r="F26" i="60"/>
  <c r="E54" i="60"/>
  <c r="E54" i="49"/>
  <c r="E46" i="59"/>
  <c r="E46" i="48"/>
  <c r="L28" i="11"/>
  <c r="C28" i="11" s="1"/>
  <c r="E26" i="49"/>
  <c r="E26" i="60"/>
  <c r="W28" i="11"/>
  <c r="E15" i="49"/>
  <c r="E15" i="60"/>
  <c r="F48" i="59"/>
  <c r="F48" i="48"/>
  <c r="F55" i="60"/>
  <c r="F55" i="49"/>
  <c r="U28" i="11"/>
  <c r="X28" i="11"/>
  <c r="Q28" i="11"/>
  <c r="U55" i="11"/>
  <c r="R55" i="11"/>
  <c r="W55" i="11"/>
  <c r="J55" i="11"/>
  <c r="S55" i="11"/>
  <c r="V55" i="11"/>
  <c r="T55" i="11"/>
  <c r="P55" i="11"/>
  <c r="D48" i="1"/>
  <c r="D28" i="11"/>
  <c r="E48" i="1"/>
  <c r="E48" i="70" s="1"/>
  <c r="N55" i="11"/>
  <c r="E55" i="11" s="1"/>
  <c r="E55" i="71" s="1"/>
  <c r="C48" i="1"/>
  <c r="G28" i="11"/>
  <c r="G28" i="71" s="1"/>
  <c r="Y55" i="11"/>
  <c r="G55" i="11" s="1"/>
  <c r="G55" i="71" s="1"/>
  <c r="M55" i="11"/>
  <c r="D55" i="11" s="1"/>
  <c r="L55" i="11"/>
  <c r="C55" i="11" s="1"/>
  <c r="K55" i="11"/>
  <c r="F28" i="49" l="1"/>
  <c r="F28" i="60"/>
  <c r="E28" i="49"/>
  <c r="E28" i="60"/>
  <c r="G28" i="49"/>
  <c r="G28" i="60"/>
  <c r="E55" i="60"/>
  <c r="E55" i="49"/>
  <c r="G55" i="60"/>
  <c r="G55" i="49"/>
  <c r="E48" i="59"/>
  <c r="E48"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tc={0DDB69A0-3FC9-4377-8DEE-9BF48FBDBF4E}</author>
  </authors>
  <commentList>
    <comment ref="I54" authorId="0" shapeId="0" xr:uid="{0DDB69A0-3FC9-4377-8DEE-9BF48FBDBF4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FY21 1Q 36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tc={72933702-37F6-4B26-80A5-749EA6EF10AB}</author>
  </authors>
  <commentList>
    <comment ref="I54" authorId="0" shapeId="0" xr:uid="{72933702-37F6-4B26-80A5-749EA6EF10A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F21 1Q 36</t>
      </text>
    </comment>
  </commentList>
</comments>
</file>

<file path=xl/sharedStrings.xml><?xml version="1.0" encoding="utf-8"?>
<sst xmlns="http://schemas.openxmlformats.org/spreadsheetml/2006/main" count="17862" uniqueCount="1221">
  <si>
    <t>1-1.連結損益計算書（Consolidated income statement）</t>
    <rPh sb="4" eb="8">
      <t>レンケツソンエキ</t>
    </rPh>
    <rPh sb="8" eb="11">
      <t>ケイサンショ</t>
    </rPh>
    <phoneticPr fontId="3"/>
  </si>
  <si>
    <t>単位：百万円（Millions of yen）</t>
    <rPh sb="0" eb="2">
      <t>タンイ</t>
    </rPh>
    <rPh sb="3" eb="6">
      <t>ヒャクマンエン</t>
    </rPh>
    <phoneticPr fontId="3"/>
  </si>
  <si>
    <t>売上高</t>
    <phoneticPr fontId="3"/>
  </si>
  <si>
    <t>FY2022</t>
  </si>
  <si>
    <t>FY2022</t>
    <phoneticPr fontId="3"/>
  </si>
  <si>
    <t>Forecast</t>
  </si>
  <si>
    <t>FY2023</t>
  </si>
  <si>
    <t>FY2020</t>
  </si>
  <si>
    <t>FY2021</t>
  </si>
  <si>
    <t>FY2019</t>
  </si>
  <si>
    <t>医療関連受託事業</t>
    <rPh sb="0" eb="2">
      <t>イリョウ</t>
    </rPh>
    <rPh sb="2" eb="4">
      <t>カンレン</t>
    </rPh>
    <rPh sb="4" eb="6">
      <t>ジュタク</t>
    </rPh>
    <rPh sb="6" eb="8">
      <t>ジギョウ</t>
    </rPh>
    <phoneticPr fontId="8"/>
  </si>
  <si>
    <t>介護事業</t>
    <rPh sb="0" eb="2">
      <t>カイゴ</t>
    </rPh>
    <rPh sb="2" eb="4">
      <t>ジギョウ</t>
    </rPh>
    <phoneticPr fontId="8"/>
  </si>
  <si>
    <t>Net sales</t>
  </si>
  <si>
    <t>Medical outsourcing business</t>
  </si>
  <si>
    <t>こども事業</t>
    <rPh sb="3" eb="5">
      <t>ジギョウ</t>
    </rPh>
    <phoneticPr fontId="8"/>
  </si>
  <si>
    <t>その他</t>
    <rPh sb="2" eb="3">
      <t>タ</t>
    </rPh>
    <phoneticPr fontId="8"/>
  </si>
  <si>
    <t>こども事業*1</t>
    <rPh sb="3" eb="5">
      <t>ジギョウ</t>
    </rPh>
    <phoneticPr fontId="8"/>
  </si>
  <si>
    <t>その他*2</t>
    <rPh sb="2" eb="3">
      <t>タ</t>
    </rPh>
    <phoneticPr fontId="8"/>
  </si>
  <si>
    <t>Others*2</t>
  </si>
  <si>
    <t>売上原価</t>
    <rPh sb="2" eb="4">
      <t>ゲンカ</t>
    </rPh>
    <phoneticPr fontId="3"/>
  </si>
  <si>
    <t>売上総利益</t>
    <rPh sb="0" eb="5">
      <t>ウリアゲソウリエキ</t>
    </rPh>
    <phoneticPr fontId="3"/>
  </si>
  <si>
    <t>Cost of sales</t>
  </si>
  <si>
    <t>Gross profit</t>
  </si>
  <si>
    <t>販売費及び一般管理費</t>
    <rPh sb="0" eb="3">
      <t>ハンバイヒ</t>
    </rPh>
    <rPh sb="3" eb="4">
      <t>オヨ</t>
    </rPh>
    <rPh sb="5" eb="7">
      <t>イッパン</t>
    </rPh>
    <rPh sb="7" eb="10">
      <t>カンリヒ</t>
    </rPh>
    <phoneticPr fontId="2"/>
  </si>
  <si>
    <t>営業利益</t>
    <rPh sb="0" eb="2">
      <t>エイギョウ</t>
    </rPh>
    <rPh sb="2" eb="4">
      <t>リエキ</t>
    </rPh>
    <phoneticPr fontId="2"/>
  </si>
  <si>
    <t>全社費用*3</t>
    <rPh sb="0" eb="2">
      <t>ゼンシャ</t>
    </rPh>
    <rPh sb="2" eb="4">
      <t>ヒヨウ</t>
    </rPh>
    <phoneticPr fontId="8"/>
  </si>
  <si>
    <t>Corporate expenses*3</t>
  </si>
  <si>
    <t>Operating profit</t>
  </si>
  <si>
    <t>Non-operating income</t>
  </si>
  <si>
    <t>Dividend income</t>
  </si>
  <si>
    <t xml:space="preserve">Subsidy income </t>
  </si>
  <si>
    <t>Others</t>
  </si>
  <si>
    <t>営業外収益</t>
    <rPh sb="0" eb="3">
      <t>エイギョウガイ</t>
    </rPh>
    <rPh sb="3" eb="5">
      <t>シュウエキ</t>
    </rPh>
    <phoneticPr fontId="2"/>
  </si>
  <si>
    <t>受取利息</t>
    <rPh sb="0" eb="2">
      <t>ウケトリ</t>
    </rPh>
    <rPh sb="2" eb="4">
      <t>リソク</t>
    </rPh>
    <phoneticPr fontId="2"/>
  </si>
  <si>
    <t>受取配当金</t>
    <rPh sb="0" eb="2">
      <t>ウケトリ</t>
    </rPh>
    <rPh sb="2" eb="5">
      <t>ハイトウキン</t>
    </rPh>
    <phoneticPr fontId="2"/>
  </si>
  <si>
    <t>受取保険金</t>
    <rPh sb="0" eb="2">
      <t>ウケトリ</t>
    </rPh>
    <rPh sb="2" eb="5">
      <t>ホケンキン</t>
    </rPh>
    <phoneticPr fontId="2"/>
  </si>
  <si>
    <t>補助金収入</t>
    <rPh sb="0" eb="3">
      <t>ホジョキン</t>
    </rPh>
    <rPh sb="3" eb="5">
      <t>シュウニュウ</t>
    </rPh>
    <phoneticPr fontId="2"/>
  </si>
  <si>
    <t>その他</t>
    <rPh sb="2" eb="3">
      <t>タ</t>
    </rPh>
    <phoneticPr fontId="2"/>
  </si>
  <si>
    <t>営業外費用</t>
    <rPh sb="0" eb="3">
      <t>エイギョウガイ</t>
    </rPh>
    <rPh sb="3" eb="5">
      <t>ヒヨウ</t>
    </rPh>
    <phoneticPr fontId="2"/>
  </si>
  <si>
    <t>支払利息</t>
    <rPh sb="0" eb="2">
      <t>シハライ</t>
    </rPh>
    <rPh sb="2" eb="4">
      <t>リソク</t>
    </rPh>
    <phoneticPr fontId="2"/>
  </si>
  <si>
    <t>損害賠償金</t>
    <rPh sb="0" eb="2">
      <t>ソンガイ</t>
    </rPh>
    <rPh sb="2" eb="5">
      <t>バイショウキン</t>
    </rPh>
    <phoneticPr fontId="2"/>
  </si>
  <si>
    <t>Non-operating expenses</t>
  </si>
  <si>
    <t>Compensation for damage</t>
  </si>
  <si>
    <t>Interest income</t>
    <phoneticPr fontId="3"/>
  </si>
  <si>
    <t>Elderly care business</t>
    <phoneticPr fontId="3"/>
  </si>
  <si>
    <t>Children business*1</t>
    <phoneticPr fontId="3"/>
  </si>
  <si>
    <t>固定資産売却益</t>
    <rPh sb="0" eb="2">
      <t>コテイ</t>
    </rPh>
    <rPh sb="2" eb="4">
      <t>シサン</t>
    </rPh>
    <rPh sb="4" eb="7">
      <t>バイキャクエキ</t>
    </rPh>
    <phoneticPr fontId="2"/>
  </si>
  <si>
    <t>投資有価証券売却益</t>
    <rPh sb="0" eb="9">
      <t>トウシユウカショウケンバイキャクエキ</t>
    </rPh>
    <phoneticPr fontId="2"/>
  </si>
  <si>
    <t>経常利益</t>
    <rPh sb="0" eb="4">
      <t>ケイジョウリエキ</t>
    </rPh>
    <phoneticPr fontId="2"/>
  </si>
  <si>
    <t>特別利益</t>
    <rPh sb="0" eb="4">
      <t>トクベツリエキ</t>
    </rPh>
    <phoneticPr fontId="2"/>
  </si>
  <si>
    <t>Gain on sales of investment securities</t>
  </si>
  <si>
    <t>特別損失</t>
    <rPh sb="0" eb="2">
      <t>トクベツ</t>
    </rPh>
    <rPh sb="2" eb="4">
      <t>ソンシツ</t>
    </rPh>
    <phoneticPr fontId="2"/>
  </si>
  <si>
    <t>固定資産圧縮損</t>
    <rPh sb="0" eb="2">
      <t>コテイ</t>
    </rPh>
    <rPh sb="2" eb="4">
      <t>シサン</t>
    </rPh>
    <rPh sb="4" eb="6">
      <t>アッシュク</t>
    </rPh>
    <rPh sb="6" eb="7">
      <t>ソン</t>
    </rPh>
    <phoneticPr fontId="2"/>
  </si>
  <si>
    <t>減損損失</t>
    <rPh sb="0" eb="2">
      <t>ゲンソン</t>
    </rPh>
    <rPh sb="2" eb="4">
      <t>ソンシツ</t>
    </rPh>
    <phoneticPr fontId="2"/>
  </si>
  <si>
    <t>Total income taxes</t>
  </si>
  <si>
    <t>Net income</t>
  </si>
  <si>
    <t>税金等調整前当期純利益</t>
    <rPh sb="0" eb="2">
      <t>ゼイキン</t>
    </rPh>
    <rPh sb="2" eb="3">
      <t>トウ</t>
    </rPh>
    <rPh sb="3" eb="5">
      <t>チョウセイ</t>
    </rPh>
    <rPh sb="5" eb="6">
      <t>マエ</t>
    </rPh>
    <rPh sb="6" eb="8">
      <t>トウキ</t>
    </rPh>
    <rPh sb="8" eb="11">
      <t>ジュンリエキ</t>
    </rPh>
    <phoneticPr fontId="2"/>
  </si>
  <si>
    <t>法人税等合計</t>
    <rPh sb="0" eb="3">
      <t>ホウジンゼイ</t>
    </rPh>
    <rPh sb="3" eb="4">
      <t>トウ</t>
    </rPh>
    <rPh sb="4" eb="6">
      <t>ゴウケイ</t>
    </rPh>
    <phoneticPr fontId="2"/>
  </si>
  <si>
    <t>親会社株主に帰属する当期純利益</t>
    <rPh sb="0" eb="1">
      <t>オヤ</t>
    </rPh>
    <rPh sb="1" eb="3">
      <t>カイシャ</t>
    </rPh>
    <rPh sb="3" eb="5">
      <t>カブヌシ</t>
    </rPh>
    <rPh sb="6" eb="8">
      <t>キゾク</t>
    </rPh>
    <rPh sb="10" eb="12">
      <t>トウキ</t>
    </rPh>
    <rPh sb="12" eb="15">
      <t>ジュンリエキ</t>
    </rPh>
    <phoneticPr fontId="2"/>
  </si>
  <si>
    <t>EBITDA*4</t>
  </si>
  <si>
    <t>のれん償却額</t>
    <rPh sb="3" eb="5">
      <t>ショウキャク</t>
    </rPh>
    <rPh sb="5" eb="6">
      <t>ガク</t>
    </rPh>
    <phoneticPr fontId="2"/>
  </si>
  <si>
    <t>設備投資額</t>
    <rPh sb="0" eb="2">
      <t>セツビ</t>
    </rPh>
    <rPh sb="2" eb="4">
      <t>トウシ</t>
    </rPh>
    <rPh sb="4" eb="5">
      <t>ガク</t>
    </rPh>
    <phoneticPr fontId="2"/>
  </si>
  <si>
    <t>M&amp;A投資額</t>
    <rPh sb="3" eb="5">
      <t>トウシ</t>
    </rPh>
    <rPh sb="5" eb="6">
      <t>ガク</t>
    </rPh>
    <phoneticPr fontId="2"/>
  </si>
  <si>
    <t>投資有価証券取得額</t>
    <rPh sb="0" eb="6">
      <t>トウシユウカショウケン</t>
    </rPh>
    <rPh sb="6" eb="8">
      <t>シュトク</t>
    </rPh>
    <rPh sb="8" eb="9">
      <t>ガク</t>
    </rPh>
    <phoneticPr fontId="2"/>
  </si>
  <si>
    <t>Amortization of goodwill</t>
  </si>
  <si>
    <t>CAPEX</t>
  </si>
  <si>
    <t>M&amp;A investment</t>
  </si>
  <si>
    <t>Equity investment</t>
  </si>
  <si>
    <t>単位：円（Yen）</t>
    <rPh sb="0" eb="2">
      <t>タンイ</t>
    </rPh>
    <rPh sb="3" eb="4">
      <t>エン</t>
    </rPh>
    <phoneticPr fontId="3"/>
  </si>
  <si>
    <t>Dividends</t>
  </si>
  <si>
    <t>Depreciation*5</t>
    <phoneticPr fontId="3"/>
  </si>
  <si>
    <t>減価償却費*5</t>
    <rPh sb="0" eb="2">
      <t>ゲンカ</t>
    </rPh>
    <rPh sb="2" eb="4">
      <t>ショウキャク</t>
    </rPh>
    <rPh sb="4" eb="5">
      <t>ヒ</t>
    </rPh>
    <phoneticPr fontId="2"/>
  </si>
  <si>
    <t>配当額</t>
    <rPh sb="0" eb="2">
      <t>ハイトウ</t>
    </rPh>
    <rPh sb="2" eb="3">
      <t>ガク</t>
    </rPh>
    <phoneticPr fontId="2"/>
  </si>
  <si>
    <t>純資産額</t>
    <rPh sb="0" eb="3">
      <t>ジュンシサン</t>
    </rPh>
    <rPh sb="3" eb="4">
      <t>ガク</t>
    </rPh>
    <phoneticPr fontId="2"/>
  </si>
  <si>
    <t>Net income*6</t>
    <phoneticPr fontId="3"/>
  </si>
  <si>
    <t>当期純利益*6</t>
    <rPh sb="0" eb="2">
      <t>トウキ</t>
    </rPh>
    <rPh sb="2" eb="5">
      <t>ジュンリエキ</t>
    </rPh>
    <phoneticPr fontId="2"/>
  </si>
  <si>
    <t>Others</t>
    <phoneticPr fontId="3"/>
  </si>
  <si>
    <t>Children business</t>
    <phoneticPr fontId="3"/>
  </si>
  <si>
    <t>FY2015</t>
    <phoneticPr fontId="3"/>
  </si>
  <si>
    <t>FY2016</t>
  </si>
  <si>
    <t>FY2017</t>
  </si>
  <si>
    <t>FY2018</t>
  </si>
  <si>
    <t>FY2024</t>
  </si>
  <si>
    <t>FY2025</t>
  </si>
  <si>
    <t>FY2026</t>
  </si>
  <si>
    <t>FY2027</t>
  </si>
  <si>
    <t>FY2028</t>
  </si>
  <si>
    <t>FY2029</t>
  </si>
  <si>
    <t>FY2030</t>
  </si>
  <si>
    <t>end</t>
    <phoneticPr fontId="3"/>
  </si>
  <si>
    <t>株式会社ソラスト</t>
    <rPh sb="0" eb="2">
      <t>カブシキ</t>
    </rPh>
    <rPh sb="2" eb="4">
      <t>ガイシャ</t>
    </rPh>
    <phoneticPr fontId="3"/>
  </si>
  <si>
    <t>Solasto Corporation</t>
    <phoneticPr fontId="3"/>
  </si>
  <si>
    <t>目次（Contents）</t>
    <rPh sb="0" eb="2">
      <t>モクジ</t>
    </rPh>
    <phoneticPr fontId="3"/>
  </si>
  <si>
    <t>P1</t>
    <phoneticPr fontId="3"/>
  </si>
  <si>
    <t>P5</t>
    <phoneticPr fontId="3"/>
  </si>
  <si>
    <t>P7</t>
    <phoneticPr fontId="3"/>
  </si>
  <si>
    <t>P8</t>
    <phoneticPr fontId="3"/>
  </si>
  <si>
    <t>1-2.１株当たり情報（Per share data）</t>
    <phoneticPr fontId="3"/>
  </si>
  <si>
    <t>単位：％</t>
    <rPh sb="0" eb="2">
      <t>タンイ</t>
    </rPh>
    <phoneticPr fontId="3"/>
  </si>
  <si>
    <t>1-3.前年比（YoY）</t>
    <rPh sb="4" eb="7">
      <t>ゼンネンヒ</t>
    </rPh>
    <phoneticPr fontId="3"/>
  </si>
  <si>
    <t>1-4.売上高比率（Net sales ratio）</t>
    <rPh sb="4" eb="7">
      <t>ウリアゲダカ</t>
    </rPh>
    <rPh sb="7" eb="9">
      <t>ヒリツ</t>
    </rPh>
    <phoneticPr fontId="3"/>
  </si>
  <si>
    <t>Corporate expenses</t>
    <phoneticPr fontId="3"/>
  </si>
  <si>
    <t>EBITDA</t>
    <phoneticPr fontId="3"/>
  </si>
  <si>
    <t>1-5.連結貸借対照表（Consolidated balance sheet）</t>
    <rPh sb="4" eb="6">
      <t>レンケツ</t>
    </rPh>
    <rPh sb="6" eb="8">
      <t>タイシャク</t>
    </rPh>
    <rPh sb="8" eb="11">
      <t>タイショウヒョウ</t>
    </rPh>
    <phoneticPr fontId="3"/>
  </si>
  <si>
    <t>2019年</t>
    <rPh sb="4" eb="5">
      <t>ネン</t>
    </rPh>
    <phoneticPr fontId="3"/>
  </si>
  <si>
    <t>2020年</t>
    <rPh sb="4" eb="5">
      <t>ネン</t>
    </rPh>
    <phoneticPr fontId="3"/>
  </si>
  <si>
    <t>2021年</t>
    <rPh sb="4" eb="5">
      <t>ネン</t>
    </rPh>
    <phoneticPr fontId="3"/>
  </si>
  <si>
    <t>2022年</t>
    <rPh sb="4" eb="5">
      <t>ネン</t>
    </rPh>
    <phoneticPr fontId="3"/>
  </si>
  <si>
    <t>2016年</t>
    <rPh sb="4" eb="5">
      <t>ネン</t>
    </rPh>
    <phoneticPr fontId="3"/>
  </si>
  <si>
    <t>2017年</t>
    <rPh sb="4" eb="5">
      <t>ネン</t>
    </rPh>
    <phoneticPr fontId="3"/>
  </si>
  <si>
    <t>2018年</t>
    <rPh sb="4" eb="5">
      <t>ネン</t>
    </rPh>
    <phoneticPr fontId="3"/>
  </si>
  <si>
    <t>2023年</t>
    <rPh sb="4" eb="5">
      <t>ネン</t>
    </rPh>
    <phoneticPr fontId="3"/>
  </si>
  <si>
    <t>2024年</t>
    <rPh sb="4" eb="5">
      <t>ネン</t>
    </rPh>
    <phoneticPr fontId="3"/>
  </si>
  <si>
    <t>2025年</t>
    <rPh sb="4" eb="5">
      <t>ネン</t>
    </rPh>
    <phoneticPr fontId="3"/>
  </si>
  <si>
    <t>2026年</t>
    <rPh sb="4" eb="5">
      <t>ネン</t>
    </rPh>
    <phoneticPr fontId="3"/>
  </si>
  <si>
    <t>2027年</t>
    <rPh sb="4" eb="5">
      <t>ネン</t>
    </rPh>
    <phoneticPr fontId="3"/>
  </si>
  <si>
    <t>2028年</t>
    <rPh sb="4" eb="5">
      <t>ネン</t>
    </rPh>
    <phoneticPr fontId="3"/>
  </si>
  <si>
    <t>2029年</t>
    <rPh sb="4" eb="5">
      <t>ネン</t>
    </rPh>
    <phoneticPr fontId="3"/>
  </si>
  <si>
    <t>2030年</t>
    <rPh sb="4" eb="5">
      <t>ネン</t>
    </rPh>
    <phoneticPr fontId="3"/>
  </si>
  <si>
    <t>2031年</t>
    <rPh sb="4" eb="5">
      <t>ネン</t>
    </rPh>
    <phoneticPr fontId="3"/>
  </si>
  <si>
    <t>流動資産</t>
  </si>
  <si>
    <t>現金及び預金</t>
  </si>
  <si>
    <t>売掛金</t>
  </si>
  <si>
    <t>貯蔵品</t>
  </si>
  <si>
    <t>その他</t>
  </si>
  <si>
    <t>固定資産</t>
    <rPh sb="0" eb="4">
      <t>コテイシサン</t>
    </rPh>
    <phoneticPr fontId="3"/>
  </si>
  <si>
    <t>有形固定資産</t>
  </si>
  <si>
    <t>建物及び構築物</t>
  </si>
  <si>
    <t>土地</t>
  </si>
  <si>
    <t>無形固定資産</t>
  </si>
  <si>
    <t>のれん</t>
  </si>
  <si>
    <t>資産合計</t>
    <rPh sb="0" eb="4">
      <t>シサンゴウケイ</t>
    </rPh>
    <phoneticPr fontId="3"/>
  </si>
  <si>
    <t>投資その他の資産</t>
  </si>
  <si>
    <t>Current assets</t>
  </si>
  <si>
    <t>Inventory</t>
  </si>
  <si>
    <t>Buildings and structures-net</t>
  </si>
  <si>
    <t>Land</t>
  </si>
  <si>
    <t>Goodwill</t>
  </si>
  <si>
    <t>Investments and other assets</t>
  </si>
  <si>
    <t>Total assets</t>
  </si>
  <si>
    <t>流動負債</t>
  </si>
  <si>
    <t>短期借入金</t>
  </si>
  <si>
    <t>1年内返済予定の長期借入金</t>
  </si>
  <si>
    <t>未払金</t>
  </si>
  <si>
    <t>固定負債</t>
  </si>
  <si>
    <t>長期借入金</t>
  </si>
  <si>
    <t>リース債務</t>
  </si>
  <si>
    <t>退職給付に係る負債</t>
  </si>
  <si>
    <t>負債合計</t>
  </si>
  <si>
    <t>株主資本</t>
  </si>
  <si>
    <t>資本金</t>
  </si>
  <si>
    <t>資本剰余金</t>
  </si>
  <si>
    <t>利益剰余金</t>
  </si>
  <si>
    <t>自己株式</t>
  </si>
  <si>
    <t>負債純資産合計</t>
  </si>
  <si>
    <t>純資産合計</t>
  </si>
  <si>
    <t>その他の包括利益累計額</t>
  </si>
  <si>
    <t>新株予約権</t>
  </si>
  <si>
    <t>Current liabilities</t>
  </si>
  <si>
    <t>Accounts payable-other</t>
  </si>
  <si>
    <t>Total liabilities</t>
  </si>
  <si>
    <t>Capital surplus</t>
  </si>
  <si>
    <t>Treasury stock</t>
  </si>
  <si>
    <t>Accumulated other comprehensive income</t>
  </si>
  <si>
    <t>小計</t>
    <rPh sb="0" eb="2">
      <t>ショウケイ</t>
    </rPh>
    <phoneticPr fontId="3"/>
  </si>
  <si>
    <t>営業活動によるキャッシュ・フロー</t>
  </si>
  <si>
    <t>税金等調整前当期純利益</t>
  </si>
  <si>
    <t>減価償却費</t>
  </si>
  <si>
    <t>のれん償却額</t>
  </si>
  <si>
    <t>減損損失</t>
  </si>
  <si>
    <t>支払利息</t>
  </si>
  <si>
    <t>利息及び配当金の受取額</t>
  </si>
  <si>
    <t>利息の支払額</t>
  </si>
  <si>
    <t>法人税等の支払額</t>
  </si>
  <si>
    <t>有形固定資産の取得による支出</t>
  </si>
  <si>
    <t>有形固定資産の売却による収入</t>
  </si>
  <si>
    <t>無形固定資産の取得による支出</t>
  </si>
  <si>
    <t>投資有価証券の取得による支出</t>
  </si>
  <si>
    <t>投資有価証券の売却による収入</t>
  </si>
  <si>
    <t>敷金及び保証金の差入による支出</t>
  </si>
  <si>
    <t>敷金及び保証金の回収による収入</t>
  </si>
  <si>
    <t>事業譲受による支出</t>
  </si>
  <si>
    <t>子会社株式の取得による支出</t>
  </si>
  <si>
    <t>投資活動によるキャッシュ・フロー</t>
  </si>
  <si>
    <t>短期借入金の純増減額</t>
  </si>
  <si>
    <t>長期借入れによる収入</t>
  </si>
  <si>
    <t>長期借入金の返済による支出</t>
  </si>
  <si>
    <t>社債の償還による支出</t>
  </si>
  <si>
    <t>株式の発行による収入</t>
  </si>
  <si>
    <t>自己株式の取得による支出</t>
  </si>
  <si>
    <t>配当金の支払額</t>
  </si>
  <si>
    <t>ファイナンス・リース債務の返済による支出</t>
  </si>
  <si>
    <t>財務活動によるキャッシュ・フロー</t>
  </si>
  <si>
    <t>現金及び現金同等物の期首残高</t>
  </si>
  <si>
    <t>現金及び現金同等物の当期末残高</t>
  </si>
  <si>
    <t>1-6.連結キャッシュ・フロー計算書（Consolidated statements of cash flows）</t>
    <rPh sb="4" eb="6">
      <t>レンケツ</t>
    </rPh>
    <rPh sb="15" eb="18">
      <t>ケイサンショ</t>
    </rPh>
    <phoneticPr fontId="3"/>
  </si>
  <si>
    <t>Depreciation</t>
  </si>
  <si>
    <t>Interest expenses</t>
  </si>
  <si>
    <t>Increase (decrease) in deposits received</t>
  </si>
  <si>
    <t>Interest and dividends received</t>
  </si>
  <si>
    <t>Interest paid</t>
  </si>
  <si>
    <t>Income taxes paid</t>
  </si>
  <si>
    <t>Purchase of investment securities</t>
  </si>
  <si>
    <t>Purchase of shares of subsidiaries</t>
  </si>
  <si>
    <t>Redemption of bonds</t>
  </si>
  <si>
    <t>Purchases of treasury stock</t>
  </si>
  <si>
    <t>Dividends paid</t>
  </si>
  <si>
    <t>Net increase (decrease) in cash and cash equivalents</t>
  </si>
  <si>
    <t>2-1.医療関連受託事業（Medical outsourcing business）</t>
    <phoneticPr fontId="3"/>
  </si>
  <si>
    <t>売上高</t>
  </si>
  <si>
    <t>業務請負</t>
  </si>
  <si>
    <t>労働者派遣</t>
  </si>
  <si>
    <t>Contracted service</t>
  </si>
  <si>
    <t>Worker dispatching</t>
  </si>
  <si>
    <t>2-1-2.前年比（YoY）</t>
    <rPh sb="6" eb="9">
      <t>ゼンネンヒ</t>
    </rPh>
    <phoneticPr fontId="3"/>
  </si>
  <si>
    <t>2-2.介護事業（Elderly care business）</t>
    <rPh sb="4" eb="6">
      <t>カイゴ</t>
    </rPh>
    <phoneticPr fontId="3"/>
  </si>
  <si>
    <t>単位：ヶ所（Centers）</t>
    <rPh sb="0" eb="2">
      <t>タンイ</t>
    </rPh>
    <rPh sb="4" eb="5">
      <t>ショ</t>
    </rPh>
    <phoneticPr fontId="3"/>
  </si>
  <si>
    <t>Mar.</t>
  </si>
  <si>
    <t>Mar.</t>
    <phoneticPr fontId="3"/>
  </si>
  <si>
    <t>年／月末（Year／End of month）</t>
    <rPh sb="2" eb="4">
      <t>ゲツマツ</t>
    </rPh>
    <phoneticPr fontId="3"/>
  </si>
  <si>
    <t>合計</t>
    <rPh sb="0" eb="2">
      <t>ゴウケイ</t>
    </rPh>
    <phoneticPr fontId="2"/>
  </si>
  <si>
    <t>Total</t>
    <phoneticPr fontId="3"/>
  </si>
  <si>
    <t>Day service</t>
  </si>
  <si>
    <t>Home care support</t>
  </si>
  <si>
    <t>Group home</t>
  </si>
  <si>
    <t>Nursing home &amp; serviced residence for elderly</t>
  </si>
  <si>
    <t>デイサービス</t>
  </si>
  <si>
    <t>居宅介護支援</t>
  </si>
  <si>
    <t>グループホーム</t>
  </si>
  <si>
    <t>有料老人ホーム・サ高住</t>
  </si>
  <si>
    <t>Apr.</t>
    <phoneticPr fontId="3"/>
  </si>
  <si>
    <t>4月</t>
    <rPh sb="1" eb="2">
      <t>ガツ</t>
    </rPh>
    <phoneticPr fontId="3"/>
  </si>
  <si>
    <t>5月</t>
  </si>
  <si>
    <t>6月</t>
  </si>
  <si>
    <t>7月</t>
  </si>
  <si>
    <t>8月</t>
  </si>
  <si>
    <t>9月</t>
  </si>
  <si>
    <t>May</t>
    <phoneticPr fontId="3"/>
  </si>
  <si>
    <t>Jun.</t>
    <phoneticPr fontId="3"/>
  </si>
  <si>
    <t>Jul.</t>
    <phoneticPr fontId="3"/>
  </si>
  <si>
    <t>Aug.</t>
    <phoneticPr fontId="3"/>
  </si>
  <si>
    <t>Sep.</t>
    <phoneticPr fontId="3"/>
  </si>
  <si>
    <t>単位：人（person）</t>
    <rPh sb="0" eb="2">
      <t>タンイ</t>
    </rPh>
    <rPh sb="3" eb="4">
      <t>ニン</t>
    </rPh>
    <phoneticPr fontId="3"/>
  </si>
  <si>
    <t>月間（Monthly）</t>
    <rPh sb="0" eb="1">
      <t>ツキ</t>
    </rPh>
    <rPh sb="1" eb="2">
      <t>アイダ</t>
    </rPh>
    <phoneticPr fontId="3"/>
  </si>
  <si>
    <t>10月</t>
    <rPh sb="2" eb="3">
      <t>ガツ</t>
    </rPh>
    <phoneticPr fontId="3"/>
  </si>
  <si>
    <t>11月</t>
  </si>
  <si>
    <t>12月</t>
  </si>
  <si>
    <t>1月</t>
  </si>
  <si>
    <t>2月</t>
  </si>
  <si>
    <t>3月</t>
  </si>
  <si>
    <t>Oct.</t>
    <phoneticPr fontId="3"/>
  </si>
  <si>
    <t>Nov.</t>
    <phoneticPr fontId="3"/>
  </si>
  <si>
    <t>Dec.</t>
    <phoneticPr fontId="3"/>
  </si>
  <si>
    <t>Jan.</t>
    <phoneticPr fontId="3"/>
  </si>
  <si>
    <t>Feb.</t>
    <phoneticPr fontId="3"/>
  </si>
  <si>
    <t>訪問介護</t>
    <phoneticPr fontId="3"/>
  </si>
  <si>
    <t>デイサービス</t>
    <phoneticPr fontId="3"/>
  </si>
  <si>
    <t>Day service</t>
    <phoneticPr fontId="3"/>
  </si>
  <si>
    <t>Home help service</t>
    <phoneticPr fontId="3"/>
  </si>
  <si>
    <t>FY2018以前 closing：26件</t>
    <phoneticPr fontId="3"/>
  </si>
  <si>
    <t>FY2019 closing：8件</t>
    <phoneticPr fontId="3"/>
  </si>
  <si>
    <t>FY2020 closing：10件</t>
    <phoneticPr fontId="3"/>
  </si>
  <si>
    <t>FY2021 closing：3件</t>
    <phoneticPr fontId="3"/>
  </si>
  <si>
    <t>FY2022 closing</t>
    <phoneticPr fontId="3"/>
  </si>
  <si>
    <t>月末（End of month）</t>
    <rPh sb="0" eb="1">
      <t>ツキ</t>
    </rPh>
    <rPh sb="1" eb="2">
      <t>マツ</t>
    </rPh>
    <phoneticPr fontId="3"/>
  </si>
  <si>
    <t>施設系サービス</t>
    <rPh sb="0" eb="3">
      <t>シセツケイ</t>
    </rPh>
    <phoneticPr fontId="3"/>
  </si>
  <si>
    <t>Facility-based service</t>
    <phoneticPr fontId="3"/>
  </si>
  <si>
    <t>2-3.こども事業（Children busiess）</t>
    <rPh sb="7" eb="9">
      <t>ジギョウ</t>
    </rPh>
    <phoneticPr fontId="3"/>
  </si>
  <si>
    <t>2-3-1.保育施設数（Number of child care centers）</t>
    <rPh sb="6" eb="8">
      <t>ホイク</t>
    </rPh>
    <rPh sb="8" eb="10">
      <t>シセツ</t>
    </rPh>
    <rPh sb="10" eb="11">
      <t>スウ</t>
    </rPh>
    <phoneticPr fontId="3"/>
  </si>
  <si>
    <t>年／月末（Year／End of month）</t>
    <phoneticPr fontId="3"/>
  </si>
  <si>
    <t>Y-2</t>
    <phoneticPr fontId="3"/>
  </si>
  <si>
    <t>Y-1</t>
    <phoneticPr fontId="3"/>
  </si>
  <si>
    <t>当年度</t>
    <rPh sb="0" eb="1">
      <t>トウ</t>
    </rPh>
    <rPh sb="1" eb="3">
      <t>ネンド</t>
    </rPh>
    <phoneticPr fontId="3"/>
  </si>
  <si>
    <t>Y</t>
    <phoneticPr fontId="3"/>
  </si>
  <si>
    <t>Y+1</t>
    <phoneticPr fontId="3"/>
  </si>
  <si>
    <t>forcast</t>
    <phoneticPr fontId="3"/>
  </si>
  <si>
    <t>Y-3</t>
    <phoneticPr fontId="3"/>
  </si>
  <si>
    <t>FY</t>
    <phoneticPr fontId="3"/>
  </si>
  <si>
    <t>年</t>
    <rPh sb="0" eb="1">
      <t>ネン</t>
    </rPh>
    <phoneticPr fontId="3"/>
  </si>
  <si>
    <t>20,402[ 1,648]</t>
  </si>
  <si>
    <t>4-1.売上高推移（Net sales）</t>
    <rPh sb="4" eb="7">
      <t>ウリアゲダカ</t>
    </rPh>
    <rPh sb="7" eb="9">
      <t>スイイ</t>
    </rPh>
    <phoneticPr fontId="3"/>
  </si>
  <si>
    <t>4-1-4.サマリー（Summary）</t>
    <phoneticPr fontId="3"/>
  </si>
  <si>
    <t>4-1-2.医療関連受託事業（Medical outsourcing business）</t>
    <phoneticPr fontId="3"/>
  </si>
  <si>
    <t>4-1-1.全社（Total net sales）</t>
    <phoneticPr fontId="3"/>
  </si>
  <si>
    <t>4-1-3.介護事業（Elderly care business）</t>
    <rPh sb="6" eb="8">
      <t>カイゴ</t>
    </rPh>
    <rPh sb="8" eb="10">
      <t>ジギョウ</t>
    </rPh>
    <phoneticPr fontId="3"/>
  </si>
  <si>
    <t>全社費用</t>
    <rPh sb="0" eb="4">
      <t>ゼンシャヒヨウ</t>
    </rPh>
    <phoneticPr fontId="8"/>
  </si>
  <si>
    <t>営業利益</t>
    <rPh sb="0" eb="4">
      <t>エイギョウリエキ</t>
    </rPh>
    <phoneticPr fontId="3"/>
  </si>
  <si>
    <t>Operating profit</t>
    <phoneticPr fontId="3"/>
  </si>
  <si>
    <t>4-2.営業利益推移（Operating profit）</t>
    <rPh sb="4" eb="8">
      <t>エイギョウリエキ</t>
    </rPh>
    <rPh sb="8" eb="10">
      <t>スイイ</t>
    </rPh>
    <phoneticPr fontId="3"/>
  </si>
  <si>
    <t>4-2-1.全社（Total operating profit）</t>
    <phoneticPr fontId="3"/>
  </si>
  <si>
    <t>4-2-2.医療関連受託事業（Medical outsourcing business）</t>
    <phoneticPr fontId="3"/>
  </si>
  <si>
    <t>4-2-3.介護事業（Elderly care business）</t>
    <rPh sb="6" eb="8">
      <t>カイゴ</t>
    </rPh>
    <rPh sb="8" eb="10">
      <t>ジギョウ</t>
    </rPh>
    <phoneticPr fontId="3"/>
  </si>
  <si>
    <t>4-2-4.サマリー（Summary）</t>
    <phoneticPr fontId="3"/>
  </si>
  <si>
    <t>P10</t>
    <phoneticPr fontId="3"/>
  </si>
  <si>
    <t>●　注記一覧（Notes）・・・・・・・・・・・・・・・・・・・・・・・・・・・・・・・・・・・・・・・・・・・・・・・・・・・・・・・</t>
    <rPh sb="2" eb="4">
      <t>チュウキ</t>
    </rPh>
    <rPh sb="4" eb="6">
      <t>イチラン</t>
    </rPh>
    <phoneticPr fontId="3"/>
  </si>
  <si>
    <t>内容</t>
    <rPh sb="0" eb="2">
      <t>ナイヨウ</t>
    </rPh>
    <phoneticPr fontId="3"/>
  </si>
  <si>
    <t>Page</t>
    <phoneticPr fontId="3"/>
  </si>
  <si>
    <t>Note</t>
    <phoneticPr fontId="3"/>
  </si>
  <si>
    <t>Contents</t>
    <phoneticPr fontId="3"/>
  </si>
  <si>
    <t>*1</t>
    <phoneticPr fontId="3"/>
  </si>
  <si>
    <t>*2</t>
    <phoneticPr fontId="3"/>
  </si>
  <si>
    <t>*3</t>
    <phoneticPr fontId="3"/>
  </si>
  <si>
    <t>*4</t>
    <phoneticPr fontId="3"/>
  </si>
  <si>
    <t>*5</t>
    <phoneticPr fontId="3"/>
  </si>
  <si>
    <t>*6</t>
    <phoneticPr fontId="3"/>
  </si>
  <si>
    <t>2022年度より介護・保育事業から保育事業を分離し、セグメントの名称を保育事業からこども事業に変更。2021年度以前のこども事業の数値は保育事業の数値を使用</t>
    <phoneticPr fontId="3"/>
  </si>
  <si>
    <t>教育事業等。2021年度よりスマートホスピタル事業を含む</t>
    <phoneticPr fontId="3"/>
  </si>
  <si>
    <t>全社費用は決算短信に記載している調整額</t>
    <phoneticPr fontId="3"/>
  </si>
  <si>
    <t>EBITDA＝営業利益＋減価償却費＋のれん償却額</t>
    <phoneticPr fontId="3"/>
  </si>
  <si>
    <t>減価償却費（売上原価＋販売費及び一般管理費）</t>
    <rPh sb="0" eb="5">
      <t>ゲンカショウキャクヒ</t>
    </rPh>
    <rPh sb="6" eb="10">
      <t>ウリアゲゲンカ</t>
    </rPh>
    <rPh sb="11" eb="14">
      <t>ハンバイヒ</t>
    </rPh>
    <rPh sb="14" eb="15">
      <t>オヨ</t>
    </rPh>
    <rPh sb="16" eb="18">
      <t>イッパン</t>
    </rPh>
    <rPh sb="18" eb="21">
      <t>カンリヒ</t>
    </rPh>
    <phoneticPr fontId="3"/>
  </si>
  <si>
    <t>2022年度　1株当たり当期純利益予想＝当期純利益予想÷（2022年3月末の発行済株式数－2022年3月末の自己株式数）</t>
    <rPh sb="4" eb="5">
      <t>ネン</t>
    </rPh>
    <rPh sb="5" eb="6">
      <t>ド</t>
    </rPh>
    <rPh sb="8" eb="9">
      <t>カブ</t>
    </rPh>
    <rPh sb="9" eb="10">
      <t>ア</t>
    </rPh>
    <rPh sb="12" eb="14">
      <t>トウキ</t>
    </rPh>
    <rPh sb="14" eb="17">
      <t>ジュンリエキ</t>
    </rPh>
    <rPh sb="17" eb="19">
      <t>ヨソウ</t>
    </rPh>
    <rPh sb="20" eb="22">
      <t>トウキ</t>
    </rPh>
    <rPh sb="22" eb="25">
      <t>ジュンリエキ</t>
    </rPh>
    <rPh sb="25" eb="27">
      <t>ヨソウ</t>
    </rPh>
    <rPh sb="33" eb="34">
      <t>ネン</t>
    </rPh>
    <rPh sb="35" eb="36">
      <t>ガツ</t>
    </rPh>
    <rPh sb="36" eb="37">
      <t>マツ</t>
    </rPh>
    <rPh sb="38" eb="40">
      <t>ハッコウ</t>
    </rPh>
    <rPh sb="40" eb="41">
      <t>ズミ</t>
    </rPh>
    <rPh sb="41" eb="44">
      <t>カブシキスウ</t>
    </rPh>
    <rPh sb="49" eb="50">
      <t>ネン</t>
    </rPh>
    <rPh sb="51" eb="52">
      <t>ガツ</t>
    </rPh>
    <rPh sb="52" eb="53">
      <t>マツ</t>
    </rPh>
    <rPh sb="54" eb="58">
      <t>ジコカブシキ</t>
    </rPh>
    <rPh sb="58" eb="59">
      <t>カズ</t>
    </rPh>
    <phoneticPr fontId="3"/>
  </si>
  <si>
    <t>From FY2022, Child care business was separated from Elderly and child care business and changed the segment name to Children business. Figures for Children business prior to FY2021 use figures for Child care business.</t>
    <phoneticPr fontId="3"/>
  </si>
  <si>
    <t>Education business, etc. Smart hospital business is included from FY2021.</t>
    <phoneticPr fontId="3"/>
  </si>
  <si>
    <t>Corporate expenses indicated as reconciliation in the earning summary.</t>
    <phoneticPr fontId="3"/>
  </si>
  <si>
    <t>Operating profit + Depreciation + Amortization of goodwill</t>
    <phoneticPr fontId="3"/>
  </si>
  <si>
    <t>Others</t>
    <phoneticPr fontId="3"/>
  </si>
  <si>
    <t>*7</t>
    <phoneticPr fontId="3"/>
  </si>
  <si>
    <t>Medical institutions that have inpatient facilities with more than 20 beds are classified as Hospitals.</t>
    <phoneticPr fontId="3"/>
  </si>
  <si>
    <t>The total number of hospitals from which more than 1 million yen sales were recorded for more than 1 month during the quarter. The number includes new service contracts as well as consulting contracts during the quarter.</t>
    <phoneticPr fontId="3"/>
  </si>
  <si>
    <t xml:space="preserve">For new contracts, the number of new contracts corresponds to the number of hospitals with which the Company entered into contracts worth 1 million yen per month or more in April or thereafter each year, and at which the Company has commenced services; and the figure of sales from new contracts is the total of annualized sales revenues received from these hospitals. </t>
    <phoneticPr fontId="3"/>
  </si>
  <si>
    <t>新規受注は、毎年度4月以降に単月100万円以上の契約を締結し、業務を開始した病院の件数及び年換算売上高の合計</t>
    <rPh sb="7" eb="9">
      <t>ネンド</t>
    </rPh>
    <phoneticPr fontId="3"/>
  </si>
  <si>
    <t>当四半期中に1か月以上、単月100万円以上の売上高が計上された病院数の合計。期間中の新規の受注契約やコンサルティング契約を含む</t>
    <rPh sb="0" eb="1">
      <t>トウ</t>
    </rPh>
    <rPh sb="1" eb="4">
      <t>シハンキ</t>
    </rPh>
    <rPh sb="4" eb="5">
      <t>チュウ</t>
    </rPh>
    <rPh sb="8" eb="9">
      <t>ゲツ</t>
    </rPh>
    <rPh sb="9" eb="11">
      <t>イジョウ</t>
    </rPh>
    <rPh sb="12" eb="14">
      <t>タンゲツ</t>
    </rPh>
    <rPh sb="17" eb="21">
      <t>マンエンイジョウ</t>
    </rPh>
    <rPh sb="22" eb="24">
      <t>ウリアゲ</t>
    </rPh>
    <phoneticPr fontId="3"/>
  </si>
  <si>
    <t>病床20床以上の入院施設を持つ医療機関を病院として区分</t>
    <phoneticPr fontId="3"/>
  </si>
  <si>
    <t>The number of home help service centers includes those for housekeeping services.</t>
    <phoneticPr fontId="3"/>
  </si>
  <si>
    <t>訪問介護の事業所数には、家事代行を含む</t>
    <rPh sb="17" eb="18">
      <t>フク</t>
    </rPh>
    <phoneticPr fontId="3"/>
  </si>
  <si>
    <t>その他には、ショートステイ、ケアハウス、訪問看護、小規模多機能型居宅介護、福祉用具貸与・販売、定期巡回・随時対応型訪問介護看護等を含む</t>
    <rPh sb="65" eb="66">
      <t>フク</t>
    </rPh>
    <phoneticPr fontId="3"/>
  </si>
  <si>
    <t>Others includes short stay, care house, home-visit nursing care, small scale multifunctional care facility, welfare equipment rental and sale, and regular home visitation and as-needed visitation services, and etc.</t>
    <phoneticPr fontId="3"/>
  </si>
  <si>
    <t>The number of business consolidations conducted from April 2 to April 1 of next year in each fiscal year and the corresponding number of centers and net sales. FY2020 includes M&amp;As that were consolidated on March 19, 2020, and April 1, 2020. Net sales is the amount recorded on the consolidated financial statements.</t>
    <phoneticPr fontId="3"/>
  </si>
  <si>
    <t>各年度4月2日以降年度末翌日の4月1日までに企業結合を行った件数及び当該件数に対応する事業所数、売上高。2020年度には2020年3月19日及び4月1日に企業結合を行ったM&amp;Aを含む。売上高は連結財務諸表に計上された金額</t>
    <phoneticPr fontId="3"/>
  </si>
  <si>
    <t>P6</t>
    <phoneticPr fontId="3"/>
  </si>
  <si>
    <t>P7</t>
  </si>
  <si>
    <t>連結データ。 サービス利用者数、入居者数及び入居率は速報値で、直営事業所の合計</t>
    <phoneticPr fontId="3"/>
  </si>
  <si>
    <t>The figures are the total number of residents of group home, nursing home and serviced residence for elderly.</t>
    <phoneticPr fontId="3"/>
  </si>
  <si>
    <t>グループホーム、有料老人ホーム、サービス付き高齢者向け住宅の合計</t>
    <phoneticPr fontId="3"/>
  </si>
  <si>
    <t>Consolidated data. The number of service users and the occupancy rate are preliminary figures. The number of home care service, residents and the occupancy rate are total of directly-operated.</t>
    <phoneticPr fontId="3"/>
  </si>
  <si>
    <t xml:space="preserve">The number of new employees represents the number of employees who joined the Group during the period. </t>
    <phoneticPr fontId="3"/>
  </si>
  <si>
    <t xml:space="preserve">The number of employees indicates hired employees (fulltime and non-fulltime employees). The average number of temporary staff,  part-time workers, and contract employees during the period are indicated separately in [ ]. </t>
    <phoneticPr fontId="3"/>
  </si>
  <si>
    <t>Employees classified as Corporate for the Group are administrative personnel not assigned to any particular business segment.</t>
    <phoneticPr fontId="3"/>
  </si>
  <si>
    <t>採用者数は、期間中に当社グループに入社した社員数</t>
    <phoneticPr fontId="3"/>
  </si>
  <si>
    <t>従業員数は就業人員（常勤及び非常勤勤務者）であり、[　]内に登録型派遣、アルバイト、嘱託及び契約社員の期中平均人員を外数で記載</t>
    <phoneticPr fontId="3"/>
  </si>
  <si>
    <t>全社（共通）として記載されている従業員数は、特定のセグメントに区分できない管理部門に所属しているもの</t>
    <phoneticPr fontId="3"/>
  </si>
  <si>
    <t>←ベタ打ち</t>
    <rPh sb="3" eb="4">
      <t>ウ</t>
    </rPh>
    <phoneticPr fontId="3"/>
  </si>
  <si>
    <t>20,623[ 1,865]</t>
  </si>
  <si>
    <t>20,543[ 2,007]</t>
  </si>
  <si>
    <t>20,612[ 2,743]</t>
  </si>
  <si>
    <t>27[       2]</t>
  </si>
  <si>
    <t>25[       3]</t>
  </si>
  <si>
    <t>23[       3]</t>
  </si>
  <si>
    <t>105[       2]</t>
  </si>
  <si>
    <t>126[       7]</t>
  </si>
  <si>
    <t>131[       8]</t>
  </si>
  <si>
    <t>191[     12]</t>
  </si>
  <si>
    <t>218[     12]</t>
  </si>
  <si>
    <t>25,996[ 2,796]</t>
  </si>
  <si>
    <t>27,174[ 3,185]</t>
  </si>
  <si>
    <t>29,838[ 3,550]</t>
  </si>
  <si>
    <t>30,928[ 4,462]</t>
  </si>
  <si>
    <t/>
  </si>
  <si>
    <t>累計：</t>
    <rPh sb="0" eb="2">
      <t>ルイケイ</t>
    </rPh>
    <phoneticPr fontId="3"/>
  </si>
  <si>
    <t>四半期：</t>
    <rPh sb="0" eb="3">
      <t>シハンキ</t>
    </rPh>
    <phoneticPr fontId="3"/>
  </si>
  <si>
    <t>前年同期比：</t>
    <rPh sb="0" eb="5">
      <t>ゼンネンドウキヒ</t>
    </rPh>
    <phoneticPr fontId="3"/>
  </si>
  <si>
    <t>営業利益率：</t>
    <rPh sb="0" eb="5">
      <t>エイギョウリエキリツ</t>
    </rPh>
    <phoneticPr fontId="3"/>
  </si>
  <si>
    <t>全社（Total）</t>
    <rPh sb="0" eb="2">
      <t>ゼンシャ</t>
    </rPh>
    <phoneticPr fontId="3"/>
  </si>
  <si>
    <t>Medical outsourcing business</t>
    <phoneticPr fontId="3"/>
  </si>
  <si>
    <t>医療（Medical outsourcing）</t>
    <rPh sb="0" eb="2">
      <t>イリョウ</t>
    </rPh>
    <phoneticPr fontId="3"/>
  </si>
  <si>
    <t>介護（Elderly care）</t>
    <rPh sb="0" eb="2">
      <t>カイゴ</t>
    </rPh>
    <phoneticPr fontId="3"/>
  </si>
  <si>
    <t>こども（Children）</t>
    <phoneticPr fontId="3"/>
  </si>
  <si>
    <t>その他（Others）</t>
    <rPh sb="2" eb="3">
      <t>タ</t>
    </rPh>
    <phoneticPr fontId="3"/>
  </si>
  <si>
    <t>全社費用（Corporate expenses）</t>
    <rPh sb="0" eb="4">
      <t>ゼンシャヒヨウ</t>
    </rPh>
    <phoneticPr fontId="3"/>
  </si>
  <si>
    <t>FY2015</t>
  </si>
  <si>
    <t>FY2015</t>
    <phoneticPr fontId="3"/>
  </si>
  <si>
    <t>FY2016</t>
    <phoneticPr fontId="3"/>
  </si>
  <si>
    <t>　FY2021</t>
    <phoneticPr fontId="3"/>
  </si>
  <si>
    <t xml:space="preserve"> 決算補足資料</t>
    <rPh sb="1" eb="3">
      <t>ケッサン</t>
    </rPh>
    <rPh sb="3" eb="7">
      <t>ホソクシリョウ</t>
    </rPh>
    <phoneticPr fontId="3"/>
  </si>
  <si>
    <t xml:space="preserve">  Financial Results</t>
    <phoneticPr fontId="3"/>
  </si>
  <si>
    <t>要数値手入力</t>
    <rPh sb="0" eb="1">
      <t>ヨウ</t>
    </rPh>
    <rPh sb="1" eb="3">
      <t>スウチ</t>
    </rPh>
    <rPh sb="3" eb="4">
      <t>テ</t>
    </rPh>
    <rPh sb="4" eb="6">
      <t>ニュウリョク</t>
    </rPh>
    <phoneticPr fontId="3"/>
  </si>
  <si>
    <t>自動計算</t>
    <rPh sb="0" eb="2">
      <t>ジドウ</t>
    </rPh>
    <rPh sb="2" eb="4">
      <t>ケイサン</t>
    </rPh>
    <phoneticPr fontId="3"/>
  </si>
  <si>
    <t>Q4</t>
  </si>
  <si>
    <t>Q4</t>
    <phoneticPr fontId="3"/>
  </si>
  <si>
    <t>Q1</t>
  </si>
  <si>
    <t>Q1</t>
    <phoneticPr fontId="3"/>
  </si>
  <si>
    <t>Q2</t>
    <phoneticPr fontId="3"/>
  </si>
  <si>
    <t>Q3</t>
    <phoneticPr fontId="3"/>
  </si>
  <si>
    <t>Q2</t>
  </si>
  <si>
    <t>Q3</t>
  </si>
  <si>
    <t>Q2</t>
    <phoneticPr fontId="3"/>
  </si>
  <si>
    <t>Q3</t>
    <phoneticPr fontId="3"/>
  </si>
  <si>
    <t>Q4</t>
    <phoneticPr fontId="3"/>
  </si>
  <si>
    <t>H1</t>
    <phoneticPr fontId="3"/>
  </si>
  <si>
    <t>Q3YTD</t>
    <phoneticPr fontId="3"/>
  </si>
  <si>
    <t>FY</t>
    <phoneticPr fontId="3"/>
  </si>
  <si>
    <t xml:space="preserve"> 第1四半期決算補足資料</t>
    <rPh sb="1" eb="2">
      <t>ダイ</t>
    </rPh>
    <rPh sb="3" eb="6">
      <t>シハンキ</t>
    </rPh>
    <rPh sb="6" eb="8">
      <t>ケッサン</t>
    </rPh>
    <rPh sb="8" eb="12">
      <t>ホソクシリョウ</t>
    </rPh>
    <phoneticPr fontId="3"/>
  </si>
  <si>
    <t>　First Quarter Financial Results</t>
    <phoneticPr fontId="3"/>
  </si>
  <si>
    <t>　FY2022</t>
    <phoneticPr fontId="3"/>
  </si>
  <si>
    <t xml:space="preserve"> 第2四半期決算補足資料</t>
    <rPh sb="1" eb="2">
      <t>ダイ</t>
    </rPh>
    <rPh sb="3" eb="6">
      <t>シハンキ</t>
    </rPh>
    <rPh sb="6" eb="8">
      <t>ケッサン</t>
    </rPh>
    <rPh sb="8" eb="12">
      <t>ホソクシリョウ</t>
    </rPh>
    <phoneticPr fontId="3"/>
  </si>
  <si>
    <t xml:space="preserve"> 第3四半期決算補足資料</t>
    <rPh sb="1" eb="2">
      <t>ダイ</t>
    </rPh>
    <rPh sb="3" eb="6">
      <t>シハンキ</t>
    </rPh>
    <rPh sb="6" eb="8">
      <t>ケッサン</t>
    </rPh>
    <rPh sb="8" eb="12">
      <t>ホソクシリョウ</t>
    </rPh>
    <phoneticPr fontId="3"/>
  </si>
  <si>
    <t>期末に要数式修正</t>
    <rPh sb="0" eb="2">
      <t>キマツ</t>
    </rPh>
    <rPh sb="3" eb="4">
      <t>ヨウ</t>
    </rPh>
    <rPh sb="4" eb="6">
      <t>スウシキ</t>
    </rPh>
    <rPh sb="6" eb="8">
      <t>シュウセイ</t>
    </rPh>
    <phoneticPr fontId="3"/>
  </si>
  <si>
    <t>291[     35]</t>
    <phoneticPr fontId="3"/>
  </si>
  <si>
    <t>327[     42]</t>
    <phoneticPr fontId="3"/>
  </si>
  <si>
    <t>390[     58]</t>
    <phoneticPr fontId="3"/>
  </si>
  <si>
    <t>1,332[     84]</t>
    <phoneticPr fontId="3"/>
  </si>
  <si>
    <t>5,150[ 1,104]</t>
    <phoneticPr fontId="3"/>
  </si>
  <si>
    <t>6,068[ 1,267]</t>
    <phoneticPr fontId="3"/>
  </si>
  <si>
    <t>8,691[ 1,470]</t>
    <phoneticPr fontId="3"/>
  </si>
  <si>
    <t>8,661[ 1,621]</t>
    <phoneticPr fontId="3"/>
  </si>
  <si>
    <t>減価償却費</t>
    <rPh sb="0" eb="5">
      <t>ゲンカショウキャクヒ</t>
    </rPh>
    <phoneticPr fontId="3"/>
  </si>
  <si>
    <t>※計算用</t>
    <rPh sb="1" eb="4">
      <t>ケイサンヨウ</t>
    </rPh>
    <phoneticPr fontId="3"/>
  </si>
  <si>
    <t>Depreciation</t>
    <phoneticPr fontId="3"/>
  </si>
  <si>
    <t>のれん償却費</t>
    <rPh sb="3" eb="6">
      <t>ショウキャクヒ</t>
    </rPh>
    <phoneticPr fontId="3"/>
  </si>
  <si>
    <t>Amortization of goodwill</t>
    <phoneticPr fontId="3"/>
  </si>
  <si>
    <t>\Solasto Corporation\IR課_管理 - 決算資料\FY2021\4Q\02_根拠資料\00_全社（集約）</t>
    <phoneticPr fontId="3"/>
  </si>
  <si>
    <t>\Solasto Corporation\IR課_管理 - 決算資料\FY2021\4Q\02_根拠資料\00_全社（集約）\05_減価償却費・のれん償却費一覧</t>
    <phoneticPr fontId="3"/>
  </si>
  <si>
    <t>\Solasto Corporation\IR課_管理 - 決算資料\FY2020\4Q\02_根拠資料\12_経営企画部\01_Estmodel・本社分析資料\20210510</t>
    <phoneticPr fontId="3"/>
  </si>
  <si>
    <t>↑介護・保育の償却費「のれんEBITDA_四半期_20220506」</t>
    <rPh sb="1" eb="3">
      <t>カイゴ</t>
    </rPh>
    <rPh sb="4" eb="6">
      <t>ホイク</t>
    </rPh>
    <rPh sb="7" eb="10">
      <t>ショウキャクヒ</t>
    </rPh>
    <phoneticPr fontId="3"/>
  </si>
  <si>
    <t>↑医療の償却費「20210510_FY2020_Est-model_v2」のシート「2018.3Act」</t>
    <rPh sb="1" eb="3">
      <t>イリョウ</t>
    </rPh>
    <rPh sb="4" eb="7">
      <t>ショウキャクヒ</t>
    </rPh>
    <phoneticPr fontId="3"/>
  </si>
  <si>
    <t>↑償却費・のれん「20220427_EBITDA用（償却）」</t>
    <rPh sb="1" eb="4">
      <t>ショウキャクヒ</t>
    </rPh>
    <phoneticPr fontId="3"/>
  </si>
  <si>
    <t>2-3-2.園児数（Number of child care users）</t>
    <rPh sb="6" eb="8">
      <t>エンジ</t>
    </rPh>
    <rPh sb="8" eb="9">
      <t>スウ</t>
    </rPh>
    <phoneticPr fontId="3"/>
  </si>
  <si>
    <t>人財開発</t>
    <rPh sb="0" eb="2">
      <t>ジンザイ</t>
    </rPh>
    <rPh sb="2" eb="4">
      <t>カイハツ</t>
    </rPh>
    <phoneticPr fontId="2"/>
  </si>
  <si>
    <t>Human resource development</t>
    <phoneticPr fontId="3"/>
  </si>
  <si>
    <t>Educational programs</t>
    <phoneticPr fontId="3"/>
  </si>
  <si>
    <t>多様性</t>
    <rPh sb="0" eb="2">
      <t>タヨウ</t>
    </rPh>
    <rPh sb="2" eb="3">
      <t>セイ</t>
    </rPh>
    <phoneticPr fontId="2"/>
  </si>
  <si>
    <t>Diversity</t>
    <phoneticPr fontId="3"/>
  </si>
  <si>
    <t>受注件数：件</t>
    <rPh sb="0" eb="2">
      <t>ジュチュウ</t>
    </rPh>
    <phoneticPr fontId="3"/>
  </si>
  <si>
    <t>Contract</t>
    <phoneticPr fontId="3"/>
  </si>
  <si>
    <t>売上高：百万円</t>
    <phoneticPr fontId="3"/>
  </si>
  <si>
    <t>Sales: Millions of yen</t>
    <phoneticPr fontId="3"/>
  </si>
  <si>
    <t>研修コンテンツ数：件</t>
    <rPh sb="9" eb="10">
      <t>ケン</t>
    </rPh>
    <phoneticPr fontId="8"/>
  </si>
  <si>
    <t>前年同期比：％</t>
    <rPh sb="0" eb="2">
      <t>ゼンネン</t>
    </rPh>
    <rPh sb="2" eb="5">
      <t>ドウキヒ</t>
    </rPh>
    <phoneticPr fontId="2"/>
  </si>
  <si>
    <t>YoY: %</t>
    <phoneticPr fontId="3"/>
  </si>
  <si>
    <t>女性管理職比率：％</t>
    <phoneticPr fontId="8"/>
  </si>
  <si>
    <t>Female managers: %</t>
    <phoneticPr fontId="3"/>
  </si>
  <si>
    <t>Scope1+2</t>
  </si>
  <si>
    <t>Scope1+2</t>
    <phoneticPr fontId="8"/>
  </si>
  <si>
    <t>Scope3</t>
  </si>
  <si>
    <t>Scope3</t>
    <phoneticPr fontId="2"/>
  </si>
  <si>
    <t>Scope1+2+3</t>
    <phoneticPr fontId="8"/>
  </si>
  <si>
    <t>Scope1+2+3</t>
    <phoneticPr fontId="3"/>
  </si>
  <si>
    <t>単位： t-CO₂</t>
    <rPh sb="0" eb="2">
      <t>タンイ</t>
    </rPh>
    <phoneticPr fontId="3"/>
  </si>
  <si>
    <t>医療関連受託事業：pt</t>
    <rPh sb="0" eb="2">
      <t>イリョウ</t>
    </rPh>
    <rPh sb="2" eb="4">
      <t>カンレン</t>
    </rPh>
    <rPh sb="4" eb="6">
      <t>ジュタク</t>
    </rPh>
    <rPh sb="6" eb="8">
      <t>ジギョウ</t>
    </rPh>
    <phoneticPr fontId="8"/>
  </si>
  <si>
    <t>医療関連受託事業：％</t>
    <rPh sb="0" eb="2">
      <t>イリョウ</t>
    </rPh>
    <rPh sb="2" eb="4">
      <t>カンレン</t>
    </rPh>
    <rPh sb="4" eb="6">
      <t>ジュタク</t>
    </rPh>
    <rPh sb="6" eb="8">
      <t>ジギョウ</t>
    </rPh>
    <phoneticPr fontId="8"/>
  </si>
  <si>
    <t>介護事業：％</t>
    <rPh sb="0" eb="2">
      <t>カイゴ</t>
    </rPh>
    <rPh sb="2" eb="4">
      <t>ジギョウ</t>
    </rPh>
    <phoneticPr fontId="8"/>
  </si>
  <si>
    <t>Medical outsourcing business: %</t>
    <phoneticPr fontId="3"/>
  </si>
  <si>
    <t>Elderly care business: %</t>
    <phoneticPr fontId="3"/>
  </si>
  <si>
    <t>Medical outsourcing business: pt</t>
    <phoneticPr fontId="3"/>
  </si>
  <si>
    <t>2-2-2.展開エリア数（Number of Areas）</t>
    <rPh sb="6" eb="8">
      <t>テンカイ</t>
    </rPh>
    <rPh sb="11" eb="12">
      <t>スウ</t>
    </rPh>
    <phoneticPr fontId="3"/>
  </si>
  <si>
    <t>Dec.</t>
  </si>
  <si>
    <t>Areas</t>
    <phoneticPr fontId="3"/>
  </si>
  <si>
    <t>エリア数：エリア</t>
    <rPh sb="3" eb="4">
      <t>スウ</t>
    </rPh>
    <phoneticPr fontId="3"/>
  </si>
  <si>
    <t>2015年</t>
    <rPh sb="4" eb="5">
      <t>ネン</t>
    </rPh>
    <phoneticPr fontId="3"/>
  </si>
  <si>
    <t>2016年</t>
    <rPh sb="4" eb="5">
      <t>ネン</t>
    </rPh>
    <phoneticPr fontId="3"/>
  </si>
  <si>
    <t>2017年</t>
    <rPh sb="4" eb="5">
      <t>ネン</t>
    </rPh>
    <phoneticPr fontId="3"/>
  </si>
  <si>
    <t>2018年</t>
    <rPh sb="4" eb="5">
      <t>ネン</t>
    </rPh>
    <phoneticPr fontId="3"/>
  </si>
  <si>
    <t>2019年</t>
    <rPh sb="4" eb="5">
      <t>ネン</t>
    </rPh>
    <phoneticPr fontId="3"/>
  </si>
  <si>
    <t>2020年</t>
    <rPh sb="4" eb="5">
      <t>ネン</t>
    </rPh>
    <phoneticPr fontId="3"/>
  </si>
  <si>
    <t>2021年</t>
    <rPh sb="4" eb="5">
      <t>ネン</t>
    </rPh>
    <phoneticPr fontId="3"/>
  </si>
  <si>
    <t>2022年</t>
    <rPh sb="4" eb="5">
      <t>ネン</t>
    </rPh>
    <phoneticPr fontId="3"/>
  </si>
  <si>
    <t>2023年</t>
    <rPh sb="4" eb="5">
      <t>ネン</t>
    </rPh>
    <phoneticPr fontId="3"/>
  </si>
  <si>
    <t>2024年</t>
    <rPh sb="4" eb="5">
      <t>ネン</t>
    </rPh>
    <phoneticPr fontId="3"/>
  </si>
  <si>
    <t>2025年</t>
    <rPh sb="4" eb="5">
      <t>ネン</t>
    </rPh>
    <phoneticPr fontId="3"/>
  </si>
  <si>
    <t>2026年</t>
    <rPh sb="4" eb="5">
      <t>ネン</t>
    </rPh>
    <phoneticPr fontId="3"/>
  </si>
  <si>
    <t>2027年</t>
    <rPh sb="4" eb="5">
      <t>ネン</t>
    </rPh>
    <phoneticPr fontId="3"/>
  </si>
  <si>
    <t>2028年</t>
    <rPh sb="4" eb="5">
      <t>ネン</t>
    </rPh>
    <phoneticPr fontId="3"/>
  </si>
  <si>
    <t>2029年</t>
    <rPh sb="4" eb="5">
      <t>ネン</t>
    </rPh>
    <phoneticPr fontId="3"/>
  </si>
  <si>
    <t>2030年</t>
    <rPh sb="4" eb="5">
      <t>ネン</t>
    </rPh>
    <phoneticPr fontId="3"/>
  </si>
  <si>
    <t>FY2018 and prior closing: 26 cases</t>
    <phoneticPr fontId="3"/>
  </si>
  <si>
    <t>FY2019 closing: 8 cases</t>
    <phoneticPr fontId="3"/>
  </si>
  <si>
    <t>FY2020 closing: 10 cases</t>
    <phoneticPr fontId="3"/>
  </si>
  <si>
    <t>FY2021 closing: 3 cases</t>
    <phoneticPr fontId="3"/>
  </si>
  <si>
    <t>Scope1</t>
  </si>
  <si>
    <t>Scope1</t>
    <phoneticPr fontId="8"/>
  </si>
  <si>
    <t>Scope2</t>
    <phoneticPr fontId="3"/>
  </si>
  <si>
    <t>Scope2</t>
    <phoneticPr fontId="8"/>
  </si>
  <si>
    <r>
      <rPr>
        <u/>
        <sz val="11"/>
        <color theme="1"/>
        <rFont val="Meiryo UI"/>
        <family val="3"/>
        <charset val="128"/>
      </rPr>
      <t>お問い合わせ先（Contact）</t>
    </r>
    <r>
      <rPr>
        <sz val="9"/>
        <color theme="1"/>
        <rFont val="Meiryo UI"/>
        <family val="3"/>
        <charset val="128"/>
      </rPr>
      <t xml:space="preserve">
株式会社ソラスト　管理本部　IR課
〒108-8210　東京都港区港南1丁目7番18号　　　Tel：03-6890-8904　　　E-mail：ir@solasto.co.jp</t>
    </r>
    <r>
      <rPr>
        <sz val="6"/>
        <color theme="1"/>
        <rFont val="Meiryo UI"/>
        <family val="3"/>
        <charset val="128"/>
      </rPr>
      <t xml:space="preserve">
</t>
    </r>
    <r>
      <rPr>
        <sz val="9"/>
        <color theme="1"/>
        <rFont val="Meiryo UI"/>
        <family val="3"/>
        <charset val="128"/>
      </rPr>
      <t>Solasto Corporation
1-7-18, Konan, Minato-ku, Tokyo 108-8210, Japan　　　Tel：+81-3-6890-8904　　　E-mail：ir@solasto.co.jp</t>
    </r>
    <phoneticPr fontId="3"/>
  </si>
  <si>
    <r>
      <rPr>
        <u/>
        <sz val="11"/>
        <color theme="1"/>
        <rFont val="Meiryo UI"/>
        <family val="3"/>
        <charset val="128"/>
        <scheme val="minor"/>
      </rPr>
      <t>免責事項（Cautionary statement regarding forward-looking information）</t>
    </r>
    <r>
      <rPr>
        <sz val="9"/>
        <color theme="1"/>
        <rFont val="Meiryo UI"/>
        <family val="3"/>
        <charset val="128"/>
        <scheme val="minor"/>
      </rPr>
      <t xml:space="preserve">
本資料に含まれる将来に関する記述は本資料の発表日現在において入手可能な情報及び将来の業績に影響を与える不確実な要因に係る本資料発表日現在における仮定を前提としており、当社としてその実現を約束する趣旨のものではありません。実際の業績等は、今後様々な要因によって大きく異なる結果となる可能性があります。</t>
    </r>
    <r>
      <rPr>
        <sz val="6"/>
        <color theme="1"/>
        <rFont val="Meiryo UI"/>
        <family val="3"/>
        <charset val="128"/>
        <scheme val="minor"/>
      </rPr>
      <t xml:space="preserve">
</t>
    </r>
    <r>
      <rPr>
        <sz val="9"/>
        <color theme="1"/>
        <rFont val="Meiryo UI"/>
        <family val="3"/>
        <charset val="128"/>
        <scheme val="minor"/>
      </rPr>
      <t>This material includes forward-looking statements based on a number of assumptions and beliefs in light of the information currently available to management and subject to significant risks and uncertainties. Actual financial results may differ materially depending on a number of factors.</t>
    </r>
    <phoneticPr fontId="3"/>
  </si>
  <si>
    <t>2-1-1.契約別売上高、営業利益（Net sales by type of contract and operating profit）</t>
    <phoneticPr fontId="3"/>
  </si>
  <si>
    <t>病院契約数：件*1、*2</t>
    <phoneticPr fontId="3"/>
  </si>
  <si>
    <t>新規受注*3</t>
    <phoneticPr fontId="3"/>
  </si>
  <si>
    <t>Number of hospitals under contract*1,*2</t>
    <phoneticPr fontId="3"/>
  </si>
  <si>
    <t>New contract*3</t>
    <phoneticPr fontId="3"/>
  </si>
  <si>
    <t>訪問介護*4</t>
    <phoneticPr fontId="3"/>
  </si>
  <si>
    <t>その他*5</t>
    <phoneticPr fontId="3"/>
  </si>
  <si>
    <t>Home help service*4</t>
    <phoneticPr fontId="3"/>
  </si>
  <si>
    <t>Others*5</t>
    <phoneticPr fontId="3"/>
  </si>
  <si>
    <t>2-2-3.M&amp;A実績（Performance of mergers and acquisitions）*7</t>
    <rPh sb="9" eb="11">
      <t>ジッセキ</t>
    </rPh>
    <phoneticPr fontId="3"/>
  </si>
  <si>
    <t>トータルケア実現率*6：％</t>
    <phoneticPr fontId="3"/>
  </si>
  <si>
    <t>Realization of total care service*6: %</t>
    <phoneticPr fontId="3"/>
  </si>
  <si>
    <t>Apr.</t>
    <phoneticPr fontId="3"/>
  </si>
  <si>
    <t>2-2-4.介護サービス利用状況（Montly status of elderly care business）*1</t>
    <rPh sb="6" eb="8">
      <t>カイゴ</t>
    </rPh>
    <rPh sb="12" eb="14">
      <t>リヨウ</t>
    </rPh>
    <rPh sb="14" eb="16">
      <t>ジョウキョウ</t>
    </rPh>
    <phoneticPr fontId="3"/>
  </si>
  <si>
    <t>施設系サービス*2</t>
    <rPh sb="0" eb="3">
      <t>シセツケイ</t>
    </rPh>
    <phoneticPr fontId="3"/>
  </si>
  <si>
    <t>Facility-based service*2</t>
    <phoneticPr fontId="3"/>
  </si>
  <si>
    <t>*1</t>
    <phoneticPr fontId="3"/>
  </si>
  <si>
    <t>*2</t>
    <phoneticPr fontId="3"/>
  </si>
  <si>
    <t>3-1.採用者数（The number of people recruited）*1</t>
    <rPh sb="4" eb="8">
      <t>サイヨウシャスウ</t>
    </rPh>
    <phoneticPr fontId="3"/>
  </si>
  <si>
    <t>3-2.従業員数（The number of employees）*2</t>
    <rPh sb="4" eb="8">
      <t>ジュウギョウインスウ</t>
    </rPh>
    <phoneticPr fontId="3"/>
  </si>
  <si>
    <t>*3</t>
    <phoneticPr fontId="3"/>
  </si>
  <si>
    <t>3-4.環境データ（Environmental data）*6</t>
    <rPh sb="4" eb="6">
      <t>カンキョウ</t>
    </rPh>
    <phoneticPr fontId="3"/>
  </si>
  <si>
    <t>全社（共通）*3</t>
    <rPh sb="0" eb="2">
      <t>ゼンシャ</t>
    </rPh>
    <rPh sb="3" eb="5">
      <t>キョウツウ</t>
    </rPh>
    <phoneticPr fontId="8"/>
  </si>
  <si>
    <t>Corporate*3</t>
    <phoneticPr fontId="3"/>
  </si>
  <si>
    <t>Productivity spread*4</t>
    <phoneticPr fontId="3"/>
  </si>
  <si>
    <t>生産性スプレッド*4</t>
    <rPh sb="0" eb="2">
      <t>セイサン</t>
    </rPh>
    <rPh sb="2" eb="3">
      <t>セイ</t>
    </rPh>
    <phoneticPr fontId="2"/>
  </si>
  <si>
    <t>*4</t>
  </si>
  <si>
    <t>*5</t>
  </si>
  <si>
    <t>Indicates in what percentage of areas the all service is being provided to relative to all areas.</t>
    <phoneticPr fontId="3"/>
  </si>
  <si>
    <t>各年度の生産性改善スプレッド=（各年度売上高÷2015年度売上高）－（各年度社員数÷2015年度社員数）</t>
    <rPh sb="0" eb="3">
      <t>カクネンド</t>
    </rPh>
    <rPh sb="4" eb="9">
      <t>セイサンセイカイゼン</t>
    </rPh>
    <rPh sb="16" eb="19">
      <t>カクネンド</t>
    </rPh>
    <rPh sb="19" eb="22">
      <t>ウリアゲダカ</t>
    </rPh>
    <rPh sb="27" eb="29">
      <t>ネンド</t>
    </rPh>
    <rPh sb="29" eb="32">
      <t>ウリアゲダカ</t>
    </rPh>
    <rPh sb="35" eb="38">
      <t>カクネンド</t>
    </rPh>
    <rPh sb="38" eb="41">
      <t>シャインスウ</t>
    </rPh>
    <rPh sb="46" eb="48">
      <t>ネンド</t>
    </rPh>
    <rPh sb="48" eb="51">
      <t>シャインスウ</t>
    </rPh>
    <phoneticPr fontId="3"/>
  </si>
  <si>
    <t>Retention rate*5（YoY）</t>
    <phoneticPr fontId="3"/>
  </si>
  <si>
    <t>定着率＝100%－離職率
離職率＝(4月離職者数÷3月末社員数)+(5月離職者数÷4月末社員数)+…+(3月離職者数÷2月末社員数)
 対象：全社員（アルバイト、嘱託及び契約社員を含む）</t>
    <rPh sb="0" eb="3">
      <t>テイチャクリツ</t>
    </rPh>
    <rPh sb="13" eb="16">
      <t>リショクリツ</t>
    </rPh>
    <phoneticPr fontId="3"/>
  </si>
  <si>
    <t>Retention rate=100% - Turnover rate
Turnover rate = April number of resignees /End of March number of employees + May number of resignees /End of April number of employees +…+ March number of resignees /End of February number of employees 
Applicability: Full-time employees</t>
    <phoneticPr fontId="3"/>
  </si>
  <si>
    <t>Productivity spread in each FY = (Net sales for each FY / Net sales for FY2015) - (Employees for each FY / Employees for FY2015)</t>
    <phoneticPr fontId="3"/>
  </si>
  <si>
    <t>Selling, general and administrative expenses</t>
  </si>
  <si>
    <t>Insurance claim income</t>
  </si>
  <si>
    <t>Extraordinary income</t>
  </si>
  <si>
    <t>Gain on sale of non-current assets</t>
  </si>
  <si>
    <t>Extraordinary losses</t>
  </si>
  <si>
    <t>Loss on tax purpose reduction entry of non-current assets</t>
  </si>
  <si>
    <t>Impairment losses</t>
  </si>
  <si>
    <t>Ordinary profit</t>
  </si>
  <si>
    <t>Profit before income taxes</t>
  </si>
  <si>
    <t>Cash and deposits</t>
  </si>
  <si>
    <t>Accounts receivable - trade</t>
  </si>
  <si>
    <t>Non-current assets</t>
  </si>
  <si>
    <t>Property, plant and equipment</t>
  </si>
  <si>
    <t>Intangible assets</t>
  </si>
  <si>
    <t>Non-current liabilities</t>
  </si>
  <si>
    <t>Lease liabilities</t>
  </si>
  <si>
    <t>Retirement benefit liability</t>
  </si>
  <si>
    <t>Shareholders' equity</t>
  </si>
  <si>
    <t>Share capital</t>
  </si>
  <si>
    <t>Retained earnings</t>
  </si>
  <si>
    <t>Share acquisition rights</t>
  </si>
  <si>
    <t>Total net assets</t>
  </si>
  <si>
    <t>Total liabilities and net assets</t>
  </si>
  <si>
    <t>Increase (decrease) in provision for bonuses</t>
  </si>
  <si>
    <t>Increase (decrease) in retirement benefit liability</t>
  </si>
  <si>
    <t>Decrease (increase) in trade receivables</t>
  </si>
  <si>
    <t>Decrease (increase) in prepaid expenses</t>
  </si>
  <si>
    <t>Increase (decrease) in accounts payable - other</t>
  </si>
  <si>
    <t>Loss (gain) on sale of property, plant and equipment</t>
  </si>
  <si>
    <t>Subtotal</t>
  </si>
  <si>
    <t>Cash flows from operating activities</t>
  </si>
  <si>
    <t>Purchase of property, plant and equipment</t>
  </si>
  <si>
    <t>Proceeds from sale of property, plant and equipment</t>
  </si>
  <si>
    <t>Purchase of intangible assets</t>
  </si>
  <si>
    <t>Proceeds from sale of investment securities</t>
  </si>
  <si>
    <t>Payments of leasehold and guarantee deposits</t>
  </si>
  <si>
    <t>Proceeds from refund of leasehold and guarantee deposits</t>
  </si>
  <si>
    <t>Payments for acquisition of businesses</t>
  </si>
  <si>
    <t>Cash flows from investing activities</t>
  </si>
  <si>
    <t>Proceeds from issuance of shares</t>
  </si>
  <si>
    <t>Repayments of finance lease liabilities</t>
  </si>
  <si>
    <t>Cash flows from financing activities</t>
  </si>
  <si>
    <t>Cash and cash equivalents at beginning of period</t>
  </si>
  <si>
    <t>Cash and cash equivalents at end of period</t>
  </si>
  <si>
    <t>Jun.</t>
  </si>
  <si>
    <t>税金等調整前四半期（当期）純利益</t>
    <rPh sb="6" eb="9">
      <t>シハンキ</t>
    </rPh>
    <rPh sb="10" eb="12">
      <t>トウキ</t>
    </rPh>
    <rPh sb="13" eb="16">
      <t>ジュンリエキ</t>
    </rPh>
    <phoneticPr fontId="3"/>
  </si>
  <si>
    <t>現金及び現金同等物の四半期（当期）末残高</t>
    <rPh sb="10" eb="13">
      <t>シハンキ</t>
    </rPh>
    <phoneticPr fontId="3"/>
  </si>
  <si>
    <t>税金等調整前四半期（当期）純利益</t>
    <rPh sb="0" eb="2">
      <t>ゼイキン</t>
    </rPh>
    <rPh sb="2" eb="3">
      <t>トウ</t>
    </rPh>
    <rPh sb="3" eb="5">
      <t>チョウセイ</t>
    </rPh>
    <rPh sb="5" eb="6">
      <t>マエ</t>
    </rPh>
    <rPh sb="6" eb="9">
      <t>シハンキ</t>
    </rPh>
    <rPh sb="10" eb="12">
      <t>トウキ</t>
    </rPh>
    <rPh sb="13" eb="16">
      <t>ジュンリエキ</t>
    </rPh>
    <phoneticPr fontId="2"/>
  </si>
  <si>
    <t>親会社株主に帰属する四半期（当期）純利益</t>
    <rPh sb="0" eb="1">
      <t>オヤ</t>
    </rPh>
    <rPh sb="1" eb="3">
      <t>カイシャ</t>
    </rPh>
    <rPh sb="3" eb="5">
      <t>カブヌシ</t>
    </rPh>
    <rPh sb="6" eb="8">
      <t>キゾク</t>
    </rPh>
    <rPh sb="10" eb="13">
      <t>シハンキ</t>
    </rPh>
    <rPh sb="14" eb="16">
      <t>トウキ</t>
    </rPh>
    <rPh sb="17" eb="20">
      <t>ジュンリエキ</t>
    </rPh>
    <phoneticPr fontId="2"/>
  </si>
  <si>
    <t>四半期（当期）純利益*6</t>
    <rPh sb="0" eb="3">
      <t>シハンキ</t>
    </rPh>
    <rPh sb="4" eb="6">
      <t>トウキ</t>
    </rPh>
    <rPh sb="7" eb="10">
      <t>ジュンリエキ</t>
    </rPh>
    <phoneticPr fontId="2"/>
  </si>
  <si>
    <t>要数式変更(C:G)</t>
    <rPh sb="0" eb="1">
      <t>ヨウ</t>
    </rPh>
    <rPh sb="1" eb="3">
      <t>スウシキ</t>
    </rPh>
    <rPh sb="3" eb="5">
      <t>ヘンコウ</t>
    </rPh>
    <phoneticPr fontId="3"/>
  </si>
  <si>
    <t>要数式変更(C:F)</t>
    <rPh sb="0" eb="1">
      <t>ヨウ</t>
    </rPh>
    <rPh sb="1" eb="3">
      <t>スウシキ</t>
    </rPh>
    <rPh sb="3" eb="5">
      <t>ヘンコウ</t>
    </rPh>
    <phoneticPr fontId="3"/>
  </si>
  <si>
    <t>要数式変更(E:I)</t>
    <rPh sb="0" eb="1">
      <t>ヨウ</t>
    </rPh>
    <rPh sb="1" eb="3">
      <t>スウシキ</t>
    </rPh>
    <rPh sb="3" eb="5">
      <t>ヘンコウ</t>
    </rPh>
    <phoneticPr fontId="3"/>
  </si>
  <si>
    <t>要数式変更(E:F)</t>
    <rPh sb="0" eb="1">
      <t>ヨウ</t>
    </rPh>
    <rPh sb="1" eb="3">
      <t>スウシキ</t>
    </rPh>
    <rPh sb="3" eb="5">
      <t>ヘンコウ</t>
    </rPh>
    <phoneticPr fontId="3"/>
  </si>
  <si>
    <t>要数式変更(E:H)</t>
    <rPh sb="0" eb="1">
      <t>ヨウ</t>
    </rPh>
    <rPh sb="1" eb="3">
      <t>スウシキ</t>
    </rPh>
    <rPh sb="3" eb="5">
      <t>ヘンコウ</t>
    </rPh>
    <phoneticPr fontId="3"/>
  </si>
  <si>
    <t>要数値ベタうち</t>
    <rPh sb="0" eb="1">
      <t>ヨウ</t>
    </rPh>
    <rPh sb="1" eb="3">
      <t>スウチ</t>
    </rPh>
    <phoneticPr fontId="3"/>
  </si>
  <si>
    <t>要ﾍｯﾀﾞ-色変更</t>
    <rPh sb="0" eb="1">
      <t>ヨウ</t>
    </rPh>
    <rPh sb="6" eb="7">
      <t>イロ</t>
    </rPh>
    <rPh sb="7" eb="9">
      <t>ヘンコウ</t>
    </rPh>
    <phoneticPr fontId="3"/>
  </si>
  <si>
    <t>要数式変更(C:J)</t>
    <rPh sb="0" eb="1">
      <t>ヨウ</t>
    </rPh>
    <rPh sb="1" eb="3">
      <t>スウシキ</t>
    </rPh>
    <rPh sb="3" eb="5">
      <t>ヘンコウ</t>
    </rPh>
    <phoneticPr fontId="3"/>
  </si>
  <si>
    <t>要数式変更(C:D)</t>
    <rPh sb="0" eb="1">
      <t>ヨウ</t>
    </rPh>
    <rPh sb="1" eb="3">
      <t>スウシキ</t>
    </rPh>
    <rPh sb="3" eb="5">
      <t>ヘンコウ</t>
    </rPh>
    <phoneticPr fontId="3"/>
  </si>
  <si>
    <t>FY2019 and prior closing: 34 cases</t>
    <phoneticPr fontId="3"/>
  </si>
  <si>
    <t>FY2019以前 closing：34件</t>
    <phoneticPr fontId="3"/>
  </si>
  <si>
    <t>20,617[ 1,740]</t>
  </si>
  <si>
    <t>20,497[ 1,949]</t>
  </si>
  <si>
    <t>24[       3]</t>
  </si>
  <si>
    <t>125[       7]</t>
  </si>
  <si>
    <t>176[     12]</t>
  </si>
  <si>
    <t xml:space="preserve"> 26,774[ 2,932]</t>
  </si>
  <si>
    <t xml:space="preserve"> 27,168[ 3,383]</t>
  </si>
  <si>
    <t>20,535[ 2,338]</t>
  </si>
  <si>
    <t>20,953[ 2,844]</t>
  </si>
  <si>
    <t>8,616[ 1,652]</t>
  </si>
  <si>
    <t>1,424[      74]</t>
  </si>
  <si>
    <t>39[       2]</t>
  </si>
  <si>
    <t>113[        4]</t>
  </si>
  <si>
    <t>192[     10]</t>
  </si>
  <si>
    <t>232[      11]</t>
  </si>
  <si>
    <t>29,848[ 4,008]</t>
  </si>
  <si>
    <t xml:space="preserve"> 31,338 [ 4,585]</t>
  </si>
  <si>
    <t>Y-4</t>
    <phoneticPr fontId="3"/>
  </si>
  <si>
    <t>Y-4</t>
    <phoneticPr fontId="3"/>
  </si>
  <si>
    <t>8,630[ 1,590]</t>
    <phoneticPr fontId="3"/>
  </si>
  <si>
    <t>452[      68]</t>
    <phoneticPr fontId="3"/>
  </si>
  <si>
    <t>前年同期比</t>
    <rPh sb="0" eb="5">
      <t>ゼンネンドウキヒ</t>
    </rPh>
    <phoneticPr fontId="3"/>
  </si>
  <si>
    <t>end</t>
    <phoneticPr fontId="3"/>
  </si>
  <si>
    <t>要数値確認</t>
    <rPh sb="0" eb="1">
      <t>ヨウ</t>
    </rPh>
    <rPh sb="1" eb="3">
      <t>スウチ</t>
    </rPh>
    <rPh sb="3" eb="5">
      <t>カクニン</t>
    </rPh>
    <phoneticPr fontId="3"/>
  </si>
  <si>
    <t>H1</t>
  </si>
  <si>
    <t>Sep.</t>
  </si>
  <si>
    <t>7月</t>
    <phoneticPr fontId="3"/>
  </si>
  <si>
    <t>20,853[ 1,777]</t>
  </si>
  <si>
    <t>20,522[ 1,947]</t>
  </si>
  <si>
    <t>126[       8]</t>
  </si>
  <si>
    <t>170[     12]</t>
  </si>
  <si>
    <t xml:space="preserve"> 27,080[ 3,000]</t>
  </si>
  <si>
    <t xml:space="preserve"> 27,207[ 3,404]</t>
  </si>
  <si>
    <t>20,527[ 2,581]</t>
  </si>
  <si>
    <t>45[       2]</t>
  </si>
  <si>
    <t>196[     11]</t>
  </si>
  <si>
    <t>29,867[ 4,283]</t>
  </si>
  <si>
    <t>8,643[ 1,619]</t>
    <phoneticPr fontId="3"/>
  </si>
  <si>
    <t>456[      70]</t>
    <phoneticPr fontId="3"/>
  </si>
  <si>
    <t>営業利益率</t>
    <rPh sb="0" eb="5">
      <t>エイギョウリエキリツ</t>
    </rPh>
    <phoneticPr fontId="3"/>
  </si>
  <si>
    <t>全エリアのうち、全サービスを提供しているエリアの割合</t>
    <rPh sb="8" eb="9">
      <t>ゼン</t>
    </rPh>
    <rPh sb="14" eb="16">
      <t>テイキョウ</t>
    </rPh>
    <rPh sb="24" eb="26">
      <t>ワリアイ</t>
    </rPh>
    <phoneticPr fontId="3"/>
  </si>
  <si>
    <t>ロイヤリティ（前年比）：％</t>
    <rPh sb="7" eb="10">
      <t>ゼンネンヒ</t>
    </rPh>
    <phoneticPr fontId="2"/>
  </si>
  <si>
    <t>定着率*5（前年比）</t>
    <rPh sb="0" eb="3">
      <t>テイチャクリツ</t>
    </rPh>
    <rPh sb="6" eb="8">
      <t>ゼンネン</t>
    </rPh>
    <rPh sb="8" eb="9">
      <t>ヒ</t>
    </rPh>
    <phoneticPr fontId="2"/>
  </si>
  <si>
    <t>Loyalty（YoY）: %</t>
    <phoneticPr fontId="3"/>
  </si>
  <si>
    <t>3-3.その他非財務データ（Others）</t>
    <rPh sb="6" eb="7">
      <t>タ</t>
    </rPh>
    <rPh sb="7" eb="10">
      <t>ヒザイム</t>
    </rPh>
    <phoneticPr fontId="3"/>
  </si>
  <si>
    <t>2-1-3.その他医療データ（Others）</t>
    <rPh sb="8" eb="9">
      <t>タ</t>
    </rPh>
    <rPh sb="9" eb="11">
      <t>イリョウ</t>
    </rPh>
    <phoneticPr fontId="3"/>
  </si>
  <si>
    <t>　Second Quarter Financial Results</t>
    <phoneticPr fontId="3"/>
  </si>
  <si>
    <t>Total net assets</t>
    <phoneticPr fontId="3"/>
  </si>
  <si>
    <t>Short-term borrowings</t>
  </si>
  <si>
    <t>Current portion of long-term borrowings</t>
  </si>
  <si>
    <t>Depreciation（Cost of sales + Selling, general and administrative expenses）</t>
    <phoneticPr fontId="3"/>
  </si>
  <si>
    <t>Net income per share forecast for FY2022 = Net income forecast for FY2022 ÷(number of shares issued as of March 31, 2022 - number of treasury stock as of March 31, 2022)</t>
    <phoneticPr fontId="3"/>
  </si>
  <si>
    <t>　Third Quarter Financial Results</t>
    <phoneticPr fontId="3"/>
  </si>
  <si>
    <t>前年同月比：％</t>
    <rPh sb="0" eb="5">
      <t>ゼンネンドウゲツヒ</t>
    </rPh>
    <phoneticPr fontId="3"/>
  </si>
  <si>
    <t>FY2020 サービス利用者数</t>
    <rPh sb="11" eb="15">
      <t>リヨウシャスウ</t>
    </rPh>
    <phoneticPr fontId="3"/>
  </si>
  <si>
    <t>FY2020 Service users</t>
    <phoneticPr fontId="3"/>
  </si>
  <si>
    <t>FY2021 サービス利用者数</t>
    <rPh sb="11" eb="15">
      <t>リヨウシャスウ</t>
    </rPh>
    <phoneticPr fontId="3"/>
  </si>
  <si>
    <t>FY2021 Service users</t>
    <phoneticPr fontId="3"/>
  </si>
  <si>
    <t>FY2020 入居者数</t>
    <rPh sb="7" eb="11">
      <t>ニュウキョシャスウ</t>
    </rPh>
    <phoneticPr fontId="3"/>
  </si>
  <si>
    <t>FY2020 Residents</t>
    <phoneticPr fontId="3"/>
  </si>
  <si>
    <t>FY2021 Residents</t>
    <phoneticPr fontId="3"/>
  </si>
  <si>
    <t>FY2021 入居者数</t>
    <rPh sb="7" eb="11">
      <t>ニュウキョシャスウ</t>
    </rPh>
    <phoneticPr fontId="3"/>
  </si>
  <si>
    <t>FY2020 Occupancy rate : %</t>
    <phoneticPr fontId="3"/>
  </si>
  <si>
    <t>FY2021 Occupancy rate : %</t>
    <phoneticPr fontId="3"/>
  </si>
  <si>
    <t>FY2020 入居率：％</t>
    <rPh sb="7" eb="10">
      <t>ニュウキョリツ</t>
    </rPh>
    <phoneticPr fontId="3"/>
  </si>
  <si>
    <t>FY2021 入居率：％</t>
    <rPh sb="7" eb="10">
      <t>ニュウキョリツ</t>
    </rPh>
    <phoneticPr fontId="3"/>
  </si>
  <si>
    <t>データソース</t>
    <phoneticPr fontId="3"/>
  </si>
  <si>
    <t>経理：セグメント表</t>
    <rPh sb="0" eb="2">
      <t>ケイリ</t>
    </rPh>
    <rPh sb="8" eb="9">
      <t>ヒョウ</t>
    </rPh>
    <phoneticPr fontId="3"/>
  </si>
  <si>
    <t>経理：連結精算表</t>
    <rPh sb="0" eb="2">
      <t>ケイリ</t>
    </rPh>
    <rPh sb="3" eb="8">
      <t>レンケツセイサンヒョウ</t>
    </rPh>
    <phoneticPr fontId="3"/>
  </si>
  <si>
    <t>経理：CF</t>
    <rPh sb="0" eb="2">
      <t>ケイリ</t>
    </rPh>
    <phoneticPr fontId="3"/>
  </si>
  <si>
    <t>経理：設備投資データ</t>
    <rPh sb="0" eb="2">
      <t>ケイリ</t>
    </rPh>
    <rPh sb="3" eb="7">
      <t>セツビトウシ</t>
    </rPh>
    <phoneticPr fontId="3"/>
  </si>
  <si>
    <t>IR:fusionデータ</t>
    <phoneticPr fontId="3"/>
  </si>
  <si>
    <t>データソース</t>
    <phoneticPr fontId="3"/>
  </si>
  <si>
    <t>経理：セグメント表</t>
    <rPh sb="0" eb="2">
      <t>ケイリ</t>
    </rPh>
    <rPh sb="8" eb="9">
      <t>ヒョウ</t>
    </rPh>
    <phoneticPr fontId="3"/>
  </si>
  <si>
    <t>経理：連結精算表</t>
    <rPh sb="0" eb="2">
      <t>ケイリ</t>
    </rPh>
    <rPh sb="3" eb="5">
      <t>レンケツ</t>
    </rPh>
    <rPh sb="5" eb="8">
      <t>セイサンヒョウ</t>
    </rPh>
    <phoneticPr fontId="3"/>
  </si>
  <si>
    <t>経理：CF</t>
    <rPh sb="0" eb="2">
      <t>ケイリ</t>
    </rPh>
    <phoneticPr fontId="3"/>
  </si>
  <si>
    <t>医療：業績管理表</t>
    <rPh sb="0" eb="2">
      <t>イリョウ</t>
    </rPh>
    <rPh sb="3" eb="8">
      <t>ギョウセキカンリヒョウ</t>
    </rPh>
    <phoneticPr fontId="3"/>
  </si>
  <si>
    <t>医療：病院契約数及び新規受注</t>
    <rPh sb="0" eb="2">
      <t>イリョウ</t>
    </rPh>
    <rPh sb="3" eb="5">
      <t>ビョウイン</t>
    </rPh>
    <rPh sb="5" eb="7">
      <t>ケイヤク</t>
    </rPh>
    <rPh sb="7" eb="8">
      <t>スウ</t>
    </rPh>
    <rPh sb="8" eb="9">
      <t>オヨ</t>
    </rPh>
    <rPh sb="10" eb="12">
      <t>シンキ</t>
    </rPh>
    <rPh sb="12" eb="14">
      <t>ジュチュウ</t>
    </rPh>
    <phoneticPr fontId="3"/>
  </si>
  <si>
    <t>介護：月次開示</t>
    <rPh sb="0" eb="2">
      <t>カイゴ</t>
    </rPh>
    <rPh sb="3" eb="5">
      <t>ゲツジ</t>
    </rPh>
    <rPh sb="5" eb="7">
      <t>カイジ</t>
    </rPh>
    <phoneticPr fontId="3"/>
  </si>
  <si>
    <t>介護：ヒアリング</t>
    <rPh sb="0" eb="2">
      <t>カイゴ</t>
    </rPh>
    <phoneticPr fontId="3"/>
  </si>
  <si>
    <t>IR：MAPL</t>
    <phoneticPr fontId="3"/>
  </si>
  <si>
    <t>介護：月次開示</t>
    <rPh sb="0" eb="2">
      <t>カイゴ</t>
    </rPh>
    <rPh sb="3" eb="7">
      <t>ゲツジカイジ</t>
    </rPh>
    <phoneticPr fontId="3"/>
  </si>
  <si>
    <t>保育：拠点一覧</t>
    <rPh sb="0" eb="2">
      <t>ホイク</t>
    </rPh>
    <rPh sb="3" eb="5">
      <t>キョテン</t>
    </rPh>
    <rPh sb="5" eb="7">
      <t>イチラン</t>
    </rPh>
    <phoneticPr fontId="3"/>
  </si>
  <si>
    <t>経企：保育KPI</t>
    <rPh sb="0" eb="2">
      <t>ケイキ</t>
    </rPh>
    <rPh sb="3" eb="5">
      <t>ホイク</t>
    </rPh>
    <phoneticPr fontId="3"/>
  </si>
  <si>
    <t>IR：計算（人事：採用者数データ、G会社：従業員数・採用者数データ）</t>
    <rPh sb="3" eb="5">
      <t>ケイサン</t>
    </rPh>
    <rPh sb="6" eb="8">
      <t>ジンジ</t>
    </rPh>
    <rPh sb="9" eb="13">
      <t>サイヨウシャスウ</t>
    </rPh>
    <rPh sb="18" eb="20">
      <t>カイシャ</t>
    </rPh>
    <rPh sb="21" eb="25">
      <t>ジュウギョウインスウ</t>
    </rPh>
    <rPh sb="26" eb="30">
      <t>サイヨウシャスウ</t>
    </rPh>
    <phoneticPr fontId="3"/>
  </si>
  <si>
    <t>ESGPJ：TCFD調査データ</t>
    <rPh sb="10" eb="12">
      <t>チョウサ</t>
    </rPh>
    <phoneticPr fontId="3"/>
  </si>
  <si>
    <t>IR：計算（社員意識調査の調査結果レポート（経営会議・取締役会資料より））</t>
    <rPh sb="3" eb="5">
      <t>ケイサン</t>
    </rPh>
    <rPh sb="6" eb="8">
      <t>シャイン</t>
    </rPh>
    <rPh sb="8" eb="12">
      <t>イシキチョウサ</t>
    </rPh>
    <rPh sb="13" eb="15">
      <t>チョウサ</t>
    </rPh>
    <rPh sb="15" eb="17">
      <t>ケッカ</t>
    </rPh>
    <rPh sb="22" eb="26">
      <t>ケイエイカイギ</t>
    </rPh>
    <rPh sb="27" eb="30">
      <t>トリシマリヤク</t>
    </rPh>
    <rPh sb="30" eb="31">
      <t>カイ</t>
    </rPh>
    <rPh sb="31" eb="33">
      <t>シリョウ</t>
    </rPh>
    <phoneticPr fontId="3"/>
  </si>
  <si>
    <t>IR：計算（人事：離職率）</t>
    <rPh sb="3" eb="5">
      <t>ケイサン</t>
    </rPh>
    <rPh sb="6" eb="8">
      <t>ジンジ</t>
    </rPh>
    <rPh sb="9" eb="12">
      <t>リショクリツ</t>
    </rPh>
    <phoneticPr fontId="3"/>
  </si>
  <si>
    <t>人事：ヒアリング</t>
    <rPh sb="0" eb="2">
      <t>ジンジ</t>
    </rPh>
    <phoneticPr fontId="3"/>
  </si>
  <si>
    <t>医療：生産性スプレッドデータ</t>
    <rPh sb="0" eb="2">
      <t>イリョウ</t>
    </rPh>
    <rPh sb="3" eb="6">
      <t>セイサンセイ</t>
    </rPh>
    <phoneticPr fontId="3"/>
  </si>
  <si>
    <t>Net income per share forecast for FY2022 = Net income forecast for FY2022 ÷(number of shares issued as of March 31, 2022 - number of treasury stock as of March 31, 2022)</t>
    <phoneticPr fontId="3"/>
  </si>
  <si>
    <t>Net income per share forecast for FY2022 = Net income forecast for FY2022 ÷(number of shares issued as of March 31, 2022 - number of treasury stock as of March 31, 2022)</t>
    <phoneticPr fontId="3"/>
  </si>
  <si>
    <t>●　決算概要（Financial Summary）・・・・・・・・・・・・・・・・・・・・・・・・・・・・・・・・・・・・・・・・・・・</t>
    <rPh sb="2" eb="6">
      <t>ケッサンガイヨウ</t>
    </rPh>
    <phoneticPr fontId="3"/>
  </si>
  <si>
    <t>●　セグメント別データ（Segment Data）・・・・・・・・・・・・・・・・・・・・・・・・・・・・・・・・・</t>
    <rPh sb="7" eb="8">
      <t>ベツ</t>
    </rPh>
    <phoneticPr fontId="3"/>
  </si>
  <si>
    <t>●　非財務データ（Non-Financial Data）・・・・・・・・・・・・・・・・・・・・・・</t>
    <rPh sb="2" eb="3">
      <t>ヒ</t>
    </rPh>
    <rPh sb="3" eb="5">
      <t>ザイム</t>
    </rPh>
    <phoneticPr fontId="3"/>
  </si>
  <si>
    <t>●　四半期業績推移（Quarterly Business Results）・・・・・・・・・・・</t>
    <rPh sb="2" eb="5">
      <t>シハンキ</t>
    </rPh>
    <rPh sb="5" eb="7">
      <t>ギョウセキ</t>
    </rPh>
    <rPh sb="7" eb="9">
      <t>スイイ</t>
    </rPh>
    <phoneticPr fontId="3"/>
  </si>
  <si>
    <t>2-2-1.事業所数（Number of centers by service）</t>
    <rPh sb="6" eb="9">
      <t>ジギョウショ</t>
    </rPh>
    <rPh sb="9" eb="10">
      <t>スウ</t>
    </rPh>
    <phoneticPr fontId="3"/>
  </si>
  <si>
    <t>21,087[ 2,863]</t>
    <phoneticPr fontId="3"/>
  </si>
  <si>
    <t>8,602[ 1,641]</t>
    <phoneticPr fontId="3"/>
  </si>
  <si>
    <t>1,425[      77]</t>
    <phoneticPr fontId="3"/>
  </si>
  <si>
    <t>123[       4]</t>
    <phoneticPr fontId="3"/>
  </si>
  <si>
    <t>237[     11]</t>
    <phoneticPr fontId="3"/>
  </si>
  <si>
    <t>31,474[ 4,596]</t>
    <phoneticPr fontId="3"/>
  </si>
  <si>
    <t>支払手数料</t>
    <rPh sb="0" eb="2">
      <t>シハラ</t>
    </rPh>
    <rPh sb="2" eb="5">
      <t>テスウリョウ</t>
    </rPh>
    <phoneticPr fontId="3"/>
  </si>
  <si>
    <t>Commission expenses</t>
  </si>
  <si>
    <t>損害賠償損失引当金繰入額</t>
    <phoneticPr fontId="3"/>
  </si>
  <si>
    <t>Provision for loss on compensation for damage</t>
    <phoneticPr fontId="3"/>
  </si>
  <si>
    <t>―</t>
    <phoneticPr fontId="3"/>
  </si>
  <si>
    <t>経理：決算短信サマリー</t>
    <rPh sb="0" eb="2">
      <t>ケイリ</t>
    </rPh>
    <rPh sb="3" eb="5">
      <t>ケッサン</t>
    </rPh>
    <rPh sb="5" eb="7">
      <t>タンシン</t>
    </rPh>
    <phoneticPr fontId="3"/>
  </si>
  <si>
    <t>年／月末（Year／End of month）</t>
    <phoneticPr fontId="3"/>
  </si>
  <si>
    <t>決算概要（Financial Summary）</t>
    <rPh sb="0" eb="2">
      <t>ケッサン</t>
    </rPh>
    <rPh sb="2" eb="4">
      <t>ガイヨウ</t>
    </rPh>
    <phoneticPr fontId="3"/>
  </si>
  <si>
    <t>決算概要（Financial Summary）</t>
    <phoneticPr fontId="3"/>
  </si>
  <si>
    <t>セグメント別データ（Segment Data）</t>
    <rPh sb="5" eb="6">
      <t>ベツ</t>
    </rPh>
    <phoneticPr fontId="3"/>
  </si>
  <si>
    <t>非財務データ（Non-Financial Data）</t>
    <rPh sb="0" eb="3">
      <t>ヒザイム</t>
    </rPh>
    <phoneticPr fontId="3"/>
  </si>
  <si>
    <t>四半期業績推移（Quarterly Business Results）</t>
    <phoneticPr fontId="3"/>
  </si>
  <si>
    <t>注記一覧（Notes）</t>
    <phoneticPr fontId="3"/>
  </si>
  <si>
    <t>FY2022 サービス利用者数</t>
    <rPh sb="11" eb="15">
      <t>リヨウシャスウ</t>
    </rPh>
    <phoneticPr fontId="3"/>
  </si>
  <si>
    <t>FY2022 Service users</t>
  </si>
  <si>
    <t>FY2022 入居者数</t>
    <rPh sb="7" eb="11">
      <t>ニュウキョシャスウ</t>
    </rPh>
    <phoneticPr fontId="3"/>
  </si>
  <si>
    <t>FY2022 Residents</t>
  </si>
  <si>
    <t>FY2022 入居率：％</t>
    <rPh sb="7" eb="10">
      <t>ニュウキョリツ</t>
    </rPh>
    <phoneticPr fontId="3"/>
  </si>
  <si>
    <t>FY2022 Occupancy rate : %</t>
  </si>
  <si>
    <t>FY2021 Service users</t>
  </si>
  <si>
    <t>FY2021 Residents</t>
  </si>
  <si>
    <t>FY2021 Occupancy rate : %</t>
  </si>
  <si>
    <t>Long-term borrowings</t>
  </si>
  <si>
    <t>Proceeds from long-term borrowings</t>
  </si>
  <si>
    <t>Repayments of long-term borrowings</t>
  </si>
  <si>
    <t>Proceeds from long-term borrowings</t>
    <phoneticPr fontId="3"/>
  </si>
  <si>
    <t>単位：億円（100 Millions of yen）</t>
    <rPh sb="0" eb="2">
      <t>タンイ</t>
    </rPh>
    <rPh sb="3" eb="4">
      <t>オク</t>
    </rPh>
    <rPh sb="4" eb="5">
      <t>エン</t>
    </rPh>
    <phoneticPr fontId="3"/>
  </si>
  <si>
    <t>9 months</t>
  </si>
  <si>
    <t>9 months</t>
    <phoneticPr fontId="3"/>
  </si>
  <si>
    <t>20,302[ 2,651]</t>
    <phoneticPr fontId="3"/>
  </si>
  <si>
    <t>8,831[ 1,623]</t>
    <phoneticPr fontId="3"/>
  </si>
  <si>
    <t>454[      70]</t>
    <phoneticPr fontId="3"/>
  </si>
  <si>
    <t>78[       2]</t>
    <phoneticPr fontId="3"/>
  </si>
  <si>
    <t>215[     12]</t>
    <phoneticPr fontId="3"/>
  </si>
  <si>
    <t>29,880[ 4,358]</t>
    <phoneticPr fontId="3"/>
  </si>
  <si>
    <t>20,576[ 1,971]</t>
    <phoneticPr fontId="3"/>
  </si>
  <si>
    <t>23[       3]</t>
    <phoneticPr fontId="3"/>
  </si>
  <si>
    <t>186[     12]</t>
    <phoneticPr fontId="3"/>
  </si>
  <si>
    <t xml:space="preserve"> 97,936[ 3,484]</t>
    <phoneticPr fontId="3"/>
  </si>
  <si>
    <t>20,809[ 1,819]</t>
    <phoneticPr fontId="3"/>
  </si>
  <si>
    <t>26[       3]</t>
    <phoneticPr fontId="3"/>
  </si>
  <si>
    <t>125[       8]</t>
    <phoneticPr fontId="3"/>
  </si>
  <si>
    <t xml:space="preserve"> 27,135[ 3,098]</t>
    <phoneticPr fontId="3"/>
  </si>
  <si>
    <t>損害賠償金</t>
    <phoneticPr fontId="3"/>
  </si>
  <si>
    <t>21,462[ 2,896]</t>
    <phoneticPr fontId="3"/>
  </si>
  <si>
    <t>8,622[ 1,637]</t>
    <phoneticPr fontId="3"/>
  </si>
  <si>
    <t>1,427[      80]</t>
    <phoneticPr fontId="3"/>
  </si>
  <si>
    <t>136[       4]</t>
    <phoneticPr fontId="3"/>
  </si>
  <si>
    <t>233[     12]</t>
    <phoneticPr fontId="3"/>
  </si>
  <si>
    <t>31,880[ 4,629]</t>
    <phoneticPr fontId="3"/>
  </si>
  <si>
    <t>FY2022 closing：1件</t>
    <rPh sb="16" eb="17">
      <t>ケン</t>
    </rPh>
    <phoneticPr fontId="3"/>
  </si>
  <si>
    <t>温室効果ガス排出量</t>
    <rPh sb="0" eb="4">
      <t>オンシツコウカ</t>
    </rPh>
    <rPh sb="6" eb="9">
      <t>ハイシュツリョウ</t>
    </rPh>
    <phoneticPr fontId="2"/>
  </si>
  <si>
    <t>GHG emission</t>
    <phoneticPr fontId="3"/>
  </si>
  <si>
    <t>温室効果ガス排出原単位*7</t>
    <rPh sb="0" eb="4">
      <t>オンシツコウカ</t>
    </rPh>
    <rPh sb="6" eb="8">
      <t>ハイシュツ</t>
    </rPh>
    <rPh sb="8" eb="11">
      <t>ゲンタンイ</t>
    </rPh>
    <phoneticPr fontId="2"/>
  </si>
  <si>
    <t>排出原単位：t-CO₂／拠点数</t>
    <phoneticPr fontId="3"/>
  </si>
  <si>
    <t>Emission intensity: t-CO₂/business centers.</t>
    <phoneticPr fontId="3"/>
  </si>
  <si>
    <t>GHG emission intensity*7</t>
    <phoneticPr fontId="3"/>
  </si>
  <si>
    <t>GHG排出量は「温室効果ガス排出量算定・報告マニュアル」(環境省、経済産業省)に基づき算出しており一部推計を含む。数値はソラスト連結、GHG排出量のScope1+2は電気・ガス・ガソリンの使用、Scope3は「カテゴリ5 事業から出る廃棄物」と「カテゴリ7 雇用者の通勤」によるもの</t>
    <phoneticPr fontId="3"/>
  </si>
  <si>
    <t>GHG emissions were calculated based on the “Greenhouse Gas Emissions Calculation and Reporting Manual” by Ministry of the Environment and Ministry of Economy, Trade and Industry, and include some estimates. The figures are Solasto Group consolidated and Scope 1+2 GHG emissions is for electricity, gas and gasoline uses, Scope 3 is for the “Category 5 wastes from business operations” and “Category 7 commutation of employees”.</t>
    <phoneticPr fontId="3"/>
  </si>
  <si>
    <t>FY2023</t>
    <phoneticPr fontId="3"/>
  </si>
  <si>
    <t>FY2023 closing</t>
    <phoneticPr fontId="3"/>
  </si>
  <si>
    <t>21,573[ 2,920]</t>
    <phoneticPr fontId="3"/>
  </si>
  <si>
    <t>8,604[ 1,634]</t>
    <phoneticPr fontId="3"/>
  </si>
  <si>
    <t>1,429[     80]</t>
    <phoneticPr fontId="3"/>
  </si>
  <si>
    <t>145[       4]</t>
    <phoneticPr fontId="3"/>
  </si>
  <si>
    <t>231[     12]</t>
    <phoneticPr fontId="3"/>
  </si>
  <si>
    <t>31,982[ 4,650]</t>
    <phoneticPr fontId="3"/>
  </si>
  <si>
    <t>ロイヤリティ*5（前年比）：％</t>
    <rPh sb="9" eb="12">
      <t>ゼンネンヒ</t>
    </rPh>
    <phoneticPr fontId="2"/>
  </si>
  <si>
    <t>定着率*6（前年比）</t>
    <rPh sb="0" eb="3">
      <t>テイチャクリツ</t>
    </rPh>
    <rPh sb="6" eb="8">
      <t>ゼンネン</t>
    </rPh>
    <rPh sb="8" eb="9">
      <t>ヒ</t>
    </rPh>
    <phoneticPr fontId="2"/>
  </si>
  <si>
    <t>3-4.環境データ（Environmental data）*7</t>
    <rPh sb="4" eb="6">
      <t>カンキョウ</t>
    </rPh>
    <phoneticPr fontId="3"/>
  </si>
  <si>
    <t>*6</t>
    <phoneticPr fontId="3"/>
  </si>
  <si>
    <t>*8</t>
    <phoneticPr fontId="3"/>
  </si>
  <si>
    <t>GHG emission intensity*8</t>
    <phoneticPr fontId="3"/>
  </si>
  <si>
    <t>2023年度　1株当たり当期純利益予想＝当期純利益予想÷（2023年3月末の発行済株式数－2023年3月末の自己株式数）</t>
    <rPh sb="4" eb="5">
      <t>ネン</t>
    </rPh>
    <rPh sb="5" eb="6">
      <t>ド</t>
    </rPh>
    <rPh sb="8" eb="9">
      <t>カブ</t>
    </rPh>
    <rPh sb="9" eb="10">
      <t>ア</t>
    </rPh>
    <rPh sb="12" eb="14">
      <t>トウキ</t>
    </rPh>
    <rPh sb="14" eb="17">
      <t>ジュンリエキ</t>
    </rPh>
    <rPh sb="17" eb="19">
      <t>ヨソウ</t>
    </rPh>
    <rPh sb="20" eb="22">
      <t>トウキ</t>
    </rPh>
    <rPh sb="22" eb="25">
      <t>ジュンリエキ</t>
    </rPh>
    <rPh sb="25" eb="27">
      <t>ヨソウ</t>
    </rPh>
    <rPh sb="33" eb="34">
      <t>ネン</t>
    </rPh>
    <rPh sb="35" eb="36">
      <t>ガツ</t>
    </rPh>
    <rPh sb="36" eb="37">
      <t>マツ</t>
    </rPh>
    <rPh sb="38" eb="40">
      <t>ハッコウ</t>
    </rPh>
    <rPh sb="40" eb="41">
      <t>ズミ</t>
    </rPh>
    <rPh sb="41" eb="44">
      <t>カブシキスウ</t>
    </rPh>
    <rPh sb="49" eb="50">
      <t>ネン</t>
    </rPh>
    <rPh sb="51" eb="52">
      <t>ガツ</t>
    </rPh>
    <rPh sb="52" eb="53">
      <t>マツ</t>
    </rPh>
    <rPh sb="54" eb="58">
      <t>ジコカブシキ</t>
    </rPh>
    <rPh sb="58" eb="59">
      <t>カズ</t>
    </rPh>
    <phoneticPr fontId="3"/>
  </si>
  <si>
    <t>FY2022 closing：4件</t>
    <rPh sb="16" eb="17">
      <t>ケン</t>
    </rPh>
    <phoneticPr fontId="3"/>
  </si>
  <si>
    <t>2022年度より調査方法を変更</t>
    <rPh sb="4" eb="6">
      <t>ネンド</t>
    </rPh>
    <rPh sb="8" eb="12">
      <t>チョウサホウホウ</t>
    </rPh>
    <rPh sb="13" eb="15">
      <t>ヘンコウ</t>
    </rPh>
    <phoneticPr fontId="3"/>
  </si>
  <si>
    <t>The number of business consolidations conducted from April 2 to April 1 of next year in each fiscal year and the corresponding number of centers and net sales. FY2020 includes M&amp;As that were consolidated on March 19, 2020, and April 1, 2020. Net sales is the amount recorded on the consolidated financial statements. The forecast for FY2023’s M&amp;A is the sales figure incorporated in the earnings forecast (planned values including projects for which contracts have not yet been concluded)</t>
    <phoneticPr fontId="3"/>
  </si>
  <si>
    <t>各年度4月2日以降年度末翌日の4月1日までに企業結合を行った件数及び当該件数に対応する事業所数、売上高。2020年度には2020年3月19日及び4月1日に企業結合を行ったM&amp;Aを含む。売上高は連結財務諸表に計上された金額。2023年度M&amp;Aの予想値は業績予想に織り込んだ売上高（契約未締結案件を含む）</t>
    <rPh sb="115" eb="117">
      <t>ネンド</t>
    </rPh>
    <rPh sb="121" eb="124">
      <t>ヨソウチ</t>
    </rPh>
    <rPh sb="125" eb="129">
      <t>ギョウセキヨソウ</t>
    </rPh>
    <rPh sb="130" eb="131">
      <t>オ</t>
    </rPh>
    <rPh sb="132" eb="133">
      <t>コ</t>
    </rPh>
    <rPh sb="135" eb="138">
      <t>ウリアゲダカ</t>
    </rPh>
    <rPh sb="139" eb="144">
      <t>ケイヤクミテイケツ</t>
    </rPh>
    <rPh sb="144" eb="146">
      <t>アンケン</t>
    </rPh>
    <rPh sb="147" eb="148">
      <t>フク</t>
    </rPh>
    <phoneticPr fontId="3"/>
  </si>
  <si>
    <t>Survey method changed from FY2022.</t>
    <phoneticPr fontId="3"/>
  </si>
  <si>
    <t>FY2022 closing: 4 cases</t>
    <phoneticPr fontId="3"/>
  </si>
  <si>
    <t>Retention rate*6（YoY）</t>
    <phoneticPr fontId="3"/>
  </si>
  <si>
    <t>Net income per share forecast for FY2022 = Net income forecast for FY2022 ÷(number of shares issued as of March 31, 2023 - number of treasury stock as of March 31, 2023)</t>
    <phoneticPr fontId="3"/>
  </si>
  <si>
    <r>
      <rPr>
        <sz val="6"/>
        <color theme="1"/>
        <rFont val="Meiryo UI"/>
        <family val="3"/>
        <charset val="128"/>
      </rPr>
      <t xml:space="preserve">
</t>
    </r>
    <r>
      <rPr>
        <sz val="9"/>
        <color theme="1"/>
        <rFont val="Meiryo UI"/>
        <family val="3"/>
        <charset val="128"/>
      </rPr>
      <t>Solasto Corporation (Ticker code: 6197:JP)
1-7-18, Konan, Minato-ku, Tokyo 108-8210, Japan　　　E-mail：ir@solasto.co.jp</t>
    </r>
    <phoneticPr fontId="3"/>
  </si>
  <si>
    <t>お問い合わせ先（Contact）
株式会社ソラスト（証券コード：6197）　管理本部　広報・IR部　IR課
〒108-8210　東京都港区港南1丁目7番18号　　　E-mail：ir@solasto.co.jp　　</t>
    <phoneticPr fontId="3"/>
  </si>
  <si>
    <t>https://www.solasto.co.jp/ir/en/</t>
    <phoneticPr fontId="3"/>
  </si>
  <si>
    <t>https://www.solasto.co.jp</t>
    <phoneticPr fontId="3"/>
  </si>
  <si>
    <t>　FY2023</t>
    <phoneticPr fontId="3"/>
  </si>
  <si>
    <t>全体</t>
    <rPh sb="0" eb="2">
      <t>ゼンタイ</t>
    </rPh>
    <phoneticPr fontId="3"/>
  </si>
  <si>
    <t>前Q1のシートを全てコピー</t>
    <rPh sb="0" eb="1">
      <t>ゼン</t>
    </rPh>
    <rPh sb="8" eb="9">
      <t>スベ</t>
    </rPh>
    <phoneticPr fontId="3"/>
  </si>
  <si>
    <t>シート名を今Q1にリネーム</t>
    <rPh sb="3" eb="4">
      <t>メイ</t>
    </rPh>
    <rPh sb="5" eb="6">
      <t>コン</t>
    </rPh>
    <phoneticPr fontId="3"/>
  </si>
  <si>
    <t>表紙</t>
    <rPh sb="0" eb="2">
      <t>ヒョウシ</t>
    </rPh>
    <phoneticPr fontId="3"/>
  </si>
  <si>
    <t>タイトルの年度を更新</t>
    <rPh sb="5" eb="7">
      <t>ネンド</t>
    </rPh>
    <rPh sb="8" eb="10">
      <t>コウシン</t>
    </rPh>
    <phoneticPr fontId="3"/>
  </si>
  <si>
    <t>C列、D列の参照先を1列変更</t>
    <rPh sb="1" eb="2">
      <t>レツ</t>
    </rPh>
    <rPh sb="4" eb="5">
      <t>レツ</t>
    </rPh>
    <rPh sb="6" eb="8">
      <t>サンショウ</t>
    </rPh>
    <rPh sb="8" eb="9">
      <t>サキ</t>
    </rPh>
    <rPh sb="11" eb="12">
      <t>レツ</t>
    </rPh>
    <rPh sb="12" eb="14">
      <t>ヘンコウ</t>
    </rPh>
    <phoneticPr fontId="3"/>
  </si>
  <si>
    <t>P2</t>
    <phoneticPr fontId="3"/>
  </si>
  <si>
    <t>P3</t>
    <phoneticPr fontId="3"/>
  </si>
  <si>
    <t>P4</t>
    <phoneticPr fontId="3"/>
  </si>
  <si>
    <t>【医療関連受託事業～介護事業所数まで】E列、F列の参照先を1列変更</t>
    <rPh sb="1" eb="3">
      <t>イリョウ</t>
    </rPh>
    <rPh sb="3" eb="5">
      <t>カンレン</t>
    </rPh>
    <rPh sb="5" eb="7">
      <t>ジュタク</t>
    </rPh>
    <rPh sb="7" eb="9">
      <t>ジギョウ</t>
    </rPh>
    <rPh sb="10" eb="12">
      <t>カイゴ</t>
    </rPh>
    <rPh sb="12" eb="15">
      <t>ジギョウショ</t>
    </rPh>
    <rPh sb="15" eb="16">
      <t>スウ</t>
    </rPh>
    <rPh sb="20" eb="21">
      <t>レツ</t>
    </rPh>
    <rPh sb="23" eb="24">
      <t>レツ</t>
    </rPh>
    <rPh sb="25" eb="28">
      <t>サンショウサキ</t>
    </rPh>
    <rPh sb="30" eb="31">
      <t>レツ</t>
    </rPh>
    <rPh sb="31" eb="33">
      <t>ヘンコウ</t>
    </rPh>
    <phoneticPr fontId="3"/>
  </si>
  <si>
    <t>パラメータ設定</t>
    <rPh sb="5" eb="7">
      <t>セッテイ</t>
    </rPh>
    <phoneticPr fontId="3"/>
  </si>
  <si>
    <t>年度を更新</t>
    <rPh sb="0" eb="2">
      <t>ネンド</t>
    </rPh>
    <rPh sb="3" eb="5">
      <t>コウシン</t>
    </rPh>
    <phoneticPr fontId="3"/>
  </si>
  <si>
    <t>―</t>
  </si>
  <si>
    <t>【M＆A実績】完全手動更新</t>
    <rPh sb="4" eb="6">
      <t>ジッセキ</t>
    </rPh>
    <rPh sb="7" eb="9">
      <t>カンゼン</t>
    </rPh>
    <rPh sb="9" eb="11">
      <t>シュドウ</t>
    </rPh>
    <rPh sb="11" eb="13">
      <t>コウシン</t>
    </rPh>
    <phoneticPr fontId="3"/>
  </si>
  <si>
    <t>FY2023 closing: 1 cases</t>
    <phoneticPr fontId="3"/>
  </si>
  <si>
    <t>FY2023 closing：1件</t>
    <phoneticPr fontId="3"/>
  </si>
  <si>
    <t>【展開エリア数】E列～H列の参照先を前々Q4から前Q4に変更</t>
    <rPh sb="1" eb="3">
      <t>テンカイ</t>
    </rPh>
    <rPh sb="6" eb="7">
      <t>スウ</t>
    </rPh>
    <phoneticPr fontId="3"/>
  </si>
  <si>
    <t>【医療関連受託事業～介護事業所数まで】G列～I列の参照先を前々Q4から前Q4に変更</t>
    <rPh sb="20" eb="21">
      <t>レツ</t>
    </rPh>
    <rPh sb="23" eb="24">
      <t>レツ</t>
    </rPh>
    <rPh sb="25" eb="28">
      <t>サンショウサキ</t>
    </rPh>
    <rPh sb="29" eb="31">
      <t>ゼンゼン</t>
    </rPh>
    <rPh sb="35" eb="36">
      <t>ゼン</t>
    </rPh>
    <rPh sb="39" eb="41">
      <t>ヘンコウ</t>
    </rPh>
    <phoneticPr fontId="3"/>
  </si>
  <si>
    <t>【介護月次】K列～P列の参照先を前々Q4から前Q4に変更</t>
    <rPh sb="1" eb="3">
      <t>カイゴ</t>
    </rPh>
    <rPh sb="3" eb="5">
      <t>ゲツジ</t>
    </rPh>
    <rPh sb="7" eb="8">
      <t>レツ</t>
    </rPh>
    <rPh sb="10" eb="11">
      <t>レツ</t>
    </rPh>
    <phoneticPr fontId="3"/>
  </si>
  <si>
    <t>【介護月次】A列、B列のFY20●●を更新</t>
    <rPh sb="1" eb="3">
      <t>カイゴ</t>
    </rPh>
    <rPh sb="3" eb="5">
      <t>ゲツジ</t>
    </rPh>
    <rPh sb="7" eb="8">
      <t>レツ</t>
    </rPh>
    <rPh sb="10" eb="11">
      <t>レツ</t>
    </rPh>
    <rPh sb="19" eb="21">
      <t>コウシン</t>
    </rPh>
    <phoneticPr fontId="3"/>
  </si>
  <si>
    <t>FY2023 入居率：％</t>
    <rPh sb="7" eb="10">
      <t>ニュウキョリツ</t>
    </rPh>
    <phoneticPr fontId="3"/>
  </si>
  <si>
    <t>FY2023 Occupancy rate : %</t>
  </si>
  <si>
    <t>FY2023 入居者数</t>
    <rPh sb="7" eb="11">
      <t>ニュウキョシャスウ</t>
    </rPh>
    <phoneticPr fontId="3"/>
  </si>
  <si>
    <t>FY2023 Residents</t>
  </si>
  <si>
    <t>FY2023 サービス利用者数</t>
    <rPh sb="11" eb="15">
      <t>リヨウシャスウ</t>
    </rPh>
    <phoneticPr fontId="3"/>
  </si>
  <si>
    <t>FY2023 Service users</t>
  </si>
  <si>
    <t>【園児数】E列～H列の参照先を前々Q4から前Q4に変更</t>
    <rPh sb="1" eb="3">
      <t>エンジ</t>
    </rPh>
    <phoneticPr fontId="3"/>
  </si>
  <si>
    <t>【保育施設数】E列、F列の参照先を1列変更</t>
    <rPh sb="1" eb="6">
      <t>ホイクシセツスウ</t>
    </rPh>
    <rPh sb="8" eb="9">
      <t>レツ</t>
    </rPh>
    <rPh sb="11" eb="12">
      <t>レツ</t>
    </rPh>
    <rPh sb="13" eb="16">
      <t>サンショウサキ</t>
    </rPh>
    <rPh sb="18" eb="19">
      <t>レツ</t>
    </rPh>
    <rPh sb="19" eb="21">
      <t>ヘンコウ</t>
    </rPh>
    <phoneticPr fontId="3"/>
  </si>
  <si>
    <t>【保育施設数】G列、H列の参照先を前々Q4から前Q4に変更</t>
    <rPh sb="8" eb="9">
      <t>レツ</t>
    </rPh>
    <rPh sb="11" eb="12">
      <t>レツ</t>
    </rPh>
    <rPh sb="13" eb="16">
      <t>サンショウサキ</t>
    </rPh>
    <rPh sb="17" eb="19">
      <t>ゼンゼン</t>
    </rPh>
    <rPh sb="23" eb="24">
      <t>ゼン</t>
    </rPh>
    <rPh sb="27" eb="29">
      <t>ヘンコウ</t>
    </rPh>
    <phoneticPr fontId="3"/>
  </si>
  <si>
    <t>【採用者数～従業員数まで】E列、F列の参照先を1列変更</t>
    <rPh sb="1" eb="5">
      <t>サイヨウシャスウ</t>
    </rPh>
    <rPh sb="6" eb="10">
      <t>ジュウギョウインスウ</t>
    </rPh>
    <rPh sb="14" eb="15">
      <t>レツ</t>
    </rPh>
    <rPh sb="17" eb="18">
      <t>レツ</t>
    </rPh>
    <rPh sb="19" eb="22">
      <t>サンショウサキ</t>
    </rPh>
    <rPh sb="24" eb="25">
      <t>レツ</t>
    </rPh>
    <rPh sb="25" eb="27">
      <t>ヘンコウ</t>
    </rPh>
    <phoneticPr fontId="3"/>
  </si>
  <si>
    <t>【採用者数～従業員数まで】G列、H列の参照先を前々Q4から前Q4に変更</t>
    <rPh sb="14" eb="15">
      <t>レツ</t>
    </rPh>
    <rPh sb="17" eb="18">
      <t>レツ</t>
    </rPh>
    <rPh sb="19" eb="22">
      <t>サンショウサキ</t>
    </rPh>
    <rPh sb="23" eb="25">
      <t>ゼンゼン</t>
    </rPh>
    <rPh sb="29" eb="30">
      <t>ゼン</t>
    </rPh>
    <rPh sb="33" eb="35">
      <t>ヘンコウ</t>
    </rPh>
    <phoneticPr fontId="3"/>
  </si>
  <si>
    <t>【その他非財務データ～環境データ】C列～F列の参照先を前々Q4から前Q4に変更</t>
    <rPh sb="3" eb="4">
      <t>タ</t>
    </rPh>
    <rPh sb="4" eb="7">
      <t>ヒザイム</t>
    </rPh>
    <rPh sb="11" eb="13">
      <t>カンキョウ</t>
    </rPh>
    <rPh sb="18" eb="19">
      <t>レツ</t>
    </rPh>
    <rPh sb="21" eb="22">
      <t>レツ</t>
    </rPh>
    <rPh sb="23" eb="25">
      <t>サンショウ</t>
    </rPh>
    <rPh sb="25" eb="26">
      <t>サキ</t>
    </rPh>
    <rPh sb="27" eb="29">
      <t>ゼンゼン</t>
    </rPh>
    <rPh sb="33" eb="34">
      <t>ゼン</t>
    </rPh>
    <rPh sb="37" eb="39">
      <t>ヘンコウ</t>
    </rPh>
    <phoneticPr fontId="3"/>
  </si>
  <si>
    <t>【58~62行目】前々年度４クオーター分をコピーし、前年度に張り付け、今年度は2Q～4Qをデリート</t>
    <rPh sb="6" eb="8">
      <t>ギョウメ</t>
    </rPh>
    <rPh sb="9" eb="11">
      <t>マエマエ</t>
    </rPh>
    <rPh sb="11" eb="12">
      <t>ドシ</t>
    </rPh>
    <rPh sb="12" eb="13">
      <t>ド</t>
    </rPh>
    <rPh sb="19" eb="20">
      <t>ブン</t>
    </rPh>
    <rPh sb="26" eb="29">
      <t>ゼンネンド</t>
    </rPh>
    <rPh sb="30" eb="31">
      <t>ハ</t>
    </rPh>
    <rPh sb="32" eb="33">
      <t>ツ</t>
    </rPh>
    <rPh sb="35" eb="38">
      <t>コンネンド</t>
    </rPh>
    <phoneticPr fontId="3"/>
  </si>
  <si>
    <t>【A列～K列まで】数式を更新</t>
    <rPh sb="2" eb="3">
      <t>レツ</t>
    </rPh>
    <rPh sb="5" eb="6">
      <t>レツ</t>
    </rPh>
    <rPh sb="9" eb="11">
      <t>スウシキ</t>
    </rPh>
    <rPh sb="12" eb="14">
      <t>コウシン</t>
    </rPh>
    <phoneticPr fontId="3"/>
  </si>
  <si>
    <t>【L列以降】数式を更新</t>
    <rPh sb="2" eb="3">
      <t>レツ</t>
    </rPh>
    <rPh sb="3" eb="5">
      <t>イコウ</t>
    </rPh>
    <rPh sb="6" eb="8">
      <t>スウシキ</t>
    </rPh>
    <rPh sb="9" eb="11">
      <t>コウシン</t>
    </rPh>
    <phoneticPr fontId="3"/>
  </si>
  <si>
    <t>【C58~J62】参照先を変更</t>
    <rPh sb="9" eb="12">
      <t>サンショウサキ</t>
    </rPh>
    <rPh sb="13" eb="15">
      <t>ヘンコウ</t>
    </rPh>
    <phoneticPr fontId="3"/>
  </si>
  <si>
    <t>【C67~G69】参照先を変更</t>
    <rPh sb="9" eb="12">
      <t>サンショウサキ</t>
    </rPh>
    <rPh sb="13" eb="15">
      <t>ヘンコウ</t>
    </rPh>
    <phoneticPr fontId="3"/>
  </si>
  <si>
    <t>【67~71行目】前々年度４クオーター分をコピーし、前年度に張り付け</t>
    <rPh sb="6" eb="8">
      <t>ギョウメ</t>
    </rPh>
    <rPh sb="9" eb="11">
      <t>マエマエ</t>
    </rPh>
    <rPh sb="11" eb="12">
      <t>ドシ</t>
    </rPh>
    <rPh sb="12" eb="13">
      <t>ド</t>
    </rPh>
    <rPh sb="19" eb="20">
      <t>ブン</t>
    </rPh>
    <rPh sb="26" eb="29">
      <t>ゼンネンド</t>
    </rPh>
    <rPh sb="30" eb="31">
      <t>ハ</t>
    </rPh>
    <rPh sb="32" eb="33">
      <t>ツ</t>
    </rPh>
    <phoneticPr fontId="3"/>
  </si>
  <si>
    <t>【76~80行目】今年度は前年度Q1の数式を参考に作成。その後前年度はQ1までしか数式がないため、前年度Q4から引用する形に変更</t>
    <rPh sb="6" eb="8">
      <t>ギョウメ</t>
    </rPh>
    <rPh sb="9" eb="12">
      <t>コンネンド</t>
    </rPh>
    <rPh sb="13" eb="16">
      <t>ゼンネンド</t>
    </rPh>
    <rPh sb="19" eb="21">
      <t>スウシキ</t>
    </rPh>
    <rPh sb="22" eb="24">
      <t>サンコウ</t>
    </rPh>
    <rPh sb="25" eb="27">
      <t>サクセイ</t>
    </rPh>
    <rPh sb="30" eb="31">
      <t>ゴ</t>
    </rPh>
    <rPh sb="31" eb="34">
      <t>ゼンネンド</t>
    </rPh>
    <rPh sb="41" eb="43">
      <t>スウシキ</t>
    </rPh>
    <rPh sb="49" eb="52">
      <t>ゼンネンド</t>
    </rPh>
    <rPh sb="56" eb="58">
      <t>インヨウ</t>
    </rPh>
    <rPh sb="60" eb="61">
      <t>カタチ</t>
    </rPh>
    <rPh sb="62" eb="64">
      <t>ヘンコウ</t>
    </rPh>
    <phoneticPr fontId="3"/>
  </si>
  <si>
    <t>P9</t>
    <phoneticPr fontId="3"/>
  </si>
  <si>
    <t>流れはP8と同じ</t>
    <rPh sb="0" eb="1">
      <t>ナガ</t>
    </rPh>
    <rPh sb="6" eb="7">
      <t>オナ</t>
    </rPh>
    <phoneticPr fontId="3"/>
  </si>
  <si>
    <t>Net income per share forecast for FY2023 = Net income forecast for FY2023 ÷(number of shares issued as of March 31, 2023 - number of treasury stock as of March 31, 2023)</t>
    <phoneticPr fontId="3"/>
  </si>
  <si>
    <t>手順番号</t>
    <rPh sb="0" eb="2">
      <t>テジュン</t>
    </rPh>
    <rPh sb="2" eb="4">
      <t>バンゴウ</t>
    </rPh>
    <phoneticPr fontId="3"/>
  </si>
  <si>
    <t>手順</t>
    <rPh sb="0" eb="2">
      <t>テジュン</t>
    </rPh>
    <phoneticPr fontId="3"/>
  </si>
  <si>
    <t>項目</t>
    <rPh sb="0" eb="2">
      <t>コウモク</t>
    </rPh>
    <phoneticPr fontId="3"/>
  </si>
  <si>
    <t>分類</t>
    <rPh sb="0" eb="2">
      <t>ブンルイ</t>
    </rPh>
    <phoneticPr fontId="3"/>
  </si>
  <si>
    <t>a</t>
    <phoneticPr fontId="3"/>
  </si>
  <si>
    <t>b</t>
    <phoneticPr fontId="3"/>
  </si>
  <si>
    <t>c</t>
    <phoneticPr fontId="3"/>
  </si>
  <si>
    <t>負ののれん発生益</t>
    <rPh sb="0" eb="1">
      <t>フ</t>
    </rPh>
    <rPh sb="5" eb="8">
      <t>ハッセイエキ</t>
    </rPh>
    <phoneticPr fontId="3"/>
  </si>
  <si>
    <t>Gain on negative goodwill</t>
    <phoneticPr fontId="3"/>
  </si>
  <si>
    <r>
      <rPr>
        <u/>
        <sz val="11"/>
        <color theme="1"/>
        <rFont val="Meiryo UI"/>
        <family val="3"/>
        <charset val="128"/>
      </rPr>
      <t>お問い合わせ先（Contact）</t>
    </r>
    <r>
      <rPr>
        <sz val="9"/>
        <color theme="1"/>
        <rFont val="Meiryo UI"/>
        <family val="3"/>
        <charset val="128"/>
      </rPr>
      <t xml:space="preserve">
株式会社ソラスト　管理本部　広報・IR部　IR課
〒108-8210　東京都港区港南2丁目15番3号　　　Tel：03-6890-8904　　　E-mail：ir@solasto.co.jp</t>
    </r>
    <r>
      <rPr>
        <sz val="6"/>
        <color theme="1"/>
        <rFont val="Meiryo UI"/>
        <family val="3"/>
        <charset val="128"/>
      </rPr>
      <t xml:space="preserve">
</t>
    </r>
    <r>
      <rPr>
        <sz val="9"/>
        <color theme="1"/>
        <rFont val="Meiryo UI"/>
        <family val="3"/>
        <charset val="128"/>
      </rPr>
      <t>Solasto Corporation
2-15-3, Konan, Minato-ku, Tokyo 108-8210, Japan　　　Tel：+81-3-6890-8904　　　E-mail：ir@solasto.co.jp</t>
    </r>
    <phoneticPr fontId="3"/>
  </si>
  <si>
    <t>各年度4月2日以降年度末翌日の4月1日までに企業結合を行った件数及び当該件数に対応する事業所数、売上高。2020年度には2020年3月19日及び4月1日に企業結合を行ったM&amp;Aを含む。ソラストケアは2022年度に含む。売上高は連結財務諸表に計上された金額</t>
    <rPh sb="103" eb="105">
      <t>ネンド</t>
    </rPh>
    <rPh sb="106" eb="107">
      <t>フク</t>
    </rPh>
    <phoneticPr fontId="3"/>
  </si>
  <si>
    <t>The number of business consolidations conducted from April 2 to April 1 of next year in each fiscal year and the corresponding number of centers and net sales. FY2020 includes M&amp;As that were consolidated on March 19, 2020, and April 1, 2020. Solasto Care is included in FY2022. Net sales is the amount recorded on the consolidated financial statements.</t>
    <phoneticPr fontId="3"/>
  </si>
  <si>
    <t>負ののれん発生益</t>
    <rPh sb="0" eb="1">
      <t>フ</t>
    </rPh>
    <rPh sb="5" eb="7">
      <t>ハッセイ</t>
    </rPh>
    <rPh sb="7" eb="8">
      <t>エキ</t>
    </rPh>
    <phoneticPr fontId="3"/>
  </si>
  <si>
    <t>Gain on negative goodwill</t>
    <phoneticPr fontId="3"/>
  </si>
  <si>
    <t>22,122[ 2,713]</t>
    <phoneticPr fontId="3"/>
  </si>
  <si>
    <t>9,079[ 1,623]</t>
    <phoneticPr fontId="3"/>
  </si>
  <si>
    <t>151[        2]</t>
    <phoneticPr fontId="3"/>
  </si>
  <si>
    <t>239[      15]</t>
    <phoneticPr fontId="3"/>
  </si>
  <si>
    <t>33,120 [ 4,429]</t>
    <phoneticPr fontId="3"/>
  </si>
  <si>
    <t>1,529[      76]</t>
    <phoneticPr fontId="3"/>
  </si>
  <si>
    <t>人事：ヒアリング（FY23Q1より4/1のデータ）</t>
    <rPh sb="0" eb="2">
      <t>ジンジ</t>
    </rPh>
    <phoneticPr fontId="3"/>
  </si>
  <si>
    <t>子会社株式の取得による収入</t>
    <rPh sb="11" eb="13">
      <t>シュウニュウ</t>
    </rPh>
    <phoneticPr fontId="3"/>
  </si>
  <si>
    <t>Proceeds from purchase of shares of subsidiaries</t>
    <phoneticPr fontId="3"/>
  </si>
  <si>
    <t>Q1準備</t>
    <rPh sb="2" eb="4">
      <t>ジュンビ</t>
    </rPh>
    <phoneticPr fontId="3"/>
  </si>
  <si>
    <t>Q2準備</t>
    <rPh sb="2" eb="4">
      <t>ジュンビ</t>
    </rPh>
    <phoneticPr fontId="3"/>
  </si>
  <si>
    <t>前Q2のシートを全てコピー</t>
    <rPh sb="0" eb="1">
      <t>ゼン</t>
    </rPh>
    <rPh sb="8" eb="9">
      <t>スベ</t>
    </rPh>
    <phoneticPr fontId="3"/>
  </si>
  <si>
    <t>シート名を今Q2にリネーム</t>
    <rPh sb="3" eb="4">
      <t>メイ</t>
    </rPh>
    <rPh sb="5" eb="6">
      <t>コン</t>
    </rPh>
    <phoneticPr fontId="3"/>
  </si>
  <si>
    <t>※行追加ベタうち</t>
    <rPh sb="1" eb="4">
      <t>ギョウツイカ</t>
    </rPh>
    <phoneticPr fontId="3"/>
  </si>
  <si>
    <t>E列～G列の参照先を前々Q4から前Q4に変更　※行追加している場合は過去の年度の参照先が存在しない場合があるので、数値ベタ打ちか、前回Qの数値参照に数式変更</t>
    <rPh sb="1" eb="2">
      <t>レツ</t>
    </rPh>
    <rPh sb="4" eb="5">
      <t>レツ</t>
    </rPh>
    <rPh sb="6" eb="9">
      <t>サンショウサキ</t>
    </rPh>
    <rPh sb="10" eb="12">
      <t>ゼンゼン</t>
    </rPh>
    <rPh sb="16" eb="17">
      <t>ゼン</t>
    </rPh>
    <rPh sb="20" eb="22">
      <t>ヘンコウ</t>
    </rPh>
    <rPh sb="24" eb="27">
      <t>ギョウツイカ</t>
    </rPh>
    <rPh sb="31" eb="33">
      <t>バアイ</t>
    </rPh>
    <rPh sb="34" eb="36">
      <t>カコ</t>
    </rPh>
    <rPh sb="37" eb="39">
      <t>ネンド</t>
    </rPh>
    <rPh sb="40" eb="43">
      <t>サンショウサキ</t>
    </rPh>
    <rPh sb="44" eb="46">
      <t>ソンザイ</t>
    </rPh>
    <rPh sb="49" eb="51">
      <t>バアイ</t>
    </rPh>
    <rPh sb="57" eb="59">
      <t>スウチ</t>
    </rPh>
    <rPh sb="61" eb="62">
      <t>ウ</t>
    </rPh>
    <rPh sb="65" eb="67">
      <t>ゼンカイ</t>
    </rPh>
    <rPh sb="69" eb="71">
      <t>スウチ</t>
    </rPh>
    <rPh sb="71" eb="73">
      <t>サンショウ</t>
    </rPh>
    <rPh sb="74" eb="76">
      <t>スウシキ</t>
    </rPh>
    <rPh sb="76" eb="78">
      <t>ヘンコウ</t>
    </rPh>
    <phoneticPr fontId="3"/>
  </si>
  <si>
    <t>E列～G列の参照先を前々Q4から前Q4に変更　※行追加している場合は過去の年度の参照先が存在しない場合があるので、数値ベタ打ちか、前回Qの数値参照に数式変更</t>
    <rPh sb="1" eb="2">
      <t>レツ</t>
    </rPh>
    <rPh sb="4" eb="5">
      <t>レツ</t>
    </rPh>
    <rPh sb="6" eb="9">
      <t>サンショウサキ</t>
    </rPh>
    <rPh sb="10" eb="12">
      <t>ゼンゼン</t>
    </rPh>
    <rPh sb="16" eb="17">
      <t>ゼン</t>
    </rPh>
    <rPh sb="20" eb="22">
      <t>ヘンコウ</t>
    </rPh>
    <phoneticPr fontId="3"/>
  </si>
  <si>
    <t>E列、F列の参照先を前々Q4から前Q4に変更　※行追加している場合は過去の年度の参照先が存在しない場合があるので、数値ベタ打ちか、前回Qの数値参照に数式変更</t>
    <rPh sb="1" eb="2">
      <t>レツ</t>
    </rPh>
    <rPh sb="4" eb="5">
      <t>レツ</t>
    </rPh>
    <rPh sb="6" eb="9">
      <t>サンショウサキ</t>
    </rPh>
    <rPh sb="10" eb="12">
      <t>ゼンゼン</t>
    </rPh>
    <rPh sb="16" eb="17">
      <t>ゼン</t>
    </rPh>
    <rPh sb="20" eb="22">
      <t>ヘンコウ</t>
    </rPh>
    <phoneticPr fontId="3"/>
  </si>
  <si>
    <t>※行追加前回Qコピー</t>
    <rPh sb="1" eb="4">
      <t>ギョウツイカ</t>
    </rPh>
    <rPh sb="4" eb="6">
      <t>ゼンカイ</t>
    </rPh>
    <phoneticPr fontId="3"/>
  </si>
  <si>
    <t>【介護月次】K列～P列の参照先を前回Qに変更</t>
    <rPh sb="1" eb="3">
      <t>カイゴ</t>
    </rPh>
    <rPh sb="3" eb="5">
      <t>ゲツジ</t>
    </rPh>
    <rPh sb="7" eb="8">
      <t>レツ</t>
    </rPh>
    <rPh sb="10" eb="11">
      <t>レツ</t>
    </rPh>
    <rPh sb="16" eb="18">
      <t>ゼンカイ</t>
    </rPh>
    <phoneticPr fontId="3"/>
  </si>
  <si>
    <t>フランチャイズ</t>
    <phoneticPr fontId="3"/>
  </si>
  <si>
    <t>Franchise</t>
    <phoneticPr fontId="3"/>
  </si>
  <si>
    <t>22,231[ 2,641]</t>
    <phoneticPr fontId="3"/>
  </si>
  <si>
    <t>9,718[ 1,616]</t>
    <phoneticPr fontId="3"/>
  </si>
  <si>
    <t>1,506[      76]</t>
    <phoneticPr fontId="3"/>
  </si>
  <si>
    <t>142[       2]</t>
    <phoneticPr fontId="3"/>
  </si>
  <si>
    <t>245[     15]</t>
    <phoneticPr fontId="3"/>
  </si>
  <si>
    <t>33,842[ 4,350]</t>
    <phoneticPr fontId="3"/>
  </si>
  <si>
    <t>障害者雇用納付金</t>
    <rPh sb="0" eb="2">
      <t>ショウガイ</t>
    </rPh>
    <rPh sb="2" eb="3">
      <t>シャ</t>
    </rPh>
    <rPh sb="3" eb="5">
      <t>コヨウ</t>
    </rPh>
    <rPh sb="5" eb="8">
      <t>ノウフキン</t>
    </rPh>
    <phoneticPr fontId="2"/>
  </si>
  <si>
    <r>
      <rPr>
        <u/>
        <sz val="11"/>
        <color theme="1"/>
        <rFont val="Meiryo UI"/>
        <family val="3"/>
        <charset val="128"/>
      </rPr>
      <t>お問い合わせ先（Contact）</t>
    </r>
    <r>
      <rPr>
        <sz val="9"/>
        <color theme="1"/>
        <rFont val="Meiryo UI"/>
        <family val="3"/>
        <charset val="128"/>
      </rPr>
      <t xml:space="preserve">
株式会社ソラスト　管理本部　IR課
〒108-8210　東京都港区港南2丁目15番3号　　　Tel：03-6890-8904　　　E-mail：ir@solasto.co.jp</t>
    </r>
    <r>
      <rPr>
        <sz val="6"/>
        <color theme="1"/>
        <rFont val="Meiryo UI"/>
        <family val="3"/>
        <charset val="128"/>
      </rPr>
      <t xml:space="preserve">
</t>
    </r>
    <r>
      <rPr>
        <sz val="9"/>
        <color theme="1"/>
        <rFont val="Meiryo UI"/>
        <family val="3"/>
        <charset val="128"/>
      </rPr>
      <t>Solasto Corporation
2-15-3, Konan, Minato-ku, Tokyo 108-8210, Japan　　　Tel：+81-3-6890-8904　　　E-mail：ir@solasto.co.jp</t>
    </r>
    <phoneticPr fontId="3"/>
  </si>
  <si>
    <t>FY2023 closing：3件</t>
    <phoneticPr fontId="3"/>
  </si>
  <si>
    <t>FY2023 closing: 3 cases</t>
    <phoneticPr fontId="3"/>
  </si>
  <si>
    <t>*6</t>
  </si>
  <si>
    <t>*7</t>
  </si>
  <si>
    <t>*8</t>
  </si>
  <si>
    <t>Loyalty（YoY）*5: %</t>
    <phoneticPr fontId="3"/>
  </si>
  <si>
    <t>温室効果ガス排出原単位*8</t>
    <rPh sb="0" eb="4">
      <t>オンシツコウカ</t>
    </rPh>
    <rPh sb="6" eb="8">
      <t>ハイシュツ</t>
    </rPh>
    <rPh sb="8" eb="11">
      <t>ゲンタンイ</t>
    </rPh>
    <phoneticPr fontId="2"/>
  </si>
  <si>
    <t>賞与引当金の増減額 （()は減少）</t>
    <phoneticPr fontId="3"/>
  </si>
  <si>
    <t>Increase (decrease) in accrued consumption taxes</t>
    <phoneticPr fontId="3"/>
  </si>
  <si>
    <t>Increase (decrease) in short-term borrowings</t>
    <phoneticPr fontId="3"/>
  </si>
  <si>
    <t>退職給付に係る負債の増減額（()は減少）</t>
    <phoneticPr fontId="3"/>
  </si>
  <si>
    <t>未払金の増減額（()は減少）</t>
    <phoneticPr fontId="3"/>
  </si>
  <si>
    <t>未払消費税等の増減額（()は減少）</t>
    <phoneticPr fontId="3"/>
  </si>
  <si>
    <t>預り金の増減額（()は減少）</t>
    <phoneticPr fontId="3"/>
  </si>
  <si>
    <t>売上債権の増減額（()は増加）</t>
    <rPh sb="12" eb="14">
      <t>ゾウカ</t>
    </rPh>
    <phoneticPr fontId="3"/>
  </si>
  <si>
    <t>前払費用の増減額（()は増加）</t>
    <rPh sb="12" eb="14">
      <t>ゾウカ</t>
    </rPh>
    <phoneticPr fontId="3"/>
  </si>
  <si>
    <t>有形固定資産売却損益（()は益）</t>
    <rPh sb="14" eb="15">
      <t>エキ</t>
    </rPh>
    <phoneticPr fontId="3"/>
  </si>
  <si>
    <t>現金及び現金同等物の増減額（()は減少）</t>
    <phoneticPr fontId="3"/>
  </si>
  <si>
    <t>Forecast</t>
    <phoneticPr fontId="3"/>
  </si>
  <si>
    <t>Business restructuring expenses</t>
    <phoneticPr fontId="3"/>
  </si>
  <si>
    <t>構造改革費用</t>
    <rPh sb="0" eb="2">
      <t>コウゾウ</t>
    </rPh>
    <rPh sb="2" eb="4">
      <t>カイカク</t>
    </rPh>
    <rPh sb="4" eb="6">
      <t>ヒヨウ</t>
    </rPh>
    <phoneticPr fontId="3"/>
  </si>
  <si>
    <t>セグメント情報</t>
    <rPh sb="5" eb="7">
      <t>ジョウホウ</t>
    </rPh>
    <phoneticPr fontId="3"/>
  </si>
  <si>
    <t>連結キャッシュ・フロー計算書</t>
    <rPh sb="0" eb="2">
      <t>レンケツ</t>
    </rPh>
    <rPh sb="11" eb="14">
      <t>ケイサンショ</t>
    </rPh>
    <phoneticPr fontId="3"/>
  </si>
  <si>
    <t>Consolidated income statement</t>
    <phoneticPr fontId="3"/>
  </si>
  <si>
    <t>Segment information</t>
    <phoneticPr fontId="3"/>
  </si>
  <si>
    <t>Consolidated statements of cash flows</t>
  </si>
  <si>
    <t>予想</t>
    <rPh sb="0" eb="2">
      <t>ヨソウ</t>
    </rPh>
    <phoneticPr fontId="3"/>
  </si>
  <si>
    <t>損害賠償損失引当金繰入額</t>
  </si>
  <si>
    <t>移転関連費用</t>
  </si>
  <si>
    <t>Provision for loss on compensation for damage</t>
  </si>
  <si>
    <t>Gain on negative goodwill</t>
  </si>
  <si>
    <t>Relocation related expenses</t>
  </si>
  <si>
    <t>償却合計</t>
    <rPh sb="0" eb="2">
      <t>ショウキャク</t>
    </rPh>
    <rPh sb="2" eb="4">
      <t>ゴウケイ</t>
    </rPh>
    <phoneticPr fontId="3"/>
  </si>
  <si>
    <t>Amortization</t>
    <phoneticPr fontId="3"/>
  </si>
  <si>
    <t>CAPEX</t>
    <phoneticPr fontId="2"/>
  </si>
  <si>
    <t>M&amp;A investment</t>
    <phoneticPr fontId="2"/>
  </si>
  <si>
    <t>Equity investment</t>
    <phoneticPr fontId="2"/>
  </si>
  <si>
    <t>投資合計</t>
    <rPh sb="0" eb="4">
      <t>トウシゴウケイ</t>
    </rPh>
    <phoneticPr fontId="3"/>
  </si>
  <si>
    <t>Investment</t>
    <phoneticPr fontId="3"/>
  </si>
  <si>
    <t>人件費</t>
    <rPh sb="0" eb="3">
      <t>ジンケンヒ</t>
    </rPh>
    <phoneticPr fontId="2"/>
  </si>
  <si>
    <t>のれん償却費</t>
    <rPh sb="3" eb="6">
      <t>ショウキャクヒ</t>
    </rPh>
    <phoneticPr fontId="2"/>
  </si>
  <si>
    <t>求人費</t>
    <rPh sb="0" eb="2">
      <t>キュウジン</t>
    </rPh>
    <rPh sb="2" eb="3">
      <t>ヒ</t>
    </rPh>
    <phoneticPr fontId="2"/>
  </si>
  <si>
    <t>租税公課</t>
    <rPh sb="0" eb="4">
      <t>ソゼイコウカ</t>
    </rPh>
    <phoneticPr fontId="2"/>
  </si>
  <si>
    <t>事業所費用</t>
    <rPh sb="0" eb="5">
      <t>ジギョウショヒヨウ</t>
    </rPh>
    <phoneticPr fontId="2"/>
  </si>
  <si>
    <t>その他</t>
    <rPh sb="2" eb="3">
      <t>タ</t>
    </rPh>
    <phoneticPr fontId="3"/>
  </si>
  <si>
    <t>売上高営業利益率</t>
    <rPh sb="0" eb="3">
      <t>ウリアゲダカ</t>
    </rPh>
    <rPh sb="3" eb="8">
      <t>エイギョウリエキリツ</t>
    </rPh>
    <phoneticPr fontId="2"/>
  </si>
  <si>
    <t>売上高経常利益率</t>
    <rPh sb="0" eb="3">
      <t>ウリアゲダカ</t>
    </rPh>
    <rPh sb="3" eb="5">
      <t>ケイジョウ</t>
    </rPh>
    <rPh sb="5" eb="7">
      <t>リエキ</t>
    </rPh>
    <rPh sb="7" eb="8">
      <t>リツ</t>
    </rPh>
    <phoneticPr fontId="2"/>
  </si>
  <si>
    <t>売上高当期純利益率</t>
    <rPh sb="0" eb="3">
      <t>ウリアゲダカ</t>
    </rPh>
    <rPh sb="3" eb="9">
      <t>トウキジュンリエキリツ</t>
    </rPh>
    <phoneticPr fontId="2"/>
  </si>
  <si>
    <t>総資産当期純利益率（ROA）</t>
    <phoneticPr fontId="2"/>
  </si>
  <si>
    <t>EBITDAマージン</t>
    <phoneticPr fontId="3"/>
  </si>
  <si>
    <t>EBITDA margin</t>
    <phoneticPr fontId="3"/>
  </si>
  <si>
    <t>Operating profit margin</t>
    <phoneticPr fontId="2"/>
  </si>
  <si>
    <t>Ordinary profit margin</t>
    <phoneticPr fontId="2"/>
  </si>
  <si>
    <t>Net income margin</t>
    <phoneticPr fontId="2"/>
  </si>
  <si>
    <t>ROA</t>
    <phoneticPr fontId="2"/>
  </si>
  <si>
    <t>当期純利益</t>
    <rPh sb="0" eb="5">
      <t>トウキジュンリエキ</t>
    </rPh>
    <phoneticPr fontId="2"/>
  </si>
  <si>
    <t>Net income</t>
    <phoneticPr fontId="2"/>
  </si>
  <si>
    <t>Net sales</t>
    <phoneticPr fontId="2"/>
  </si>
  <si>
    <t>前年比</t>
    <rPh sb="0" eb="3">
      <t>ゼンネンヒ</t>
    </rPh>
    <phoneticPr fontId="3"/>
  </si>
  <si>
    <t>売上高比率</t>
    <rPh sb="3" eb="5">
      <t>ヒリツ</t>
    </rPh>
    <phoneticPr fontId="3"/>
  </si>
  <si>
    <t>Net sales ratio</t>
    <phoneticPr fontId="3"/>
  </si>
  <si>
    <t>Indicators</t>
    <phoneticPr fontId="3"/>
  </si>
  <si>
    <t>連結損益計算書</t>
    <rPh sb="0" eb="2">
      <t>レンケツ</t>
    </rPh>
    <rPh sb="2" eb="7">
      <t>ソンエキケイサンショ</t>
    </rPh>
    <phoneticPr fontId="3"/>
  </si>
  <si>
    <t>Consolidated Financial Highlights</t>
    <phoneticPr fontId="3"/>
  </si>
  <si>
    <t>連結業績ハイライト</t>
    <rPh sb="0" eb="2">
      <t>レンケツ</t>
    </rPh>
    <rPh sb="2" eb="4">
      <t>ギョウセキ</t>
    </rPh>
    <phoneticPr fontId="3"/>
  </si>
  <si>
    <t>1株当たり年間配当金</t>
    <rPh sb="1" eb="2">
      <t>カブ</t>
    </rPh>
    <rPh sb="2" eb="3">
      <t>ア</t>
    </rPh>
    <rPh sb="5" eb="7">
      <t>ネンカン</t>
    </rPh>
    <rPh sb="7" eb="10">
      <t>ハイトウキン</t>
    </rPh>
    <phoneticPr fontId="1"/>
  </si>
  <si>
    <t>連結配当性向</t>
    <rPh sb="0" eb="2">
      <t>レンケツ</t>
    </rPh>
    <rPh sb="2" eb="6">
      <t>ハイトウセイコウ</t>
    </rPh>
    <phoneticPr fontId="1"/>
  </si>
  <si>
    <t>期末発行済株式数（自己株式を含む）</t>
  </si>
  <si>
    <t>1株当たり純資産（BPS）</t>
    <rPh sb="1" eb="2">
      <t>カブ</t>
    </rPh>
    <rPh sb="2" eb="3">
      <t>ア</t>
    </rPh>
    <rPh sb="5" eb="8">
      <t>ジュンシサン</t>
    </rPh>
    <phoneticPr fontId="1"/>
  </si>
  <si>
    <t>Shares issued at end of period (Including treasury stock)</t>
  </si>
  <si>
    <t>ROIC</t>
  </si>
  <si>
    <t>自己資本比率</t>
    <rPh sb="4" eb="6">
      <t>ヒリツ</t>
    </rPh>
    <phoneticPr fontId="2"/>
  </si>
  <si>
    <t>Operating profit</t>
    <phoneticPr fontId="2"/>
  </si>
  <si>
    <t>Ordinary profit</t>
    <phoneticPr fontId="2"/>
  </si>
  <si>
    <t>BPS</t>
    <phoneticPr fontId="1"/>
  </si>
  <si>
    <t>Dividend per share</t>
    <phoneticPr fontId="1"/>
  </si>
  <si>
    <t>Consolidated dividend payout ratio</t>
    <phoneticPr fontId="1"/>
  </si>
  <si>
    <t>Equity ratio</t>
    <phoneticPr fontId="2"/>
  </si>
  <si>
    <t>Cost of sales</t>
    <phoneticPr fontId="3"/>
  </si>
  <si>
    <t>Gross profit</t>
    <phoneticPr fontId="3"/>
  </si>
  <si>
    <t>Selling, general and administrative expenses</t>
    <phoneticPr fontId="2"/>
  </si>
  <si>
    <t>Personal expenses</t>
    <phoneticPr fontId="2"/>
  </si>
  <si>
    <t>Amortization of goodwill</t>
    <phoneticPr fontId="2"/>
  </si>
  <si>
    <t>Hiring expenses</t>
    <phoneticPr fontId="2"/>
  </si>
  <si>
    <t>Taxex and dues</t>
    <phoneticPr fontId="2"/>
  </si>
  <si>
    <t>Rent expenses</t>
    <phoneticPr fontId="2"/>
  </si>
  <si>
    <t>Others</t>
    <phoneticPr fontId="2"/>
  </si>
  <si>
    <t>Non-operating income</t>
    <phoneticPr fontId="2"/>
  </si>
  <si>
    <t>Interest income</t>
    <phoneticPr fontId="2"/>
  </si>
  <si>
    <t>Dividend income</t>
    <phoneticPr fontId="2"/>
  </si>
  <si>
    <t>Insurance claim income</t>
    <phoneticPr fontId="2"/>
  </si>
  <si>
    <t xml:space="preserve">Subsidy income </t>
    <phoneticPr fontId="2"/>
  </si>
  <si>
    <t>Non-operating expenses</t>
    <phoneticPr fontId="2"/>
  </si>
  <si>
    <t>Interest expenses</t>
    <phoneticPr fontId="2"/>
  </si>
  <si>
    <t>Commission expenses</t>
    <phoneticPr fontId="3"/>
  </si>
  <si>
    <t>Compensation for damage</t>
    <phoneticPr fontId="2"/>
  </si>
  <si>
    <t>Extraordinary income</t>
    <phoneticPr fontId="2"/>
  </si>
  <si>
    <t>Gain on sale of non-current assets</t>
    <phoneticPr fontId="2"/>
  </si>
  <si>
    <t>Gain on sales of investment securities</t>
    <phoneticPr fontId="2"/>
  </si>
  <si>
    <t>Extraordinary losses</t>
    <phoneticPr fontId="2"/>
  </si>
  <si>
    <t>Loss on tax purpose reduction entry of non-current assets</t>
    <phoneticPr fontId="2"/>
  </si>
  <si>
    <t>Impairment losses</t>
    <phoneticPr fontId="2"/>
  </si>
  <si>
    <t>Payment related to the employment of persons with disabilities</t>
    <phoneticPr fontId="2"/>
  </si>
  <si>
    <t>Profit before income taxes</t>
    <phoneticPr fontId="2"/>
  </si>
  <si>
    <t>Total income taxes</t>
    <phoneticPr fontId="2"/>
  </si>
  <si>
    <t>単位</t>
    <rPh sb="0" eb="2">
      <t>タンイ</t>
    </rPh>
    <phoneticPr fontId="3"/>
  </si>
  <si>
    <t>Unit</t>
    <phoneticPr fontId="3"/>
  </si>
  <si>
    <t>%</t>
  </si>
  <si>
    <t>円</t>
    <rPh sb="0" eb="1">
      <t>エン</t>
    </rPh>
    <phoneticPr fontId="3"/>
  </si>
  <si>
    <t>株</t>
    <rPh sb="0" eb="1">
      <t>カブ</t>
    </rPh>
    <phoneticPr fontId="3"/>
  </si>
  <si>
    <t>Shares</t>
    <phoneticPr fontId="3"/>
  </si>
  <si>
    <t>Yen</t>
    <phoneticPr fontId="3"/>
  </si>
  <si>
    <t>倍</t>
    <rPh sb="0" eb="1">
      <t>バイ</t>
    </rPh>
    <phoneticPr fontId="3"/>
  </si>
  <si>
    <t>x</t>
    <phoneticPr fontId="3"/>
  </si>
  <si>
    <t>百万円</t>
    <rPh sb="0" eb="3">
      <t>ヒャクマンエン</t>
    </rPh>
    <phoneticPr fontId="3"/>
  </si>
  <si>
    <t>Yen 1M</t>
  </si>
  <si>
    <t>Elderly care business</t>
  </si>
  <si>
    <t>Children business</t>
  </si>
  <si>
    <t>Non-current assets</t>
    <phoneticPr fontId="3"/>
  </si>
  <si>
    <t>Total assets</t>
    <phoneticPr fontId="3"/>
  </si>
  <si>
    <t>連結貸借対照表*</t>
    <phoneticPr fontId="3"/>
  </si>
  <si>
    <t>Others*2</t>
    <phoneticPr fontId="3"/>
  </si>
  <si>
    <t>全社費用*3</t>
    <rPh sb="0" eb="4">
      <t>ゼンシャヒヨウ</t>
    </rPh>
    <phoneticPr fontId="8"/>
  </si>
  <si>
    <t>Corporate expenses*3</t>
    <phoneticPr fontId="3"/>
  </si>
  <si>
    <t>EBITDA*4</t>
    <phoneticPr fontId="3"/>
  </si>
  <si>
    <t>EBITDA*4</t>
    <phoneticPr fontId="3"/>
  </si>
  <si>
    <t>Depreciation*5</t>
    <phoneticPr fontId="2"/>
  </si>
  <si>
    <t>*1:From FY2022, Child care business was separated from Elderly and child care business and changed the segment name to Children business. Figures for Children business prior to FY2021 use figures for Child care business.</t>
    <phoneticPr fontId="3"/>
  </si>
  <si>
    <t>*2:Education business, etc. Smart hospital business is included from FY2021.</t>
    <phoneticPr fontId="3"/>
  </si>
  <si>
    <t>*3:Corporate expenses indicated as reconciliation in the earning summary.</t>
    <phoneticPr fontId="3"/>
  </si>
  <si>
    <t>*4:Operating profit + Depreciation + Amortization of goodwill</t>
    <phoneticPr fontId="3"/>
  </si>
  <si>
    <t>*5:Depreciation（Cost of sales + Selling, general and administrative expenses）</t>
    <phoneticPr fontId="3"/>
  </si>
  <si>
    <t>*1:2022年度より介護・保育事業から保育事業を分離し、セグメントの名称を保育事業からこども事業に変更。2021年度以前のこども事業の数値は保育事業の数値を使用</t>
    <phoneticPr fontId="3"/>
  </si>
  <si>
    <t>*2:教育事業等。2021年度よりスマートホスピタル事業を含む</t>
    <phoneticPr fontId="3"/>
  </si>
  <si>
    <t>*3:全社費用は決算短信に記載している調整額</t>
    <phoneticPr fontId="3"/>
  </si>
  <si>
    <t>*4:EBITDA＝営業利益＋減価償却費＋のれん償却額</t>
    <phoneticPr fontId="3"/>
  </si>
  <si>
    <t>*5:減価償却費（売上原価＋販売費及び一般管理費）</t>
    <phoneticPr fontId="3"/>
  </si>
  <si>
    <t>*As of the end of March each fiscal year</t>
    <phoneticPr fontId="3"/>
  </si>
  <si>
    <t>賞与引当金の増減額 （()は減少）</t>
  </si>
  <si>
    <t>退職給付に係る負債の増減額（()は減少）</t>
  </si>
  <si>
    <t>未払金の増減額（()は減少）</t>
  </si>
  <si>
    <t>未払消費税等の増減額（()は減少）</t>
  </si>
  <si>
    <t>預り金の増減額（()は減少）</t>
  </si>
  <si>
    <t>現金及び現金同等物の増減額（()は減少）</t>
  </si>
  <si>
    <t>Increase (decrease) in accrued consumption taxes</t>
  </si>
  <si>
    <t>Proceeds from purchase of shares of subsidiaries</t>
  </si>
  <si>
    <t>Increase (decrease) in short-term borrowings</t>
  </si>
  <si>
    <t>フリー・キャッシュ・フロー</t>
    <phoneticPr fontId="3"/>
  </si>
  <si>
    <t>Free cash flows</t>
    <phoneticPr fontId="3"/>
  </si>
  <si>
    <t>医療関連受託事業</t>
    <rPh sb="0" eb="4">
      <t>イリョウカンレン</t>
    </rPh>
    <rPh sb="4" eb="8">
      <t>ジュタクジギョウ</t>
    </rPh>
    <phoneticPr fontId="3"/>
  </si>
  <si>
    <t>介護事業</t>
    <rPh sb="0" eb="2">
      <t>カイゴ</t>
    </rPh>
    <rPh sb="2" eb="4">
      <t>ジギョウ</t>
    </rPh>
    <phoneticPr fontId="3"/>
  </si>
  <si>
    <t>Children busiess</t>
    <phoneticPr fontId="3"/>
  </si>
  <si>
    <t>こども事業</t>
    <rPh sb="3" eb="5">
      <t>ジギョウ</t>
    </rPh>
    <phoneticPr fontId="3"/>
  </si>
  <si>
    <t>契約別売上高</t>
    <phoneticPr fontId="3"/>
  </si>
  <si>
    <t>契約別売上高成長率</t>
    <rPh sb="6" eb="9">
      <t>セイチョウリツ</t>
    </rPh>
    <phoneticPr fontId="3"/>
  </si>
  <si>
    <t>業務請負</t>
    <rPh sb="0" eb="4">
      <t>ギョウムウケオイ</t>
    </rPh>
    <phoneticPr fontId="3"/>
  </si>
  <si>
    <t>派遣</t>
    <rPh sb="0" eb="2">
      <t>ハケン</t>
    </rPh>
    <phoneticPr fontId="3"/>
  </si>
  <si>
    <t>Worker Dispatching</t>
    <phoneticPr fontId="3"/>
  </si>
  <si>
    <t>Contracted Service　</t>
    <phoneticPr fontId="3"/>
  </si>
  <si>
    <t>Growth Rate (YoY)</t>
    <phoneticPr fontId="3"/>
  </si>
  <si>
    <t>Net sales by type of contract</t>
    <phoneticPr fontId="3"/>
  </si>
  <si>
    <t>Growth rate by contract (YoY)</t>
    <phoneticPr fontId="3"/>
  </si>
  <si>
    <t>Contracted service　</t>
    <phoneticPr fontId="3"/>
  </si>
  <si>
    <t>Worker dispatching</t>
    <phoneticPr fontId="3"/>
  </si>
  <si>
    <t>件</t>
    <rPh sb="0" eb="1">
      <t>ケン</t>
    </rPh>
    <phoneticPr fontId="3"/>
  </si>
  <si>
    <t>Number</t>
  </si>
  <si>
    <t>Number</t>
    <phoneticPr fontId="3"/>
  </si>
  <si>
    <t>病院契約数*1</t>
    <phoneticPr fontId="3"/>
  </si>
  <si>
    <t>Number of hospitals under contract*1</t>
    <phoneticPr fontId="3"/>
  </si>
  <si>
    <t>*1:病床20床以上の入院施設を持つ医療機関を病院として区分。当四半期中に1か月以上、単月100万円以上の売上高が計上された病院数の合計。期間中の新規の受注契約やコンサルティング契約を含む</t>
    <phoneticPr fontId="3"/>
  </si>
  <si>
    <t>新規受注件数*2</t>
    <rPh sb="4" eb="6">
      <t>ケンスウ</t>
    </rPh>
    <phoneticPr fontId="3"/>
  </si>
  <si>
    <t>New contract*2</t>
    <phoneticPr fontId="3"/>
  </si>
  <si>
    <t>Net sales by type of new contract</t>
    <phoneticPr fontId="3"/>
  </si>
  <si>
    <t>新規受注売上高</t>
    <rPh sb="4" eb="7">
      <t>ウリアゲダカ</t>
    </rPh>
    <phoneticPr fontId="3"/>
  </si>
  <si>
    <t>*2:新規受注は、毎年度4月以降に単月100万円以上の契約を締結し、業務を開始した病院の件数及び年換算売上高の合計</t>
    <phoneticPr fontId="3"/>
  </si>
  <si>
    <t>事業所数</t>
    <phoneticPr fontId="3"/>
  </si>
  <si>
    <t>ヶ所</t>
    <rPh sb="1" eb="2">
      <t>ショ</t>
    </rPh>
    <phoneticPr fontId="3"/>
  </si>
  <si>
    <t>Centers</t>
  </si>
  <si>
    <t>Centers</t>
    <phoneticPr fontId="3"/>
  </si>
  <si>
    <t>Number of centers by service</t>
    <phoneticPr fontId="3"/>
  </si>
  <si>
    <t>Number of Areas</t>
    <phoneticPr fontId="3"/>
  </si>
  <si>
    <t>展開エリア数</t>
    <phoneticPr fontId="3"/>
  </si>
  <si>
    <t>エリア</t>
    <phoneticPr fontId="3"/>
  </si>
  <si>
    <t>Area</t>
    <phoneticPr fontId="3"/>
  </si>
  <si>
    <t>FY2018以前 closing：26件</t>
  </si>
  <si>
    <t>FY2019 closing：8件</t>
  </si>
  <si>
    <t>FY2020 closing：10件</t>
  </si>
  <si>
    <t>FY2021 closing：3件</t>
  </si>
  <si>
    <t>FY2018 and prior closing: 26 cases</t>
  </si>
  <si>
    <t>FY2019 closing: 8 cases</t>
  </si>
  <si>
    <t>FY2020 closing: 10 cases</t>
  </si>
  <si>
    <t>FY2021 closing: 3 cases</t>
  </si>
  <si>
    <t>FY2022 closing: 4 cases</t>
  </si>
  <si>
    <t>FY2023 closing: 3 cases</t>
  </si>
  <si>
    <t>Yen 100M</t>
  </si>
  <si>
    <t>億円</t>
    <rPh sb="0" eb="2">
      <t>オクエン</t>
    </rPh>
    <phoneticPr fontId="3"/>
  </si>
  <si>
    <t>Montly status of elderly care business*3</t>
    <phoneticPr fontId="3"/>
  </si>
  <si>
    <t>介護サービス利用状況*3</t>
    <rPh sb="0" eb="2">
      <t>カイゴ</t>
    </rPh>
    <phoneticPr fontId="3"/>
  </si>
  <si>
    <t>訪問介護利用者数</t>
    <rPh sb="4" eb="8">
      <t>リヨウシャスウ</t>
    </rPh>
    <phoneticPr fontId="3"/>
  </si>
  <si>
    <t>デイサービス利用者数</t>
    <rPh sb="6" eb="10">
      <t>リヨウシャスウ</t>
    </rPh>
    <phoneticPr fontId="3"/>
  </si>
  <si>
    <t>施設系サービス入居率</t>
    <rPh sb="0" eb="3">
      <t>シセツケイ</t>
    </rPh>
    <rPh sb="7" eb="9">
      <t>ニュウキョ</t>
    </rPh>
    <rPh sb="9" eb="10">
      <t>リツ</t>
    </rPh>
    <phoneticPr fontId="3"/>
  </si>
  <si>
    <t>Number of home help service users</t>
    <phoneticPr fontId="3"/>
  </si>
  <si>
    <t>Number of day service users</t>
    <phoneticPr fontId="3"/>
  </si>
  <si>
    <t>Occupancy rate of facility-based service</t>
    <phoneticPr fontId="3"/>
  </si>
  <si>
    <t>Users</t>
  </si>
  <si>
    <t>人</t>
    <rPh sb="0" eb="1">
      <t>ヒト</t>
    </rPh>
    <phoneticPr fontId="3"/>
  </si>
  <si>
    <t>*5:訪問介護の事業所数には、家事代行を含む</t>
    <phoneticPr fontId="3"/>
  </si>
  <si>
    <t>*6:その他には、ショートステイ、ケアハウス、訪問看護、小規模多機能型居宅介護、福祉用具貸与・販売、定期巡回・随時対応型訪問介護看護等を含む</t>
    <phoneticPr fontId="3"/>
  </si>
  <si>
    <t>*7:全エリアのうち、全サービスを提供しているエリアの割合</t>
    <phoneticPr fontId="3"/>
  </si>
  <si>
    <t>M&amp;A実績*8</t>
    <rPh sb="3" eb="5">
      <t>ジッセキ</t>
    </rPh>
    <phoneticPr fontId="3"/>
  </si>
  <si>
    <t>Performance of mergers and acquisitions*8</t>
    <phoneticPr fontId="3"/>
  </si>
  <si>
    <t>トータルケア実現率*7</t>
    <phoneticPr fontId="3"/>
  </si>
  <si>
    <t>Realization of total care service*7</t>
    <phoneticPr fontId="3"/>
  </si>
  <si>
    <t>その他*6</t>
    <phoneticPr fontId="3"/>
  </si>
  <si>
    <t>訪問介護*5</t>
    <phoneticPr fontId="3"/>
  </si>
  <si>
    <t>Home help service*5</t>
    <phoneticPr fontId="3"/>
  </si>
  <si>
    <t>Others*6</t>
    <phoneticPr fontId="3"/>
  </si>
  <si>
    <t>施設系サービス入居者数*4</t>
    <rPh sb="0" eb="3">
      <t>シセツケイ</t>
    </rPh>
    <rPh sb="7" eb="10">
      <t>ニュウキョシャ</t>
    </rPh>
    <rPh sb="10" eb="11">
      <t>スウ</t>
    </rPh>
    <phoneticPr fontId="3"/>
  </si>
  <si>
    <t>Number of facility-based service users*4</t>
    <phoneticPr fontId="3"/>
  </si>
  <si>
    <t>*5:The number of home help service centers includes those for housekeeping services.</t>
    <phoneticPr fontId="3"/>
  </si>
  <si>
    <t>*6:Others includes short stay, care house, home-visit nursing care, small scale multifunctional care facility, welfare equipment rental and sale, and regular home visitation and as-needed visitation services, and etc.</t>
    <phoneticPr fontId="3"/>
  </si>
  <si>
    <t>*7:Indicates in what percentage of areas the all service is being provided to relative to all areas.</t>
    <phoneticPr fontId="3"/>
  </si>
  <si>
    <t>*4:グループホーム、有料老人ホーム、サービス付き高齢者向け住宅の合計</t>
    <phoneticPr fontId="3"/>
  </si>
  <si>
    <t>*4:The figures are the total number of residents of group home, nursing home and serviced residence for elderly.</t>
    <phoneticPr fontId="3"/>
  </si>
  <si>
    <t>Number of child care centers</t>
    <phoneticPr fontId="3"/>
  </si>
  <si>
    <t>保育施設数</t>
    <phoneticPr fontId="3"/>
  </si>
  <si>
    <t>園児数</t>
    <phoneticPr fontId="3"/>
  </si>
  <si>
    <t>Number of child care users</t>
    <phoneticPr fontId="3"/>
  </si>
  <si>
    <t>Persons</t>
    <phoneticPr fontId="3"/>
  </si>
  <si>
    <t>経営指標等</t>
    <rPh sb="0" eb="4">
      <t>ケイエイシヒョウ</t>
    </rPh>
    <rPh sb="4" eb="5">
      <t>ナド</t>
    </rPh>
    <phoneticPr fontId="3"/>
  </si>
  <si>
    <t>Medical outsourcing business</t>
    <phoneticPr fontId="8"/>
  </si>
  <si>
    <t>Elderly care business</t>
    <phoneticPr fontId="8"/>
  </si>
  <si>
    <t>Children business</t>
    <phoneticPr fontId="8"/>
  </si>
  <si>
    <t>Others</t>
    <phoneticPr fontId="8"/>
  </si>
  <si>
    <t>免責事項</t>
    <rPh sb="0" eb="2">
      <t>メンセキ</t>
    </rPh>
    <rPh sb="2" eb="4">
      <t>ジコウ</t>
    </rPh>
    <phoneticPr fontId="3"/>
  </si>
  <si>
    <t>本資料に含まれる将来に関する記述は本資料の発表日現在において入手可能な情報及び将来の業績に影響を与える不確実な要因に係る本資料発表日</t>
    <phoneticPr fontId="3"/>
  </si>
  <si>
    <t>現在における仮定を前提としており、当社としてその実現を約束する趣旨のものではありません。実際の業績等は、今後様々な要因によって大きく</t>
    <phoneticPr fontId="3"/>
  </si>
  <si>
    <t>異なる結果となる可能性があります。</t>
    <phoneticPr fontId="3"/>
  </si>
  <si>
    <t>Cautionary statement regarding forward-looking information</t>
    <phoneticPr fontId="3"/>
  </si>
  <si>
    <t xml:space="preserve">This material includes forward-looking statements based on a number of assumptions and beliefs in light of the information currently available to management and subject to </t>
    <phoneticPr fontId="3"/>
  </si>
  <si>
    <t>significant risks and uncertainties. Actual financial results may differ materially depending on a number of factors.</t>
    <phoneticPr fontId="3"/>
  </si>
  <si>
    <t>FY2021</t>
    <phoneticPr fontId="3"/>
  </si>
  <si>
    <t>*3:連結データ。 サービス利用者数、入居者数及び入居率は速報値で、直営事業所の合計。各年度3月末時点</t>
    <phoneticPr fontId="3"/>
  </si>
  <si>
    <t>四半期純利益</t>
    <rPh sb="0" eb="3">
      <t>シハンキ</t>
    </rPh>
    <rPh sb="3" eb="6">
      <t>ジュンリエキ</t>
    </rPh>
    <phoneticPr fontId="2"/>
  </si>
  <si>
    <t>売上高四半期純利益率</t>
    <rPh sb="0" eb="3">
      <t>ウリアゲダカ</t>
    </rPh>
    <rPh sb="3" eb="6">
      <t>シハンキ</t>
    </rPh>
    <rPh sb="6" eb="9">
      <t>ジュンリエキ</t>
    </rPh>
    <rPh sb="9" eb="10">
      <t>リツ</t>
    </rPh>
    <phoneticPr fontId="2"/>
  </si>
  <si>
    <t>Consolidated statements of cash flows*</t>
    <phoneticPr fontId="3"/>
  </si>
  <si>
    <t>連結キャッシュ・フロー計算書*</t>
    <rPh sb="0" eb="2">
      <t>レンケツ</t>
    </rPh>
    <rPh sb="11" eb="14">
      <t>ケイサンショ</t>
    </rPh>
    <phoneticPr fontId="3"/>
  </si>
  <si>
    <t>*各年度3月末時点</t>
    <rPh sb="1" eb="2">
      <t>カク</t>
    </rPh>
    <rPh sb="2" eb="4">
      <t>ネンド</t>
    </rPh>
    <rPh sb="5" eb="7">
      <t>ガツマツ</t>
    </rPh>
    <rPh sb="7" eb="9">
      <t>ジテン</t>
    </rPh>
    <phoneticPr fontId="3"/>
  </si>
  <si>
    <t>Consolidated balance sheet*</t>
    <phoneticPr fontId="3"/>
  </si>
  <si>
    <t>1株当たり四半期純利益（EPS）</t>
    <rPh sb="1" eb="2">
      <t>カブ</t>
    </rPh>
    <rPh sb="2" eb="3">
      <t>ア</t>
    </rPh>
    <rPh sb="5" eb="8">
      <t>シハンキ</t>
    </rPh>
    <rPh sb="8" eb="11">
      <t>ジュンリエキ</t>
    </rPh>
    <phoneticPr fontId="1"/>
  </si>
  <si>
    <t>1株当たり情報*1</t>
    <rPh sb="1" eb="2">
      <t>カブ</t>
    </rPh>
    <rPh sb="2" eb="3">
      <t>ア</t>
    </rPh>
    <rPh sb="5" eb="7">
      <t>ジョウホウ</t>
    </rPh>
    <phoneticPr fontId="3"/>
  </si>
  <si>
    <t>Per share of common stock*1</t>
    <phoneticPr fontId="3"/>
  </si>
  <si>
    <t>EPS</t>
    <phoneticPr fontId="1"/>
  </si>
  <si>
    <t>The number of employees*3</t>
    <phoneticPr fontId="1"/>
  </si>
  <si>
    <t>Corporate*4</t>
    <phoneticPr fontId="8"/>
  </si>
  <si>
    <t>*4:Employees classified as Corporate for the Group are administrative personnel not assigned to any particular business segment.</t>
    <phoneticPr fontId="3"/>
  </si>
  <si>
    <t>その他*2</t>
    <rPh sb="2" eb="3">
      <t>タ</t>
    </rPh>
    <phoneticPr fontId="3"/>
  </si>
  <si>
    <t>従業員数*3</t>
    <rPh sb="0" eb="4">
      <t>ジュウギョウインスウ</t>
    </rPh>
    <phoneticPr fontId="1"/>
  </si>
  <si>
    <t>全社（共通）*4</t>
    <rPh sb="0" eb="2">
      <t>ゼンシャ</t>
    </rPh>
    <rPh sb="3" eb="5">
      <t>キョウツウ</t>
    </rPh>
    <phoneticPr fontId="8"/>
  </si>
  <si>
    <t>*2:各年度末日時点</t>
    <rPh sb="7" eb="8">
      <t>ジツ</t>
    </rPh>
    <phoneticPr fontId="3"/>
  </si>
  <si>
    <t>*2:As of the end of Month each fiscal year</t>
    <phoneticPr fontId="3"/>
  </si>
  <si>
    <t>*各年度末日時点</t>
    <rPh sb="5" eb="6">
      <t>ジツ</t>
    </rPh>
    <phoneticPr fontId="3"/>
  </si>
  <si>
    <t>*As of the end of Month each fiscal year</t>
    <phoneticPr fontId="3"/>
  </si>
  <si>
    <t>契約別売上高成長率*1</t>
    <rPh sb="6" eb="9">
      <t>セイチョウリツ</t>
    </rPh>
    <phoneticPr fontId="3"/>
  </si>
  <si>
    <t>新規受注件数*3</t>
    <rPh sb="4" eb="6">
      <t>ケンスウ</t>
    </rPh>
    <phoneticPr fontId="3"/>
  </si>
  <si>
    <t>介護サービス利用状況*4</t>
    <rPh sb="0" eb="2">
      <t>カイゴ</t>
    </rPh>
    <phoneticPr fontId="3"/>
  </si>
  <si>
    <t>施設系サービス入居者数*5</t>
    <rPh sb="0" eb="3">
      <t>シセツケイ</t>
    </rPh>
    <rPh sb="7" eb="10">
      <t>ニュウキョシャ</t>
    </rPh>
    <rPh sb="10" eb="11">
      <t>スウ</t>
    </rPh>
    <phoneticPr fontId="3"/>
  </si>
  <si>
    <t>*1:各年度累計</t>
    <rPh sb="3" eb="6">
      <t>カクネンド</t>
    </rPh>
    <rPh sb="6" eb="8">
      <t>ルイケイ</t>
    </rPh>
    <phoneticPr fontId="3"/>
  </si>
  <si>
    <t>*4:Consolidated data. The number of service users and the occupancy rate are preliminary figures. The number of home care service, residents and the occupancy rate are total of directly-operated.</t>
    <phoneticPr fontId="3"/>
  </si>
  <si>
    <t>*5:The figures are the total number of residents of group home, nursing home and serviced residence for elderly.</t>
    <phoneticPr fontId="3"/>
  </si>
  <si>
    <t>*6:The number of home help service centers includes those for housekeeping services.</t>
    <phoneticPr fontId="3"/>
  </si>
  <si>
    <t>*7:Others includes short stay, care house, home-visit nursing care, small scale multifunctional care facility, welfare equipment rental and sale, and regular home visitation and as-needed visitation services, and etc.</t>
    <phoneticPr fontId="3"/>
  </si>
  <si>
    <t>Net sales by type of contract*1</t>
    <phoneticPr fontId="3"/>
  </si>
  <si>
    <t>Growth rate by contract (YoY)*1</t>
    <phoneticPr fontId="3"/>
  </si>
  <si>
    <t>Number of hospitals under contract*2</t>
    <phoneticPr fontId="3"/>
  </si>
  <si>
    <t>Montly status of elderly care business*4</t>
    <phoneticPr fontId="3"/>
  </si>
  <si>
    <t>Number of facility-based service users*5</t>
    <phoneticPr fontId="3"/>
  </si>
  <si>
    <t>Home help service*6</t>
    <phoneticPr fontId="3"/>
  </si>
  <si>
    <t>Others*7</t>
    <phoneticPr fontId="3"/>
  </si>
  <si>
    <t>*1:YTD figures</t>
    <phoneticPr fontId="3"/>
  </si>
  <si>
    <t>*YTD figures</t>
    <phoneticPr fontId="3"/>
  </si>
  <si>
    <t>財務 DATA BOOK（通期）</t>
    <rPh sb="0" eb="2">
      <t>ザイム</t>
    </rPh>
    <rPh sb="13" eb="15">
      <t>ツウキ</t>
    </rPh>
    <phoneticPr fontId="3"/>
  </si>
  <si>
    <t>財務 DATA BOOK（四半期）</t>
    <rPh sb="0" eb="2">
      <t>ザイム</t>
    </rPh>
    <rPh sb="13" eb="16">
      <t>シハンキ</t>
    </rPh>
    <phoneticPr fontId="3"/>
  </si>
  <si>
    <t>Financial Data Book (Quarterly)</t>
    <phoneticPr fontId="3"/>
  </si>
  <si>
    <t>Financial Data Book (Yearly)</t>
    <phoneticPr fontId="3"/>
  </si>
  <si>
    <t>-</t>
  </si>
  <si>
    <t>-</t>
    <phoneticPr fontId="3"/>
  </si>
  <si>
    <t>新規受注売上高*3</t>
    <rPh sb="4" eb="7">
      <t>ウリアゲダカ</t>
    </rPh>
    <phoneticPr fontId="3"/>
  </si>
  <si>
    <t>Net sales by type of new contract*3</t>
    <phoneticPr fontId="3"/>
  </si>
  <si>
    <t>親会社株主に帰属する四半期純利益</t>
    <rPh sb="0" eb="1">
      <t>オヤ</t>
    </rPh>
    <rPh sb="1" eb="3">
      <t>カイシャ</t>
    </rPh>
    <rPh sb="3" eb="5">
      <t>カブヌシ</t>
    </rPh>
    <rPh sb="6" eb="8">
      <t>キゾク</t>
    </rPh>
    <rPh sb="10" eb="13">
      <t>シハンキ</t>
    </rPh>
    <rPh sb="13" eb="16">
      <t>ジュンリエキ</t>
    </rPh>
    <phoneticPr fontId="2"/>
  </si>
  <si>
    <t>税金等調整前四半期純利益</t>
    <rPh sb="0" eb="2">
      <t>ゼイキン</t>
    </rPh>
    <rPh sb="2" eb="3">
      <t>トウ</t>
    </rPh>
    <rPh sb="3" eb="5">
      <t>チョウセイ</t>
    </rPh>
    <rPh sb="5" eb="6">
      <t>マエ</t>
    </rPh>
    <rPh sb="6" eb="9">
      <t>シハンキ</t>
    </rPh>
    <rPh sb="9" eb="12">
      <t>ジュンリエキ</t>
    </rPh>
    <phoneticPr fontId="2"/>
  </si>
  <si>
    <t>-</t>
    <phoneticPr fontId="3"/>
  </si>
  <si>
    <t>*3:The number of employees indicates hired employees (fulltime and non-fulltime employees)</t>
    <phoneticPr fontId="3"/>
  </si>
  <si>
    <t>（Yen 1M）</t>
    <phoneticPr fontId="3"/>
  </si>
  <si>
    <t>（百万円）</t>
    <rPh sb="1" eb="4">
      <t>ヒャクマンエン</t>
    </rPh>
    <phoneticPr fontId="3"/>
  </si>
  <si>
    <t>M&amp;A実績*1,*8</t>
    <rPh sb="3" eb="5">
      <t>ジッセキ</t>
    </rPh>
    <phoneticPr fontId="3"/>
  </si>
  <si>
    <t>Performance of mergers and acquisitions*1,*8</t>
    <phoneticPr fontId="3"/>
  </si>
  <si>
    <t>自己資本当期純利益率（ROE）*2</t>
    <phoneticPr fontId="2"/>
  </si>
  <si>
    <t>WACC*3</t>
    <phoneticPr fontId="3"/>
  </si>
  <si>
    <t>Net debt/EBIDA倍率*4</t>
    <rPh sb="14" eb="16">
      <t>バイリツ</t>
    </rPh>
    <phoneticPr fontId="3"/>
  </si>
  <si>
    <t>D/Eレシオ*5</t>
    <phoneticPr fontId="3"/>
  </si>
  <si>
    <t>従業員数*6</t>
    <rPh sb="0" eb="4">
      <t>ジュウギョウインスウ</t>
    </rPh>
    <phoneticPr fontId="1"/>
  </si>
  <si>
    <t>*2:当期純利益は業績予想数値を、期末自己資本は2024年3月末自己資本予想数値を使用</t>
    <phoneticPr fontId="3"/>
  </si>
  <si>
    <t>*3:各年度3月末時点の推計値</t>
    <phoneticPr fontId="3"/>
  </si>
  <si>
    <t>*4:Net debt=有利子負債（リース債務含む）－現金及び預金</t>
    <phoneticPr fontId="3"/>
  </si>
  <si>
    <t>*5:D/Eレシオ＝有利子負債（リース債務含む）/純資産</t>
    <phoneticPr fontId="3"/>
  </si>
  <si>
    <t>*6:従業員数は就業人員（常勤及び非常勤勤務者）</t>
    <phoneticPr fontId="3"/>
  </si>
  <si>
    <t>*7:全社（共通）として記載されている従業員数は、特定のセグメントに区分できない管理部門に所属しているもの</t>
    <phoneticPr fontId="3"/>
  </si>
  <si>
    <t>Net debt/EBITDA*4</t>
    <phoneticPr fontId="3"/>
  </si>
  <si>
    <t>Debt/equity ratio*5</t>
    <phoneticPr fontId="3"/>
  </si>
  <si>
    <t>The number of employees*6</t>
    <phoneticPr fontId="1"/>
  </si>
  <si>
    <t>ROE*2</t>
    <phoneticPr fontId="2"/>
  </si>
  <si>
    <t>*2:Net income is based on the announced forecast for earnings. Term end equity is estimated amount for the end of March 2024</t>
    <phoneticPr fontId="3"/>
  </si>
  <si>
    <t>*3:Estimated values as of the end of March each fiscal year</t>
    <phoneticPr fontId="3"/>
  </si>
  <si>
    <t>*4:Net debt = Interest- bearing debt (including lease obligations) – Cash and time deposits</t>
    <phoneticPr fontId="3"/>
  </si>
  <si>
    <t>*5:Debt/equity ratio = Interest- bearing debt (including lease obligations) / Net assets</t>
    <phoneticPr fontId="3"/>
  </si>
  <si>
    <t>*6:The number of employees indicates hired employees (fulltime and non-fulltime employees)</t>
    <phoneticPr fontId="3"/>
  </si>
  <si>
    <t>*7:Employees classified as Corporate for the Group are administrative personnel not assigned to any particular business segment.</t>
    <phoneticPr fontId="3"/>
  </si>
  <si>
    <t>その他*1</t>
    <rPh sb="2" eb="3">
      <t>タ</t>
    </rPh>
    <phoneticPr fontId="3"/>
  </si>
  <si>
    <t>*1:We conducted  a 1: 300 stock split on January 26, 2016, and 1: 3 stock split on July 1, 2018. Per share of common stock information for the past year indicates figures adjusted to reflect the stock split</t>
    <phoneticPr fontId="3"/>
  </si>
  <si>
    <t>*1:2016年1月26日付で普通株式１株につき300株、2018年7月1日付で普通株式1株につき3株の割合をもって株式分割を実施。2016年度の期首に当該株式分割が行われたと仮定し1株当たり情報を算定</t>
    <rPh sb="96" eb="98">
      <t>ジョウホウ</t>
    </rPh>
    <phoneticPr fontId="3"/>
  </si>
  <si>
    <t>*8:各年度4月2日以降年度末翌日の4月1日までに企業結合を行った件数及び当該件数に対応する事業所数、売上高。2020年度には2020年3月19日及び4月1日に企業結合を行ったM&amp;Aを含む。</t>
    <phoneticPr fontId="3"/>
  </si>
  <si>
    <t>　ソラストケアは2022年度に含む。売上高は連結財務諸表に計上された金額</t>
    <phoneticPr fontId="3"/>
  </si>
  <si>
    <t xml:space="preserve">*8:The number of business consolidations conducted from April 2 to April 1 of next year in each fiscal year and the corresponding number of centers and net sales. </t>
    <phoneticPr fontId="3"/>
  </si>
  <si>
    <t>FY2020 includes M&amp;As that were consolidated on March 19, 2020, and April 1, 2020. Solasto Care is included in FY2022. Net sales is the amount recorded on the consolidated financial statements.</t>
    <phoneticPr fontId="3"/>
  </si>
  <si>
    <t xml:space="preserve">*1:Medical institutions that have inpatient facilities with more than 20 beds are classified as Hospitals. The total number of hospitals from which more than 1 million yen </t>
    <phoneticPr fontId="3"/>
  </si>
  <si>
    <t>　sales were recorded for more than 1 month during the quarter. The number includes new service contracts as well as consulting contracts during the quarter.</t>
    <phoneticPr fontId="3"/>
  </si>
  <si>
    <t xml:space="preserve">*2:For new contracts, the number of new contracts corresponds to the number of hospitals with which the Company entered into contracts worth 1 million yen per month or more in April or thereafter each year, </t>
    <phoneticPr fontId="3"/>
  </si>
  <si>
    <t xml:space="preserve">　and at which the Company has commenced services; and the figure of sales from new contracts is the total of annualized sales revenues received from these hospitals. </t>
    <phoneticPr fontId="3"/>
  </si>
  <si>
    <t>*3:Consolidated data. The number of service users and the occupancy rate are preliminary figures. The number of home care service, residents and the occupancy rate are total of directly-operated.</t>
    <phoneticPr fontId="3"/>
  </si>
  <si>
    <t>　As of the end of March each fiscal year.</t>
    <phoneticPr fontId="3"/>
  </si>
  <si>
    <t xml:space="preserve">*1:From FY2022, Child care business was separated from Elderly and child care business and changed the segment name to Children business. </t>
    <phoneticPr fontId="3"/>
  </si>
  <si>
    <t>　Figures for Children business prior to FY2021 use figures for Child care business.</t>
    <phoneticPr fontId="3"/>
  </si>
  <si>
    <t>*2:Medical institutions that have inpatient facilities with more than 20 beds are classified as Hospitals.The total number of hospitals from which more than 1 million yen sales were recorded for more than 1 month during the quarter.</t>
    <phoneticPr fontId="3"/>
  </si>
  <si>
    <t>　The number includes new service contracts as well as consulting contracts during the quarter.</t>
    <phoneticPr fontId="3"/>
  </si>
  <si>
    <t>*3:For new contracts, the number of new contracts corresponds to the number of hospitals with which the Company entered into contracts worth 1 million yen per month or more in April or thereafter each year, and at which the Company has commenced services;</t>
    <phoneticPr fontId="3"/>
  </si>
  <si>
    <t xml:space="preserve">　and the figure of sales from new contracts is the total of annualized sales revenues received from these hospitals. </t>
    <phoneticPr fontId="3"/>
  </si>
  <si>
    <t>　FY2020 includes M&amp;As that were consolidated on March 19, 2020, and April 1, 2020. Solasto Care is included in FY2022. Net sales is the amount recorded on the consolidated financial statements.</t>
    <phoneticPr fontId="3"/>
  </si>
  <si>
    <t>全社（共通）*7</t>
    <rPh sb="0" eb="2">
      <t>ゼンシャ</t>
    </rPh>
    <rPh sb="3" eb="5">
      <t>キョウツウ</t>
    </rPh>
    <phoneticPr fontId="8"/>
  </si>
  <si>
    <t>Corporate*7</t>
    <phoneticPr fontId="8"/>
  </si>
  <si>
    <t>EPS*2</t>
    <phoneticPr fontId="1"/>
  </si>
  <si>
    <t>1株当たり当期純利益（EPS）*2</t>
    <rPh sb="1" eb="2">
      <t>カブ</t>
    </rPh>
    <rPh sb="2" eb="3">
      <t>ア</t>
    </rPh>
    <rPh sb="5" eb="10">
      <t>トウキジュンリエキ</t>
    </rPh>
    <phoneticPr fontId="1"/>
  </si>
  <si>
    <t>FY2024</t>
    <phoneticPr fontId="3"/>
  </si>
  <si>
    <t>2024.5.10現在</t>
    <rPh sb="9" eb="11">
      <t>ゲンザイ</t>
    </rPh>
    <phoneticPr fontId="3"/>
  </si>
  <si>
    <t>As of May.10 2024</t>
    <phoneticPr fontId="3"/>
  </si>
  <si>
    <t>2024.５.10現在</t>
    <rPh sb="9" eb="11">
      <t>ゲンザイ</t>
    </rPh>
    <phoneticPr fontId="3"/>
  </si>
  <si>
    <t>FY2023 closing：4件</t>
    <phoneticPr fontId="3"/>
  </si>
  <si>
    <t>*1:2022年度より介護・保育事業から保育事業を分離し、セグメントの名称を保育事業からこども事業に変更。2021年度以前のこども事業の数値は保育事業の数値を使用</t>
  </si>
  <si>
    <t>*2:教育事業等。2021年度よりスマートホスピタル事業を含む</t>
  </si>
  <si>
    <t>*3:全社費用は決算短信に記載している調整額</t>
  </si>
  <si>
    <t>*4:EBITDA＝営業利益＋減価償却費＋のれん償却額</t>
  </si>
  <si>
    <t>*5:減価償却費（売上原価＋販売費及び一般管理費）</t>
  </si>
  <si>
    <t>EBITDA</t>
  </si>
  <si>
    <t>EBITDAマージン</t>
  </si>
  <si>
    <t>*3:従業員数は就業人員（常勤及び非常勤勤務者）</t>
  </si>
  <si>
    <t>*4:全社（共通）として記載されている従業員数は、特定のセグメントに区分できない管理部門に所属しているもの</t>
  </si>
  <si>
    <t>連結貸借対照表*</t>
  </si>
  <si>
    <t>フリー・キャッシュ・フロー</t>
  </si>
  <si>
    <t>*各年度累計</t>
  </si>
  <si>
    <t>契約別売上高*1</t>
  </si>
  <si>
    <t>病院契約数*2</t>
  </si>
  <si>
    <t>事業所数</t>
  </si>
  <si>
    <t>訪問介護*6</t>
  </si>
  <si>
    <t>その他*7</t>
  </si>
  <si>
    <t>フランチャイズ</t>
  </si>
  <si>
    <t>FY2023 closing：4件</t>
  </si>
  <si>
    <t>保育施設数</t>
  </si>
  <si>
    <t>*1:各年度累計</t>
  </si>
  <si>
    <t>*2:病床20床以上の入院施設を持つ医療機関を病院として区分。当四半期中に1か月以上、単月100万円以上の売上高が計上された病院数の合計。期間中の新規の受注契約やコンサルティング契約を含む</t>
  </si>
  <si>
    <t>*3:新規受注は、毎年度4月以降に単月100万円以上の契約を締結し、業務を開始した病院の件数及び年換算売上高の合計</t>
  </si>
  <si>
    <t>*4:連結データ。 サービス利用者数、入居者数及び入居率は速報値で、直営事業所の合計</t>
  </si>
  <si>
    <t>*5:グループホーム、有料老人ホーム、サービス付き高齢者向け住宅の合計</t>
  </si>
  <si>
    <t>*6:訪問介護の事業所数には、家事代行を含む</t>
  </si>
  <si>
    <t>*7:その他には、ショートステイ、ケアハウス、訪問看護、小規模多機能型居宅介護、福祉用具貸与・販売、定期巡回・随時対応型訪問介護看護等を含む</t>
  </si>
  <si>
    <t>*8:各年度4月2日以降年度末翌日の4月1日までに企業結合を行った件数及び当該件数に対応する事業所数、売上高。2020年度には2020年3月19日及び4月1日に企業結合を行ったM&amp;Aを含む。ソラストケアは2022年度に含む。売上高は連結財務諸表に計上された金額</t>
  </si>
  <si>
    <t>本資料に含まれる将来に関する記述は本資料の発表日現在において入手可能な情報及び将来の業績に影響を与える不確実な要因に係る本資料発表日現在における仮定を前提としており、当社としてその実現を約束する</t>
  </si>
  <si>
    <t>趣旨のものではありません。実際の業績等は、今後様々な要因によって大きく異なる結果となる可能性があります。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</si>
</sst>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0;\(#,##0.00\)"/>
    <numFmt numFmtId="178" formatCode="\+#,##0.0;\(#,##0.0\)"/>
    <numFmt numFmtId="179" formatCode="#,##0.0;\(#,##0.0\)"/>
    <numFmt numFmtId="180" formatCode="0.0%"/>
    <numFmt numFmtId="181" formatCode="\+#,##0.0&quot;%&quot;;\(#,##0.0&quot;%&quot;\)"/>
    <numFmt numFmtId="182" formatCode="#,##0.0&quot;%&quot;;\(#,##0.0&quot;%&quot;\)"/>
    <numFmt numFmtId="183" formatCode="#,##0&quot;%&quot;;\(#,##0&quot;%&quot;\)"/>
  </numFmts>
  <fonts count="52" x14ac:knownFonts="1">
    <font>
      <sz val="11"/>
      <color theme="1"/>
      <name val="Meiryo UI"/>
      <family val="2"/>
      <scheme val="minor"/>
    </font>
    <font>
      <sz val="11"/>
      <color theme="1"/>
      <name val="Meiryo UI"/>
      <family val="2"/>
      <charset val="128"/>
      <scheme val="minor"/>
    </font>
    <font>
      <sz val="18"/>
      <color theme="3"/>
      <name val="Meiryo UI"/>
      <family val="2"/>
      <charset val="128"/>
      <scheme val="major"/>
    </font>
    <font>
      <sz val="6"/>
      <name val="Meiryo UI"/>
      <family val="3"/>
      <charset val="128"/>
      <scheme val="minor"/>
    </font>
    <font>
      <b/>
      <sz val="11"/>
      <color theme="1"/>
      <name val="Meiryo UI"/>
      <family val="3"/>
      <charset val="128"/>
      <scheme val="minor"/>
    </font>
    <font>
      <sz val="9"/>
      <color theme="1"/>
      <name val="Meiryo UI"/>
      <family val="3"/>
      <charset val="128"/>
    </font>
    <font>
      <sz val="9"/>
      <color theme="1"/>
      <name val="Meiryo UI"/>
      <family val="3"/>
      <charset val="128"/>
      <scheme val="minor"/>
    </font>
    <font>
      <b/>
      <sz val="9"/>
      <color theme="1"/>
      <name val="Meiryo UI"/>
      <family val="3"/>
      <charset val="128"/>
      <scheme val="minor"/>
    </font>
    <font>
      <sz val="6"/>
      <name val="ＭＳ Ｐゴシック"/>
      <family val="2"/>
      <charset val="128"/>
    </font>
    <font>
      <sz val="9"/>
      <color rgb="FF000000"/>
      <name val="Meiryo UI"/>
      <family val="3"/>
      <charset val="128"/>
    </font>
    <font>
      <b/>
      <sz val="16"/>
      <color theme="1"/>
      <name val="Meiryo UI"/>
      <family val="3"/>
      <charset val="128"/>
      <scheme val="minor"/>
    </font>
    <font>
      <sz val="16"/>
      <color theme="1"/>
      <name val="Meiryo UI"/>
      <family val="3"/>
      <charset val="128"/>
      <scheme val="minor"/>
    </font>
    <font>
      <sz val="9"/>
      <color theme="1" tint="0.499984740745262"/>
      <name val="Meiryo UI"/>
      <family val="3"/>
      <charset val="128"/>
      <scheme val="minor"/>
    </font>
    <font>
      <b/>
      <sz val="12"/>
      <color rgb="FFF39800"/>
      <name val="Meiryo UI"/>
      <family val="3"/>
      <charset val="128"/>
      <scheme val="minor"/>
    </font>
    <font>
      <sz val="10"/>
      <color theme="1" tint="0.499984740745262"/>
      <name val="Meiryo UI"/>
      <family val="3"/>
      <charset val="128"/>
      <scheme val="minor"/>
    </font>
    <font>
      <sz val="18"/>
      <color theme="1" tint="0.249977111117893"/>
      <name val="Meiryo UI"/>
      <family val="3"/>
      <charset val="128"/>
      <scheme val="minor"/>
    </font>
    <font>
      <b/>
      <sz val="24"/>
      <color theme="1" tint="0.249977111117893"/>
      <name val="Meiryo UI"/>
      <family val="3"/>
      <charset val="128"/>
      <scheme val="minor"/>
    </font>
    <font>
      <b/>
      <sz val="16"/>
      <color theme="1" tint="0.499984740745262"/>
      <name val="Meiryo UI"/>
      <family val="3"/>
      <charset val="128"/>
      <scheme val="minor"/>
    </font>
    <font>
      <sz val="12"/>
      <color theme="1" tint="0.499984740745262"/>
      <name val="Meiryo UI"/>
      <family val="3"/>
      <charset val="128"/>
      <scheme val="minor"/>
    </font>
    <font>
      <sz val="10"/>
      <color theme="1"/>
      <name val="Meiryo UI"/>
      <family val="3"/>
      <charset val="128"/>
      <scheme val="minor"/>
    </font>
    <font>
      <b/>
      <sz val="10"/>
      <color theme="0"/>
      <name val="Meiryo UI"/>
      <family val="3"/>
      <charset val="128"/>
      <scheme val="minor"/>
    </font>
    <font>
      <sz val="10"/>
      <color rgb="FF000000"/>
      <name val="Meiryo UI"/>
      <family val="3"/>
      <charset val="128"/>
    </font>
    <font>
      <sz val="10"/>
      <color rgb="FF0000FF"/>
      <name val="Meiryo UI"/>
      <family val="3"/>
      <charset val="128"/>
      <scheme val="minor"/>
    </font>
    <font>
      <sz val="8"/>
      <color theme="1"/>
      <name val="Meiryo UI"/>
      <family val="3"/>
      <charset val="128"/>
      <scheme val="minor"/>
    </font>
    <font>
      <sz val="8"/>
      <color rgb="FF000000"/>
      <name val="Meiryo UI"/>
      <family val="3"/>
      <charset val="128"/>
    </font>
    <font>
      <sz val="10"/>
      <color rgb="FF008000"/>
      <name val="Meiryo UI"/>
      <family val="3"/>
      <charset val="128"/>
      <scheme val="minor"/>
    </font>
    <font>
      <sz val="11"/>
      <color theme="1"/>
      <name val="Meiryo UI"/>
      <family val="3"/>
      <charset val="128"/>
      <scheme val="minor"/>
    </font>
    <font>
      <sz val="11"/>
      <color rgb="FF0000FF"/>
      <name val="Meiryo UI"/>
      <family val="2"/>
      <scheme val="minor"/>
    </font>
    <font>
      <sz val="9"/>
      <color rgb="FF0000FF"/>
      <name val="Meiryo UI"/>
      <family val="3"/>
      <charset val="128"/>
      <scheme val="minor"/>
    </font>
    <font>
      <sz val="11"/>
      <color theme="1"/>
      <name val="Meiryo UI"/>
      <family val="2"/>
      <scheme val="minor"/>
    </font>
    <font>
      <b/>
      <sz val="54"/>
      <color rgb="FFF39800"/>
      <name val="BIZ UDゴシック"/>
      <family val="3"/>
      <charset val="128"/>
    </font>
    <font>
      <b/>
      <sz val="18"/>
      <color theme="1" tint="0.249977111117893"/>
      <name val="Meiryo UI"/>
      <family val="3"/>
      <charset val="128"/>
      <scheme val="minor"/>
    </font>
    <font>
      <sz val="13"/>
      <color theme="1" tint="0.249977111117893"/>
      <name val="Meiryo UI"/>
      <family val="3"/>
      <charset val="128"/>
      <scheme val="minor"/>
    </font>
    <font>
      <sz val="10"/>
      <color theme="1" tint="0.249977111117893"/>
      <name val="Meiryo UI"/>
      <family val="3"/>
      <charset val="128"/>
      <scheme val="minor"/>
    </font>
    <font>
      <u/>
      <sz val="11"/>
      <color theme="1"/>
      <name val="Meiryo UI"/>
      <family val="3"/>
      <charset val="128"/>
    </font>
    <font>
      <sz val="6"/>
      <color theme="1"/>
      <name val="Meiryo UI"/>
      <family val="3"/>
      <charset val="128"/>
    </font>
    <font>
      <u/>
      <sz val="11"/>
      <color theme="1"/>
      <name val="Meiryo UI"/>
      <family val="3"/>
      <charset val="128"/>
      <scheme val="minor"/>
    </font>
    <font>
      <sz val="6"/>
      <color theme="1"/>
      <name val="Meiryo UI"/>
      <family val="3"/>
      <charset val="128"/>
      <scheme val="minor"/>
    </font>
    <font>
      <sz val="7.5"/>
      <color theme="1"/>
      <name val="Meiryo UI"/>
      <family val="3"/>
      <charset val="128"/>
      <scheme val="minor"/>
    </font>
    <font>
      <sz val="9"/>
      <color rgb="FF008000"/>
      <name val="Meiryo UI"/>
      <family val="3"/>
      <charset val="128"/>
      <scheme val="minor"/>
    </font>
    <font>
      <sz val="7"/>
      <color theme="1"/>
      <name val="Meiryo UI"/>
      <family val="3"/>
      <charset val="128"/>
      <scheme val="minor"/>
    </font>
    <font>
      <b/>
      <sz val="9"/>
      <color theme="0"/>
      <name val="Meiryo UI"/>
      <family val="3"/>
      <charset val="128"/>
      <scheme val="minor"/>
    </font>
    <font>
      <u/>
      <sz val="11"/>
      <color theme="10"/>
      <name val="Meiryo UI"/>
      <family val="2"/>
      <scheme val="minor"/>
    </font>
    <font>
      <u/>
      <sz val="9"/>
      <name val="Meiryo UI"/>
      <family val="3"/>
      <charset val="128"/>
      <scheme val="minor"/>
    </font>
    <font>
      <sz val="9"/>
      <name val="Meiryo UI"/>
      <family val="3"/>
      <charset val="128"/>
    </font>
    <font>
      <sz val="9"/>
      <name val="Meiryo UI"/>
      <family val="3"/>
      <charset val="128"/>
      <scheme val="minor"/>
    </font>
    <font>
      <sz val="8"/>
      <name val="Meiryo UI"/>
      <family val="3"/>
      <charset val="128"/>
      <scheme val="minor"/>
    </font>
    <font>
      <sz val="10"/>
      <color rgb="FFFF0000"/>
      <name val="Meiryo UI"/>
      <family val="3"/>
      <charset val="128"/>
      <scheme val="minor"/>
    </font>
    <font>
      <sz val="11"/>
      <color theme="1"/>
      <name val="游ゴシック"/>
      <family val="3"/>
      <charset val="128"/>
    </font>
    <font>
      <b/>
      <sz val="11"/>
      <color theme="1"/>
      <name val="游ゴシック"/>
      <family val="3"/>
      <charset val="128"/>
    </font>
    <font>
      <sz val="9"/>
      <color theme="1"/>
      <name val="游ゴシック"/>
      <family val="3"/>
      <charset val="128"/>
    </font>
    <font>
      <b/>
      <sz val="16"/>
      <color theme="1"/>
      <name val="游ゴシック"/>
      <family val="3"/>
      <charset val="128"/>
    </font>
  </fonts>
  <fills count="7">
    <fill>
      <patternFill patternType="none"/>
    </fill>
    <fill>
      <patternFill patternType="gray125"/>
    </fill>
    <fill>
      <patternFill patternType="solid">
        <fgColor theme="0" tint="-4.9989318521683403E-2"/>
        <bgColor indexed="64"/>
      </patternFill>
    </fill>
    <fill>
      <patternFill patternType="solid">
        <fgColor rgb="FFF39800"/>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top style="thin">
        <color indexed="64"/>
      </top>
      <bottom/>
      <diagonal style="thin">
        <color auto="1"/>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diagonalDown="1">
      <left/>
      <right/>
      <top style="thin">
        <color indexed="64"/>
      </top>
      <bottom/>
      <diagonal style="thin">
        <color indexed="64"/>
      </diagonal>
    </border>
    <border diagonalDown="1">
      <left/>
      <right/>
      <top/>
      <bottom style="thin">
        <color indexed="64"/>
      </bottom>
      <diagonal style="thin">
        <color indexed="64"/>
      </diagonal>
    </border>
    <border>
      <left/>
      <right/>
      <top/>
      <bottom style="medium">
        <color rgb="FFF39800"/>
      </bottom>
      <diagonal/>
    </border>
    <border>
      <left style="medium">
        <color theme="0" tint="-0.499984740745262"/>
      </left>
      <right/>
      <top/>
      <bottom/>
      <diagonal/>
    </border>
    <border>
      <left style="thin">
        <color indexed="64"/>
      </left>
      <right style="thin">
        <color indexed="64"/>
      </right>
      <top/>
      <bottom style="thin">
        <color theme="1" tint="0.499984740745262"/>
      </bottom>
      <diagonal/>
    </border>
    <border>
      <left style="thin">
        <color indexed="64"/>
      </left>
      <right/>
      <top/>
      <bottom style="thin">
        <color theme="1" tint="0.499984740745262"/>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double">
        <color indexed="64"/>
      </top>
      <bottom/>
      <diagonal/>
    </border>
  </borders>
  <cellStyleXfs count="5">
    <xf numFmtId="0" fontId="0" fillId="0" borderId="0"/>
    <xf numFmtId="9" fontId="29" fillId="0" borderId="0" applyFont="0" applyFill="0" applyBorder="0" applyAlignment="0" applyProtection="0">
      <alignment vertical="center"/>
    </xf>
    <xf numFmtId="0" fontId="1" fillId="0" borderId="0">
      <alignment vertical="center"/>
    </xf>
    <xf numFmtId="38" fontId="29" fillId="0" borderId="0" applyFont="0" applyFill="0" applyBorder="0" applyAlignment="0" applyProtection="0">
      <alignment vertical="center"/>
    </xf>
    <xf numFmtId="0" fontId="42" fillId="0" borderId="0" applyNumberFormat="0" applyFill="0" applyBorder="0" applyAlignment="0" applyProtection="0"/>
  </cellStyleXfs>
  <cellXfs count="379">
    <xf numFmtId="0" fontId="0" fillId="0" borderId="0" xfId="0"/>
    <xf numFmtId="0" fontId="4" fillId="0" borderId="0" xfId="0" applyFont="1"/>
    <xf numFmtId="0" fontId="5" fillId="0" borderId="0" xfId="0" applyFont="1"/>
    <xf numFmtId="0" fontId="6" fillId="0" borderId="0" xfId="0" applyFont="1"/>
    <xf numFmtId="0" fontId="7" fillId="0" borderId="0" xfId="0" applyFont="1" applyAlignment="1">
      <alignment horizontal="centerContinuous"/>
    </xf>
    <xf numFmtId="0" fontId="6" fillId="0" borderId="4" xfId="0" applyFont="1" applyBorder="1"/>
    <xf numFmtId="0" fontId="9" fillId="2" borderId="7" xfId="0" applyFont="1" applyFill="1" applyBorder="1" applyAlignment="1">
      <alignment horizontal="left" vertical="center" indent="1"/>
    </xf>
    <xf numFmtId="0" fontId="9" fillId="2" borderId="7" xfId="0" applyFont="1" applyFill="1" applyBorder="1" applyAlignment="1">
      <alignment horizontal="left" vertical="center" indent="2"/>
    </xf>
    <xf numFmtId="0" fontId="9" fillId="2" borderId="3" xfId="0" applyFont="1" applyFill="1" applyBorder="1" applyAlignment="1">
      <alignment horizontal="left" vertical="center" indent="1"/>
    </xf>
    <xf numFmtId="0" fontId="6" fillId="0" borderId="8" xfId="0" applyFont="1" applyBorder="1"/>
    <xf numFmtId="0" fontId="6" fillId="0" borderId="0" xfId="0" applyFont="1" applyAlignment="1">
      <alignment horizontal="left" indent="1"/>
    </xf>
    <xf numFmtId="0" fontId="6" fillId="0" borderId="5" xfId="0" applyFont="1" applyBorder="1"/>
    <xf numFmtId="0" fontId="6" fillId="2" borderId="9" xfId="0" applyFont="1" applyFill="1" applyBorder="1" applyAlignment="1">
      <alignment horizontal="left" indent="1"/>
    </xf>
    <xf numFmtId="0" fontId="6" fillId="0" borderId="1" xfId="0" applyFont="1" applyBorder="1"/>
    <xf numFmtId="0" fontId="6" fillId="2" borderId="6" xfId="0" applyFont="1" applyFill="1" applyBorder="1" applyAlignment="1">
      <alignment horizontal="left" indent="1"/>
    </xf>
    <xf numFmtId="0" fontId="6" fillId="0" borderId="6" xfId="0" applyFont="1" applyBorder="1"/>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2" fillId="0" borderId="0" xfId="0" applyFont="1"/>
    <xf numFmtId="0" fontId="13" fillId="0" borderId="0" xfId="0" applyFont="1" applyAlignment="1">
      <alignment horizontal="left" indent="1"/>
    </xf>
    <xf numFmtId="0" fontId="14" fillId="0" borderId="0" xfId="0" applyFont="1" applyAlignment="1">
      <alignment horizontal="left"/>
    </xf>
    <xf numFmtId="0" fontId="13" fillId="0" borderId="0" xfId="0" applyFont="1" applyAlignment="1">
      <alignment horizontal="left" indent="2"/>
    </xf>
    <xf numFmtId="0" fontId="14" fillId="0" borderId="0" xfId="0" applyFont="1" applyAlignment="1">
      <alignment horizontal="left" indent="2"/>
    </xf>
    <xf numFmtId="0" fontId="17" fillId="0" borderId="0" xfId="0" applyFont="1" applyAlignment="1">
      <alignment horizontal="left"/>
    </xf>
    <xf numFmtId="0" fontId="18" fillId="0" borderId="0" xfId="0" applyFont="1" applyAlignment="1">
      <alignment horizontal="left"/>
    </xf>
    <xf numFmtId="14" fontId="19" fillId="0" borderId="0" xfId="0" applyNumberFormat="1" applyFont="1" applyAlignment="1">
      <alignment horizontal="right" vertical="top"/>
    </xf>
    <xf numFmtId="0" fontId="19" fillId="0" borderId="0" xfId="0" applyFont="1"/>
    <xf numFmtId="0" fontId="19" fillId="0" borderId="0" xfId="0" applyFont="1" applyAlignment="1">
      <alignment horizontal="right"/>
    </xf>
    <xf numFmtId="0" fontId="19" fillId="0" borderId="4" xfId="0" applyFont="1" applyBorder="1" applyAlignment="1">
      <alignment horizontal="center"/>
    </xf>
    <xf numFmtId="0" fontId="20" fillId="3" borderId="4" xfId="0" applyFont="1" applyFill="1" applyBorder="1" applyAlignment="1">
      <alignment horizontal="center"/>
    </xf>
    <xf numFmtId="0" fontId="20" fillId="3" borderId="5" xfId="0" applyFont="1" applyFill="1" applyBorder="1" applyAlignment="1">
      <alignment horizontal="center"/>
    </xf>
    <xf numFmtId="0" fontId="19" fillId="0" borderId="5" xfId="0" applyFont="1" applyBorder="1" applyAlignment="1">
      <alignment horizontal="center"/>
    </xf>
    <xf numFmtId="0" fontId="19" fillId="0" borderId="3" xfId="0" applyFont="1" applyBorder="1" applyAlignment="1">
      <alignment horizontal="center"/>
    </xf>
    <xf numFmtId="0" fontId="19" fillId="0" borderId="6" xfId="0" applyFont="1" applyBorder="1" applyAlignment="1">
      <alignment horizontal="center"/>
    </xf>
    <xf numFmtId="0" fontId="20" fillId="3" borderId="6" xfId="0" applyFont="1" applyFill="1" applyBorder="1" applyAlignment="1">
      <alignment horizontal="center"/>
    </xf>
    <xf numFmtId="0" fontId="19" fillId="0" borderId="4" xfId="0" applyFont="1" applyBorder="1"/>
    <xf numFmtId="176" fontId="19" fillId="0" borderId="5" xfId="0" applyNumberFormat="1" applyFont="1" applyBorder="1" applyAlignment="1">
      <alignment horizontal="right"/>
    </xf>
    <xf numFmtId="0" fontId="21" fillId="2" borderId="7" xfId="0" applyFont="1" applyFill="1" applyBorder="1" applyAlignment="1">
      <alignment horizontal="left" vertical="center" indent="1"/>
    </xf>
    <xf numFmtId="176" fontId="19" fillId="2" borderId="9" xfId="0" applyNumberFormat="1" applyFont="1" applyFill="1" applyBorder="1" applyAlignment="1">
      <alignment horizontal="right"/>
    </xf>
    <xf numFmtId="176" fontId="22" fillId="2" borderId="9" xfId="0" applyNumberFormat="1" applyFont="1" applyFill="1" applyBorder="1" applyAlignment="1">
      <alignment horizontal="right"/>
    </xf>
    <xf numFmtId="0" fontId="21" fillId="2" borderId="7" xfId="0" applyFont="1" applyFill="1" applyBorder="1" applyAlignment="1">
      <alignment horizontal="left" vertical="center" indent="2"/>
    </xf>
    <xf numFmtId="0" fontId="21" fillId="2" borderId="3" xfId="0" applyFont="1" applyFill="1" applyBorder="1" applyAlignment="1">
      <alignment horizontal="left" vertical="center" indent="1"/>
    </xf>
    <xf numFmtId="176" fontId="19" fillId="2" borderId="6" xfId="0" applyNumberFormat="1" applyFont="1" applyFill="1" applyBorder="1" applyAlignment="1">
      <alignment horizontal="right"/>
    </xf>
    <xf numFmtId="176" fontId="22" fillId="2" borderId="6" xfId="0" applyNumberFormat="1" applyFont="1" applyFill="1" applyBorder="1" applyAlignment="1">
      <alignment horizontal="right"/>
    </xf>
    <xf numFmtId="0" fontId="19" fillId="0" borderId="8" xfId="0" applyFont="1" applyBorder="1"/>
    <xf numFmtId="176" fontId="19" fillId="0" borderId="1" xfId="0" applyNumberFormat="1" applyFont="1" applyBorder="1" applyAlignment="1">
      <alignment horizontal="right"/>
    </xf>
    <xf numFmtId="176" fontId="22" fillId="0" borderId="1" xfId="0" applyNumberFormat="1" applyFont="1" applyBorder="1" applyAlignment="1">
      <alignment horizontal="right"/>
    </xf>
    <xf numFmtId="176" fontId="22" fillId="0" borderId="5" xfId="0" applyNumberFormat="1" applyFont="1" applyBorder="1" applyAlignment="1">
      <alignment horizontal="right"/>
    </xf>
    <xf numFmtId="0" fontId="19" fillId="2" borderId="7" xfId="0" applyFont="1" applyFill="1" applyBorder="1" applyAlignment="1">
      <alignment horizontal="left" indent="1"/>
    </xf>
    <xf numFmtId="0" fontId="19" fillId="2" borderId="3" xfId="0" applyFont="1" applyFill="1" applyBorder="1" applyAlignment="1">
      <alignment horizontal="left" indent="1"/>
    </xf>
    <xf numFmtId="0" fontId="19" fillId="0" borderId="3" xfId="0" applyFont="1" applyBorder="1"/>
    <xf numFmtId="177" fontId="19" fillId="0" borderId="1" xfId="0" applyNumberFormat="1" applyFont="1" applyBorder="1" applyAlignment="1">
      <alignment horizontal="right"/>
    </xf>
    <xf numFmtId="177" fontId="22" fillId="0" borderId="1" xfId="0" applyNumberFormat="1" applyFont="1" applyBorder="1" applyAlignment="1">
      <alignment horizontal="right"/>
    </xf>
    <xf numFmtId="0" fontId="24" fillId="2" borderId="7" xfId="0" applyFont="1" applyFill="1" applyBorder="1" applyAlignment="1">
      <alignment horizontal="left" vertical="center" indent="1" shrinkToFit="1"/>
    </xf>
    <xf numFmtId="0" fontId="9" fillId="2" borderId="7" xfId="0" applyFont="1" applyFill="1" applyBorder="1" applyAlignment="1">
      <alignment horizontal="left" vertical="center" indent="1" shrinkToFit="1"/>
    </xf>
    <xf numFmtId="0" fontId="9" fillId="2" borderId="3" xfId="0" applyFont="1" applyFill="1" applyBorder="1" applyAlignment="1">
      <alignment horizontal="left" vertical="center" indent="1" shrinkToFit="1"/>
    </xf>
    <xf numFmtId="0" fontId="6" fillId="0" borderId="8" xfId="0" applyFont="1" applyBorder="1" applyAlignment="1">
      <alignment shrinkToFit="1"/>
    </xf>
    <xf numFmtId="0" fontId="25" fillId="0" borderId="4" xfId="0" applyFont="1" applyBorder="1" applyAlignment="1">
      <alignment horizontal="center"/>
    </xf>
    <xf numFmtId="0" fontId="25" fillId="0" borderId="6" xfId="0" applyFont="1" applyBorder="1" applyAlignment="1">
      <alignment horizontal="center"/>
    </xf>
    <xf numFmtId="0" fontId="25" fillId="0" borderId="5"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0" borderId="6" xfId="0" applyFont="1" applyBorder="1" applyAlignment="1">
      <alignment horizontal="center"/>
    </xf>
    <xf numFmtId="0" fontId="22" fillId="0" borderId="3" xfId="0" applyFont="1" applyBorder="1" applyAlignment="1">
      <alignment horizontal="center"/>
    </xf>
    <xf numFmtId="177" fontId="19" fillId="0" borderId="0" xfId="0" applyNumberFormat="1" applyFont="1"/>
    <xf numFmtId="0" fontId="26" fillId="0" borderId="0" xfId="0" applyFont="1"/>
    <xf numFmtId="176" fontId="19" fillId="0" borderId="0" xfId="0" applyNumberFormat="1" applyFont="1"/>
    <xf numFmtId="0" fontId="21" fillId="2" borderId="6" xfId="0" applyFont="1" applyFill="1" applyBorder="1" applyAlignment="1">
      <alignment horizontal="left" vertical="center" indent="1"/>
    </xf>
    <xf numFmtId="0" fontId="21" fillId="2" borderId="4" xfId="0" applyFont="1" applyFill="1" applyBorder="1" applyAlignment="1">
      <alignment horizontal="left" vertical="center" indent="1"/>
    </xf>
    <xf numFmtId="176" fontId="19" fillId="2" borderId="5" xfId="0" applyNumberFormat="1" applyFont="1" applyFill="1" applyBorder="1" applyAlignment="1">
      <alignment horizontal="right"/>
    </xf>
    <xf numFmtId="0" fontId="19" fillId="0" borderId="4" xfId="0" applyFont="1" applyBorder="1" applyAlignment="1">
      <alignment horizontal="left" vertical="top"/>
    </xf>
    <xf numFmtId="0" fontId="19" fillId="2" borderId="4" xfId="0" applyFont="1" applyFill="1" applyBorder="1" applyAlignment="1">
      <alignment horizontal="left" indent="1"/>
    </xf>
    <xf numFmtId="0" fontId="6" fillId="0" borderId="0" xfId="0" applyFont="1" applyAlignment="1">
      <alignment horizontal="left"/>
    </xf>
    <xf numFmtId="176" fontId="19" fillId="0" borderId="0" xfId="0" applyNumberFormat="1" applyFont="1" applyAlignment="1">
      <alignment horizontal="right"/>
    </xf>
    <xf numFmtId="56" fontId="6" fillId="0" borderId="0" xfId="0" applyNumberFormat="1" applyFont="1"/>
    <xf numFmtId="177" fontId="6" fillId="2" borderId="9" xfId="0" applyNumberFormat="1" applyFont="1" applyFill="1" applyBorder="1" applyAlignment="1">
      <alignment horizontal="right"/>
    </xf>
    <xf numFmtId="177" fontId="6" fillId="2" borderId="6" xfId="0" applyNumberFormat="1" applyFont="1" applyFill="1" applyBorder="1" applyAlignment="1">
      <alignment horizontal="right"/>
    </xf>
    <xf numFmtId="177" fontId="6" fillId="0" borderId="1" xfId="0" applyNumberFormat="1" applyFont="1" applyBorder="1" applyAlignment="1">
      <alignment horizontal="right"/>
    </xf>
    <xf numFmtId="0" fontId="23" fillId="2" borderId="9" xfId="0" applyFont="1" applyFill="1" applyBorder="1" applyAlignment="1">
      <alignment horizontal="left" indent="1"/>
    </xf>
    <xf numFmtId="0" fontId="19" fillId="0" borderId="1" xfId="0" applyFont="1" applyBorder="1" applyAlignment="1">
      <alignment horizontal="center"/>
    </xf>
    <xf numFmtId="0" fontId="26" fillId="0" borderId="0" xfId="0" applyFont="1" applyAlignment="1">
      <alignment horizontal="center"/>
    </xf>
    <xf numFmtId="0" fontId="26" fillId="0" borderId="0" xfId="0" applyFont="1" applyAlignment="1">
      <alignment horizontal="left" wrapText="1"/>
    </xf>
    <xf numFmtId="0" fontId="19" fillId="0" borderId="0" xfId="0" applyFont="1" applyAlignment="1">
      <alignment horizontal="left" wrapText="1"/>
    </xf>
    <xf numFmtId="0" fontId="6" fillId="0" borderId="1" xfId="0" applyFont="1" applyBorder="1" applyAlignment="1">
      <alignment horizontal="left" vertical="top" wrapText="1"/>
    </xf>
    <xf numFmtId="178" fontId="19" fillId="0" borderId="5" xfId="0" applyNumberFormat="1" applyFont="1" applyBorder="1" applyAlignment="1">
      <alignment horizontal="right"/>
    </xf>
    <xf numFmtId="178" fontId="22" fillId="2" borderId="9" xfId="0" applyNumberFormat="1" applyFont="1" applyFill="1" applyBorder="1" applyAlignment="1">
      <alignment horizontal="right"/>
    </xf>
    <xf numFmtId="178" fontId="19" fillId="2" borderId="9" xfId="0" applyNumberFormat="1" applyFont="1" applyFill="1" applyBorder="1" applyAlignment="1">
      <alignment horizontal="right"/>
    </xf>
    <xf numFmtId="178" fontId="22" fillId="2" borderId="6" xfId="0" applyNumberFormat="1" applyFont="1" applyFill="1" applyBorder="1" applyAlignment="1">
      <alignment horizontal="right"/>
    </xf>
    <xf numFmtId="178" fontId="19" fillId="2" borderId="6" xfId="0" applyNumberFormat="1" applyFont="1" applyFill="1" applyBorder="1" applyAlignment="1">
      <alignment horizontal="right"/>
    </xf>
    <xf numFmtId="178" fontId="22" fillId="0" borderId="1" xfId="0" applyNumberFormat="1" applyFont="1" applyBorder="1" applyAlignment="1">
      <alignment horizontal="right"/>
    </xf>
    <xf numFmtId="178" fontId="19" fillId="0" borderId="1" xfId="0" applyNumberFormat="1" applyFont="1" applyBorder="1" applyAlignment="1">
      <alignment horizontal="right"/>
    </xf>
    <xf numFmtId="178" fontId="22" fillId="0" borderId="5" xfId="0" applyNumberFormat="1" applyFont="1" applyBorder="1" applyAlignment="1">
      <alignment horizontal="right"/>
    </xf>
    <xf numFmtId="178" fontId="19" fillId="0" borderId="0" xfId="0" applyNumberFormat="1" applyFont="1"/>
    <xf numFmtId="179" fontId="19" fillId="0" borderId="5" xfId="0" applyNumberFormat="1" applyFont="1" applyBorder="1" applyAlignment="1">
      <alignment horizontal="right"/>
    </xf>
    <xf numFmtId="179" fontId="19" fillId="0" borderId="0" xfId="0" applyNumberFormat="1" applyFont="1"/>
    <xf numFmtId="179" fontId="19" fillId="2" borderId="9" xfId="0" applyNumberFormat="1" applyFont="1" applyFill="1" applyBorder="1" applyAlignment="1">
      <alignment horizontal="right"/>
    </xf>
    <xf numFmtId="179" fontId="22" fillId="2" borderId="9" xfId="0" applyNumberFormat="1" applyFont="1" applyFill="1" applyBorder="1" applyAlignment="1">
      <alignment horizontal="right"/>
    </xf>
    <xf numFmtId="179" fontId="19" fillId="2" borderId="6" xfId="0" applyNumberFormat="1" applyFont="1" applyFill="1" applyBorder="1" applyAlignment="1">
      <alignment horizontal="right"/>
    </xf>
    <xf numFmtId="179" fontId="22" fillId="2" borderId="6" xfId="0" applyNumberFormat="1" applyFont="1" applyFill="1" applyBorder="1" applyAlignment="1">
      <alignment horizontal="right"/>
    </xf>
    <xf numFmtId="179" fontId="19" fillId="0" borderId="1" xfId="0" applyNumberFormat="1" applyFont="1" applyBorder="1" applyAlignment="1">
      <alignment horizontal="right"/>
    </xf>
    <xf numFmtId="176" fontId="25" fillId="0" borderId="5" xfId="0" applyNumberFormat="1" applyFont="1" applyBorder="1" applyAlignment="1">
      <alignment horizontal="right"/>
    </xf>
    <xf numFmtId="176" fontId="25" fillId="0" borderId="1" xfId="0" applyNumberFormat="1" applyFont="1" applyBorder="1" applyAlignment="1">
      <alignment horizontal="right"/>
    </xf>
    <xf numFmtId="176" fontId="22" fillId="2" borderId="5" xfId="0" applyNumberFormat="1" applyFont="1" applyFill="1" applyBorder="1" applyAlignment="1">
      <alignment horizontal="right"/>
    </xf>
    <xf numFmtId="177" fontId="28" fillId="2" borderId="9" xfId="0" applyNumberFormat="1" applyFont="1" applyFill="1" applyBorder="1" applyAlignment="1">
      <alignment horizontal="right"/>
    </xf>
    <xf numFmtId="177" fontId="28" fillId="2" borderId="6" xfId="0" applyNumberFormat="1" applyFont="1" applyFill="1" applyBorder="1" applyAlignment="1">
      <alignment horizontal="right"/>
    </xf>
    <xf numFmtId="177" fontId="28" fillId="0" borderId="1" xfId="0" applyNumberFormat="1" applyFont="1" applyBorder="1" applyAlignment="1">
      <alignment horizontal="right"/>
    </xf>
    <xf numFmtId="176" fontId="6" fillId="0" borderId="9" xfId="0" applyNumberFormat="1" applyFont="1" applyBorder="1" applyAlignment="1">
      <alignment horizontal="right"/>
    </xf>
    <xf numFmtId="176" fontId="28" fillId="2" borderId="9" xfId="0" applyNumberFormat="1" applyFont="1" applyFill="1" applyBorder="1" applyAlignment="1">
      <alignment horizontal="right"/>
    </xf>
    <xf numFmtId="176" fontId="28" fillId="2" borderId="6" xfId="0" applyNumberFormat="1" applyFont="1" applyFill="1" applyBorder="1" applyAlignment="1">
      <alignment horizontal="right"/>
    </xf>
    <xf numFmtId="176" fontId="6" fillId="2" borderId="9" xfId="0" applyNumberFormat="1" applyFont="1" applyFill="1" applyBorder="1" applyAlignment="1">
      <alignment horizontal="right"/>
    </xf>
    <xf numFmtId="176" fontId="6" fillId="2" borderId="6" xfId="0" applyNumberFormat="1" applyFont="1" applyFill="1" applyBorder="1" applyAlignment="1">
      <alignment horizontal="right"/>
    </xf>
    <xf numFmtId="0" fontId="0" fillId="0" borderId="1" xfId="0" applyBorder="1"/>
    <xf numFmtId="0" fontId="0" fillId="0" borderId="1" xfId="0" applyBorder="1" applyAlignment="1">
      <alignment horizontal="center"/>
    </xf>
    <xf numFmtId="0" fontId="27" fillId="4" borderId="1" xfId="0" applyFont="1" applyFill="1" applyBorder="1" applyAlignment="1">
      <alignment horizontal="center"/>
    </xf>
    <xf numFmtId="180" fontId="19" fillId="0" borderId="5" xfId="1" applyNumberFormat="1" applyFont="1" applyBorder="1" applyAlignment="1">
      <alignment horizontal="right"/>
    </xf>
    <xf numFmtId="0" fontId="27" fillId="0" borderId="1" xfId="0" applyFont="1" applyBorder="1" applyAlignment="1">
      <alignment horizontal="center"/>
    </xf>
    <xf numFmtId="0" fontId="19" fillId="5" borderId="4" xfId="0" applyFont="1" applyFill="1" applyBorder="1" applyAlignment="1">
      <alignment horizontal="center"/>
    </xf>
    <xf numFmtId="0" fontId="19" fillId="5" borderId="6" xfId="0" applyFont="1" applyFill="1" applyBorder="1" applyAlignment="1">
      <alignment horizontal="center"/>
    </xf>
    <xf numFmtId="0" fontId="19" fillId="5" borderId="3" xfId="0" applyFont="1" applyFill="1" applyBorder="1" applyAlignment="1">
      <alignment horizontal="center"/>
    </xf>
    <xf numFmtId="0" fontId="26" fillId="5" borderId="1" xfId="0" applyFont="1" applyFill="1" applyBorder="1" applyAlignment="1">
      <alignment horizontal="center"/>
    </xf>
    <xf numFmtId="0" fontId="19" fillId="5" borderId="1" xfId="0" applyFont="1" applyFill="1" applyBorder="1" applyAlignment="1">
      <alignment horizontal="center"/>
    </xf>
    <xf numFmtId="0" fontId="19" fillId="5" borderId="5" xfId="0" applyFont="1" applyFill="1" applyBorder="1" applyAlignment="1">
      <alignment horizontal="center"/>
    </xf>
    <xf numFmtId="0" fontId="30" fillId="0" borderId="0" xfId="0" applyFont="1"/>
    <xf numFmtId="0" fontId="16" fillId="0" borderId="0" xfId="0" applyFont="1"/>
    <xf numFmtId="0" fontId="15" fillId="0" borderId="0" xfId="0" applyFont="1" applyAlignment="1">
      <alignment vertical="top"/>
    </xf>
    <xf numFmtId="0" fontId="7" fillId="0" borderId="0" xfId="0" applyFont="1" applyAlignment="1">
      <alignment horizontal="center"/>
    </xf>
    <xf numFmtId="0" fontId="5" fillId="0" borderId="0" xfId="0" applyFont="1" applyAlignment="1">
      <alignment vertical="center"/>
    </xf>
    <xf numFmtId="0" fontId="21" fillId="2" borderId="25" xfId="0" applyFont="1" applyFill="1" applyBorder="1" applyAlignment="1">
      <alignment horizontal="left" vertical="center" indent="1"/>
    </xf>
    <xf numFmtId="0" fontId="6" fillId="2" borderId="24" xfId="0" applyFont="1" applyFill="1" applyBorder="1" applyAlignment="1">
      <alignment horizontal="left" indent="1"/>
    </xf>
    <xf numFmtId="178" fontId="19" fillId="2" borderId="24" xfId="0" applyNumberFormat="1" applyFont="1" applyFill="1" applyBorder="1" applyAlignment="1">
      <alignment horizontal="right"/>
    </xf>
    <xf numFmtId="0" fontId="23" fillId="0" borderId="0" xfId="0" applyFont="1"/>
    <xf numFmtId="0" fontId="33" fillId="0" borderId="5" xfId="0" applyFont="1" applyBorder="1" applyAlignment="1">
      <alignment horizontal="center"/>
    </xf>
    <xf numFmtId="0" fontId="33" fillId="0" borderId="6" xfId="0" applyFont="1" applyBorder="1" applyAlignment="1">
      <alignment horizontal="center"/>
    </xf>
    <xf numFmtId="0" fontId="6" fillId="0" borderId="1" xfId="0" applyFont="1" applyBorder="1" applyAlignment="1">
      <alignment wrapText="1"/>
    </xf>
    <xf numFmtId="0" fontId="33" fillId="0" borderId="4" xfId="0" applyFont="1" applyBorder="1" applyAlignment="1">
      <alignment horizontal="center"/>
    </xf>
    <xf numFmtId="0" fontId="6" fillId="0" borderId="5" xfId="0" applyFont="1" applyBorder="1" applyAlignment="1">
      <alignment wrapText="1"/>
    </xf>
    <xf numFmtId="0" fontId="21" fillId="2" borderId="9" xfId="0" applyFont="1" applyFill="1" applyBorder="1" applyAlignment="1">
      <alignment horizontal="left" vertical="center" indent="1"/>
    </xf>
    <xf numFmtId="0" fontId="21" fillId="2" borderId="9" xfId="0" applyFont="1" applyFill="1" applyBorder="1" applyAlignment="1">
      <alignment horizontal="left" vertical="center" indent="2"/>
    </xf>
    <xf numFmtId="0" fontId="6" fillId="2" borderId="9" xfId="0" applyFont="1" applyFill="1" applyBorder="1" applyAlignment="1">
      <alignment horizontal="left" indent="2"/>
    </xf>
    <xf numFmtId="0" fontId="21" fillId="2" borderId="6" xfId="0" applyFont="1" applyFill="1" applyBorder="1" applyAlignment="1">
      <alignment horizontal="left" vertical="center" indent="2"/>
    </xf>
    <xf numFmtId="0" fontId="6" fillId="2" borderId="6" xfId="0" applyFont="1" applyFill="1" applyBorder="1" applyAlignment="1">
      <alignment horizontal="left" indent="2"/>
    </xf>
    <xf numFmtId="179" fontId="22" fillId="0" borderId="1" xfId="0" applyNumberFormat="1" applyFont="1" applyBorder="1" applyAlignment="1">
      <alignment horizontal="right"/>
    </xf>
    <xf numFmtId="177" fontId="22" fillId="2" borderId="6" xfId="0" applyNumberFormat="1" applyFont="1" applyFill="1" applyBorder="1" applyAlignment="1">
      <alignment horizontal="right"/>
    </xf>
    <xf numFmtId="177" fontId="19" fillId="2" borderId="6" xfId="0" applyNumberFormat="1" applyFont="1" applyFill="1" applyBorder="1" applyAlignment="1">
      <alignment horizontal="right"/>
    </xf>
    <xf numFmtId="0" fontId="21" fillId="2" borderId="9" xfId="0" applyFont="1" applyFill="1" applyBorder="1" applyAlignment="1">
      <alignment horizontal="left" vertical="center" indent="3"/>
    </xf>
    <xf numFmtId="0" fontId="6" fillId="2" borderId="9" xfId="0" applyFont="1" applyFill="1" applyBorder="1" applyAlignment="1">
      <alignment horizontal="left" indent="3"/>
    </xf>
    <xf numFmtId="176" fontId="19" fillId="0" borderId="6" xfId="0" applyNumberFormat="1" applyFont="1" applyBorder="1" applyAlignment="1">
      <alignment horizontal="right"/>
    </xf>
    <xf numFmtId="0" fontId="21" fillId="0" borderId="4" xfId="0" applyFont="1" applyBorder="1" applyAlignment="1">
      <alignment horizontal="left" vertical="center"/>
    </xf>
    <xf numFmtId="0" fontId="21" fillId="0" borderId="3" xfId="0" applyFont="1" applyBorder="1" applyAlignment="1">
      <alignment horizontal="left" vertical="center"/>
    </xf>
    <xf numFmtId="0" fontId="6" fillId="0" borderId="1" xfId="0" applyFont="1" applyBorder="1" applyAlignment="1">
      <alignment horizontal="center" vertical="center"/>
    </xf>
    <xf numFmtId="0" fontId="23" fillId="0" borderId="1" xfId="0" applyFont="1" applyBorder="1" applyAlignment="1">
      <alignment horizontal="left" vertical="top" wrapText="1"/>
    </xf>
    <xf numFmtId="0" fontId="6" fillId="2" borderId="7" xfId="0" applyFont="1" applyFill="1" applyBorder="1" applyAlignment="1">
      <alignment horizontal="left" indent="1"/>
    </xf>
    <xf numFmtId="0" fontId="6" fillId="2" borderId="0" xfId="0" applyFont="1" applyFill="1" applyAlignment="1">
      <alignment horizontal="left" indent="1"/>
    </xf>
    <xf numFmtId="0" fontId="6" fillId="2" borderId="13" xfId="0" applyFont="1" applyFill="1" applyBorder="1" applyAlignment="1">
      <alignment horizontal="left" indent="1"/>
    </xf>
    <xf numFmtId="0" fontId="25" fillId="0" borderId="3" xfId="0" applyFont="1" applyBorder="1" applyAlignment="1">
      <alignment horizontal="center"/>
    </xf>
    <xf numFmtId="0" fontId="38" fillId="0" borderId="8" xfId="0" applyFont="1" applyBorder="1"/>
    <xf numFmtId="0" fontId="20" fillId="3" borderId="3" xfId="0" applyFont="1" applyFill="1" applyBorder="1" applyAlignment="1">
      <alignment horizontal="center"/>
    </xf>
    <xf numFmtId="176" fontId="39" fillId="2" borderId="9" xfId="0" applyNumberFormat="1" applyFont="1" applyFill="1" applyBorder="1" applyAlignment="1">
      <alignment horizontal="right"/>
    </xf>
    <xf numFmtId="176" fontId="39" fillId="2" borderId="6" xfId="0" applyNumberFormat="1" applyFont="1" applyFill="1" applyBorder="1" applyAlignment="1">
      <alignment horizontal="right"/>
    </xf>
    <xf numFmtId="178" fontId="6" fillId="0" borderId="9" xfId="1" applyNumberFormat="1" applyFont="1" applyFill="1" applyBorder="1" applyAlignment="1">
      <alignment horizontal="right"/>
    </xf>
    <xf numFmtId="178" fontId="6" fillId="0" borderId="9" xfId="0" applyNumberFormat="1" applyFont="1" applyBorder="1" applyAlignment="1">
      <alignment horizontal="right"/>
    </xf>
    <xf numFmtId="178" fontId="6" fillId="2" borderId="9" xfId="0" applyNumberFormat="1" applyFont="1" applyFill="1" applyBorder="1" applyAlignment="1">
      <alignment horizontal="right"/>
    </xf>
    <xf numFmtId="178" fontId="6" fillId="2" borderId="6" xfId="0" applyNumberFormat="1" applyFont="1" applyFill="1" applyBorder="1" applyAlignment="1">
      <alignment horizontal="right"/>
    </xf>
    <xf numFmtId="179" fontId="19" fillId="0" borderId="5" xfId="1" applyNumberFormat="1" applyFont="1" applyBorder="1" applyAlignment="1">
      <alignment horizontal="right"/>
    </xf>
    <xf numFmtId="179" fontId="6" fillId="0" borderId="9" xfId="1" applyNumberFormat="1" applyFont="1" applyFill="1" applyBorder="1" applyAlignment="1">
      <alignment horizontal="right"/>
    </xf>
    <xf numFmtId="179" fontId="6" fillId="2" borderId="9" xfId="1" applyNumberFormat="1" applyFont="1" applyFill="1" applyBorder="1" applyAlignment="1">
      <alignment horizontal="right"/>
    </xf>
    <xf numFmtId="179" fontId="6" fillId="2" borderId="6" xfId="1" applyNumberFormat="1" applyFont="1" applyFill="1" applyBorder="1" applyAlignment="1">
      <alignment horizontal="right"/>
    </xf>
    <xf numFmtId="0" fontId="40" fillId="2" borderId="9" xfId="0" applyFont="1" applyFill="1" applyBorder="1" applyAlignment="1">
      <alignment horizontal="left" indent="1"/>
    </xf>
    <xf numFmtId="0" fontId="19" fillId="6" borderId="1" xfId="0" applyFont="1" applyFill="1" applyBorder="1"/>
    <xf numFmtId="0" fontId="6" fillId="6" borderId="1" xfId="0" applyFont="1" applyFill="1" applyBorder="1" applyAlignment="1">
      <alignment horizontal="center"/>
    </xf>
    <xf numFmtId="0" fontId="19" fillId="6" borderId="1" xfId="0" applyFont="1" applyFill="1" applyBorder="1" applyAlignment="1">
      <alignment horizontal="center"/>
    </xf>
    <xf numFmtId="181" fontId="6" fillId="0" borderId="5" xfId="0" applyNumberFormat="1" applyFont="1" applyBorder="1" applyAlignment="1">
      <alignment horizontal="right"/>
    </xf>
    <xf numFmtId="181" fontId="6" fillId="2" borderId="9" xfId="0" applyNumberFormat="1" applyFont="1" applyFill="1" applyBorder="1" applyAlignment="1">
      <alignment horizontal="right"/>
    </xf>
    <xf numFmtId="181" fontId="6" fillId="2" borderId="6" xfId="0" applyNumberFormat="1" applyFont="1" applyFill="1" applyBorder="1" applyAlignment="1">
      <alignment horizontal="right"/>
    </xf>
    <xf numFmtId="182" fontId="6" fillId="0" borderId="5" xfId="0" applyNumberFormat="1" applyFont="1" applyBorder="1" applyAlignment="1">
      <alignment horizontal="right"/>
    </xf>
    <xf numFmtId="182" fontId="6" fillId="2" borderId="9" xfId="0" applyNumberFormat="1" applyFont="1" applyFill="1" applyBorder="1" applyAlignment="1">
      <alignment horizontal="right"/>
    </xf>
    <xf numFmtId="182" fontId="6" fillId="2" borderId="6" xfId="0" applyNumberFormat="1" applyFont="1" applyFill="1" applyBorder="1" applyAlignment="1">
      <alignment horizontal="right"/>
    </xf>
    <xf numFmtId="0" fontId="37" fillId="2" borderId="9" xfId="0" applyFont="1" applyFill="1" applyBorder="1" applyAlignment="1">
      <alignment horizontal="left" indent="1"/>
    </xf>
    <xf numFmtId="56" fontId="6" fillId="5" borderId="3" xfId="0" quotePrefix="1" applyNumberFormat="1" applyFont="1" applyFill="1" applyBorder="1" applyAlignment="1">
      <alignment horizontal="center"/>
    </xf>
    <xf numFmtId="0" fontId="41" fillId="3" borderId="6" xfId="0" applyFont="1" applyFill="1" applyBorder="1" applyAlignment="1">
      <alignment horizontal="center"/>
    </xf>
    <xf numFmtId="0" fontId="6" fillId="5" borderId="3" xfId="0" applyFont="1" applyFill="1" applyBorder="1" applyAlignment="1">
      <alignment horizontal="center"/>
    </xf>
    <xf numFmtId="38" fontId="19" fillId="0" borderId="0" xfId="3" applyFont="1" applyAlignment="1"/>
    <xf numFmtId="38" fontId="6" fillId="0" borderId="0" xfId="0" applyNumberFormat="1" applyFont="1"/>
    <xf numFmtId="176" fontId="6" fillId="0" borderId="0" xfId="0" applyNumberFormat="1" applyFont="1"/>
    <xf numFmtId="38" fontId="19" fillId="0" borderId="0" xfId="0" applyNumberFormat="1" applyFont="1"/>
    <xf numFmtId="3" fontId="28" fillId="0" borderId="0" xfId="0" applyNumberFormat="1" applyFont="1"/>
    <xf numFmtId="0" fontId="5" fillId="0" borderId="0" xfId="0" applyFont="1" applyAlignment="1">
      <alignment vertical="top" wrapText="1"/>
    </xf>
    <xf numFmtId="0" fontId="0" fillId="0" borderId="8" xfId="0" applyBorder="1" applyAlignment="1">
      <alignment horizontal="center"/>
    </xf>
    <xf numFmtId="0" fontId="0" fillId="0" borderId="16" xfId="0" applyBorder="1" applyAlignment="1">
      <alignment horizontal="center"/>
    </xf>
    <xf numFmtId="0" fontId="0" fillId="0" borderId="19" xfId="0" applyBorder="1" applyAlignment="1">
      <alignment horizontal="center"/>
    </xf>
    <xf numFmtId="176" fontId="25" fillId="2" borderId="9" xfId="0" applyNumberFormat="1" applyFont="1" applyFill="1" applyBorder="1" applyAlignment="1">
      <alignment horizontal="right"/>
    </xf>
    <xf numFmtId="179" fontId="25" fillId="2" borderId="9" xfId="0" applyNumberFormat="1" applyFont="1" applyFill="1" applyBorder="1" applyAlignment="1">
      <alignment horizontal="right"/>
    </xf>
    <xf numFmtId="0" fontId="0" fillId="0" borderId="4" xfId="0" applyBorder="1"/>
    <xf numFmtId="0" fontId="0" fillId="0" borderId="14" xfId="0" applyBorder="1"/>
    <xf numFmtId="0" fontId="0" fillId="0" borderId="18" xfId="0" applyBorder="1"/>
    <xf numFmtId="0" fontId="0" fillId="0" borderId="7" xfId="0" applyBorder="1"/>
    <xf numFmtId="0" fontId="0" fillId="0" borderId="13" xfId="0" applyBorder="1"/>
    <xf numFmtId="0" fontId="0" fillId="0" borderId="3" xfId="0" applyBorder="1"/>
    <xf numFmtId="0" fontId="0" fillId="0" borderId="17" xfId="0" applyBorder="1"/>
    <xf numFmtId="0" fontId="0" fillId="0" borderId="8" xfId="0" applyBorder="1"/>
    <xf numFmtId="0" fontId="0" fillId="0" borderId="19" xfId="0" applyBorder="1"/>
    <xf numFmtId="0" fontId="0" fillId="0" borderId="16" xfId="0" applyBorder="1" applyAlignment="1">
      <alignment horizontal="right"/>
    </xf>
    <xf numFmtId="0" fontId="0" fillId="0" borderId="14" xfId="0" applyBorder="1" applyAlignment="1">
      <alignment horizontal="right"/>
    </xf>
    <xf numFmtId="0" fontId="0" fillId="0" borderId="0" xfId="0" applyAlignment="1">
      <alignment horizontal="right"/>
    </xf>
    <xf numFmtId="0" fontId="0" fillId="0" borderId="15" xfId="0" applyBorder="1" applyAlignment="1">
      <alignment horizontal="right"/>
    </xf>
    <xf numFmtId="0" fontId="45" fillId="0" borderId="1" xfId="0" applyFont="1" applyBorder="1" applyAlignment="1">
      <alignment horizontal="left" vertical="top" wrapText="1"/>
    </xf>
    <xf numFmtId="0" fontId="46" fillId="0" borderId="1" xfId="0" applyFont="1" applyBorder="1" applyAlignment="1">
      <alignment horizontal="left" vertical="top" wrapText="1"/>
    </xf>
    <xf numFmtId="0" fontId="47" fillId="0" borderId="0" xfId="0" applyFont="1"/>
    <xf numFmtId="0" fontId="21" fillId="0" borderId="0" xfId="0" applyFont="1" applyFill="1" applyBorder="1" applyAlignment="1">
      <alignment horizontal="left" vertical="center" indent="1"/>
    </xf>
    <xf numFmtId="0" fontId="6" fillId="0" borderId="0" xfId="0" applyFont="1" applyFill="1" applyBorder="1" applyAlignment="1">
      <alignment horizontal="left" indent="1"/>
    </xf>
    <xf numFmtId="176" fontId="19" fillId="0" borderId="0" xfId="0" applyNumberFormat="1" applyFont="1" applyFill="1" applyBorder="1" applyAlignment="1">
      <alignment horizontal="right"/>
    </xf>
    <xf numFmtId="179" fontId="25" fillId="2" borderId="6" xfId="0" applyNumberFormat="1" applyFont="1" applyFill="1" applyBorder="1" applyAlignment="1">
      <alignment horizontal="right"/>
    </xf>
    <xf numFmtId="0" fontId="21" fillId="2" borderId="8" xfId="0" applyFont="1" applyFill="1" applyBorder="1" applyAlignment="1">
      <alignment horizontal="left" vertical="center" indent="1"/>
    </xf>
    <xf numFmtId="176" fontId="19" fillId="2" borderId="1" xfId="0" applyNumberFormat="1" applyFont="1" applyFill="1" applyBorder="1" applyAlignment="1">
      <alignment horizontal="right"/>
    </xf>
    <xf numFmtId="0" fontId="48" fillId="0" borderId="0" xfId="0" applyFont="1"/>
    <xf numFmtId="0" fontId="48" fillId="0" borderId="0" xfId="0" applyFont="1" applyAlignment="1">
      <alignment horizontal="center"/>
    </xf>
    <xf numFmtId="0" fontId="49" fillId="0" borderId="0" xfId="0" applyFont="1"/>
    <xf numFmtId="0" fontId="49" fillId="0" borderId="4" xfId="0" applyFont="1" applyBorder="1"/>
    <xf numFmtId="0" fontId="48" fillId="0" borderId="14" xfId="0" applyFont="1" applyBorder="1" applyAlignment="1">
      <alignment horizontal="center"/>
    </xf>
    <xf numFmtId="0" fontId="48" fillId="0" borderId="18" xfId="0" applyFont="1" applyBorder="1" applyAlignment="1">
      <alignment horizontal="center"/>
    </xf>
    <xf numFmtId="0" fontId="48" fillId="0" borderId="4" xfId="0" applyFont="1" applyBorder="1"/>
    <xf numFmtId="0" fontId="48" fillId="0" borderId="7" xfId="0" applyFont="1" applyBorder="1" applyAlignment="1">
      <alignment horizontal="left" indent="1"/>
    </xf>
    <xf numFmtId="0" fontId="48" fillId="0" borderId="0" xfId="0" applyFont="1" applyBorder="1"/>
    <xf numFmtId="0" fontId="48" fillId="0" borderId="3" xfId="0" applyFont="1" applyBorder="1" applyAlignment="1">
      <alignment horizontal="left" indent="1"/>
    </xf>
    <xf numFmtId="0" fontId="48" fillId="0" borderId="0" xfId="0" applyFont="1" applyBorder="1" applyAlignment="1">
      <alignment horizontal="left" indent="1"/>
    </xf>
    <xf numFmtId="0" fontId="48" fillId="0" borderId="0" xfId="0" applyFont="1" applyBorder="1" applyAlignment="1">
      <alignment horizontal="center"/>
    </xf>
    <xf numFmtId="0" fontId="48" fillId="0" borderId="4" xfId="0" applyFont="1" applyBorder="1" applyAlignment="1">
      <alignment horizontal="left"/>
    </xf>
    <xf numFmtId="176" fontId="48" fillId="0" borderId="14" xfId="0" applyNumberFormat="1" applyFont="1" applyBorder="1" applyAlignment="1">
      <alignment horizontal="right"/>
    </xf>
    <xf numFmtId="176" fontId="48" fillId="0" borderId="18" xfId="0" applyNumberFormat="1" applyFont="1" applyBorder="1" applyAlignment="1">
      <alignment horizontal="right"/>
    </xf>
    <xf numFmtId="176" fontId="48" fillId="0" borderId="0" xfId="0" applyNumberFormat="1" applyFont="1" applyBorder="1" applyAlignment="1">
      <alignment horizontal="right"/>
    </xf>
    <xf numFmtId="176" fontId="48" fillId="0" borderId="13" xfId="0" applyNumberFormat="1" applyFont="1" applyBorder="1" applyAlignment="1">
      <alignment horizontal="right"/>
    </xf>
    <xf numFmtId="176" fontId="48" fillId="0" borderId="15" xfId="0" applyNumberFormat="1" applyFont="1" applyBorder="1" applyAlignment="1">
      <alignment horizontal="right"/>
    </xf>
    <xf numFmtId="176" fontId="48" fillId="0" borderId="17" xfId="0" applyNumberFormat="1" applyFont="1" applyBorder="1" applyAlignment="1">
      <alignment horizontal="right"/>
    </xf>
    <xf numFmtId="176" fontId="48" fillId="0" borderId="14" xfId="0" applyNumberFormat="1" applyFont="1" applyBorder="1" applyAlignment="1">
      <alignment horizontal="center"/>
    </xf>
    <xf numFmtId="176" fontId="48" fillId="0" borderId="0" xfId="0" applyNumberFormat="1" applyFont="1" applyBorder="1" applyAlignment="1">
      <alignment horizontal="center"/>
    </xf>
    <xf numFmtId="176" fontId="48" fillId="0" borderId="15" xfId="0" applyNumberFormat="1" applyFont="1" applyBorder="1" applyAlignment="1">
      <alignment horizontal="center"/>
    </xf>
    <xf numFmtId="0" fontId="49" fillId="0" borderId="0" xfId="0" applyFont="1" applyAlignment="1">
      <alignment horizontal="center"/>
    </xf>
    <xf numFmtId="179" fontId="48" fillId="0" borderId="0" xfId="0" applyNumberFormat="1" applyFont="1" applyBorder="1" applyAlignment="1">
      <alignment horizontal="right"/>
    </xf>
    <xf numFmtId="179" fontId="48" fillId="0" borderId="13" xfId="0" applyNumberFormat="1" applyFont="1" applyBorder="1" applyAlignment="1">
      <alignment horizontal="right"/>
    </xf>
    <xf numFmtId="181" fontId="48" fillId="0" borderId="0" xfId="0" applyNumberFormat="1" applyFont="1" applyBorder="1" applyAlignment="1">
      <alignment horizontal="right"/>
    </xf>
    <xf numFmtId="181" fontId="48" fillId="0" borderId="13" xfId="0" applyNumberFormat="1" applyFont="1" applyBorder="1" applyAlignment="1">
      <alignment horizontal="right"/>
    </xf>
    <xf numFmtId="182" fontId="48" fillId="0" borderId="0" xfId="0" applyNumberFormat="1" applyFont="1" applyBorder="1" applyAlignment="1">
      <alignment horizontal="right"/>
    </xf>
    <xf numFmtId="182" fontId="48" fillId="0" borderId="13" xfId="0" applyNumberFormat="1" applyFont="1" applyBorder="1" applyAlignment="1">
      <alignment horizontal="right"/>
    </xf>
    <xf numFmtId="0" fontId="48" fillId="2" borderId="7" xfId="0" applyFont="1" applyFill="1" applyBorder="1" applyAlignment="1">
      <alignment horizontal="left" indent="2"/>
    </xf>
    <xf numFmtId="176" fontId="48" fillId="2" borderId="0" xfId="0" applyNumberFormat="1" applyFont="1" applyFill="1" applyBorder="1" applyAlignment="1">
      <alignment horizontal="center"/>
    </xf>
    <xf numFmtId="181" fontId="48" fillId="2" borderId="0" xfId="0" applyNumberFormat="1" applyFont="1" applyFill="1" applyBorder="1" applyAlignment="1">
      <alignment horizontal="right"/>
    </xf>
    <xf numFmtId="181" fontId="48" fillId="2" borderId="13" xfId="0" applyNumberFormat="1" applyFont="1" applyFill="1" applyBorder="1" applyAlignment="1">
      <alignment horizontal="right"/>
    </xf>
    <xf numFmtId="182" fontId="48" fillId="2" borderId="0" xfId="0" applyNumberFormat="1" applyFont="1" applyFill="1" applyBorder="1" applyAlignment="1">
      <alignment horizontal="right"/>
    </xf>
    <xf numFmtId="182" fontId="48" fillId="2" borderId="13" xfId="0" applyNumberFormat="1" applyFont="1" applyFill="1" applyBorder="1" applyAlignment="1">
      <alignment horizontal="right"/>
    </xf>
    <xf numFmtId="176" fontId="48" fillId="2" borderId="0" xfId="0" applyNumberFormat="1" applyFont="1" applyFill="1" applyBorder="1" applyAlignment="1">
      <alignment horizontal="right"/>
    </xf>
    <xf numFmtId="176" fontId="48" fillId="2" borderId="13" xfId="0" applyNumberFormat="1" applyFont="1" applyFill="1" applyBorder="1" applyAlignment="1">
      <alignment horizontal="right"/>
    </xf>
    <xf numFmtId="0" fontId="48" fillId="2" borderId="3" xfId="0" applyFont="1" applyFill="1" applyBorder="1" applyAlignment="1">
      <alignment horizontal="left" indent="2"/>
    </xf>
    <xf numFmtId="176" fontId="48" fillId="2" borderId="15" xfId="0" applyNumberFormat="1" applyFont="1" applyFill="1" applyBorder="1" applyAlignment="1">
      <alignment horizontal="center"/>
    </xf>
    <xf numFmtId="176" fontId="48" fillId="2" borderId="15" xfId="0" applyNumberFormat="1" applyFont="1" applyFill="1" applyBorder="1" applyAlignment="1">
      <alignment horizontal="right"/>
    </xf>
    <xf numFmtId="176" fontId="48" fillId="2" borderId="17" xfId="0" applyNumberFormat="1" applyFont="1" applyFill="1" applyBorder="1" applyAlignment="1">
      <alignment horizontal="right"/>
    </xf>
    <xf numFmtId="176" fontId="48" fillId="0" borderId="14" xfId="0" applyNumberFormat="1" applyFont="1" applyFill="1" applyBorder="1" applyAlignment="1">
      <alignment horizontal="center"/>
    </xf>
    <xf numFmtId="176" fontId="48" fillId="0" borderId="14" xfId="0" applyNumberFormat="1" applyFont="1" applyFill="1" applyBorder="1" applyAlignment="1">
      <alignment horizontal="right"/>
    </xf>
    <xf numFmtId="176" fontId="48" fillId="0" borderId="18" xfId="0" applyNumberFormat="1" applyFont="1" applyFill="1" applyBorder="1" applyAlignment="1">
      <alignment horizontal="right"/>
    </xf>
    <xf numFmtId="0" fontId="48" fillId="0" borderId="7" xfId="0" applyFont="1" applyFill="1" applyBorder="1" applyAlignment="1">
      <alignment horizontal="left"/>
    </xf>
    <xf numFmtId="176" fontId="48" fillId="0" borderId="0" xfId="0" applyNumberFormat="1" applyFont="1" applyFill="1" applyBorder="1" applyAlignment="1">
      <alignment horizontal="center"/>
    </xf>
    <xf numFmtId="176" fontId="48" fillId="0" borderId="0" xfId="0" applyNumberFormat="1" applyFont="1" applyFill="1" applyBorder="1" applyAlignment="1">
      <alignment horizontal="right"/>
    </xf>
    <xf numFmtId="176" fontId="48" fillId="0" borderId="13" xfId="0" applyNumberFormat="1" applyFont="1" applyFill="1" applyBorder="1" applyAlignment="1">
      <alignment horizontal="right"/>
    </xf>
    <xf numFmtId="0" fontId="48" fillId="0" borderId="7" xfId="0" applyFont="1" applyFill="1" applyBorder="1" applyAlignment="1">
      <alignment horizontal="left" indent="1"/>
    </xf>
    <xf numFmtId="0" fontId="48" fillId="0" borderId="4" xfId="0" applyFont="1" applyFill="1" applyBorder="1" applyAlignment="1">
      <alignment horizontal="left"/>
    </xf>
    <xf numFmtId="0" fontId="48" fillId="0" borderId="3" xfId="0" applyFont="1" applyFill="1" applyBorder="1" applyAlignment="1">
      <alignment horizontal="left"/>
    </xf>
    <xf numFmtId="176" fontId="48" fillId="0" borderId="15" xfId="0" applyNumberFormat="1" applyFont="1" applyFill="1" applyBorder="1" applyAlignment="1">
      <alignment horizontal="center"/>
    </xf>
    <xf numFmtId="176" fontId="48" fillId="0" borderId="15" xfId="0" applyNumberFormat="1" applyFont="1" applyFill="1" applyBorder="1" applyAlignment="1">
      <alignment horizontal="right"/>
    </xf>
    <xf numFmtId="176" fontId="48" fillId="0" borderId="17" xfId="0" applyNumberFormat="1" applyFont="1" applyFill="1" applyBorder="1" applyAlignment="1">
      <alignment horizontal="right"/>
    </xf>
    <xf numFmtId="0" fontId="48" fillId="0" borderId="8" xfId="0" applyFont="1" applyFill="1" applyBorder="1" applyAlignment="1">
      <alignment horizontal="left"/>
    </xf>
    <xf numFmtId="176" fontId="48" fillId="0" borderId="16" xfId="0" applyNumberFormat="1" applyFont="1" applyFill="1" applyBorder="1" applyAlignment="1">
      <alignment horizontal="center"/>
    </xf>
    <xf numFmtId="176" fontId="48" fillId="0" borderId="16" xfId="0" applyNumberFormat="1" applyFont="1" applyFill="1" applyBorder="1" applyAlignment="1">
      <alignment horizontal="right"/>
    </xf>
    <xf numFmtId="176" fontId="48" fillId="0" borderId="19" xfId="0" applyNumberFormat="1" applyFont="1" applyFill="1" applyBorder="1" applyAlignment="1">
      <alignment horizontal="right"/>
    </xf>
    <xf numFmtId="0" fontId="50" fillId="0" borderId="0" xfId="0" applyFont="1" applyBorder="1" applyAlignment="1">
      <alignment horizontal="left"/>
    </xf>
    <xf numFmtId="0" fontId="50" fillId="0" borderId="0" xfId="0" applyFont="1"/>
    <xf numFmtId="0" fontId="50" fillId="0" borderId="0" xfId="0" applyFont="1" applyFill="1" applyBorder="1" applyAlignment="1">
      <alignment horizontal="left"/>
    </xf>
    <xf numFmtId="0" fontId="48" fillId="0" borderId="0" xfId="0" applyFont="1" applyFill="1"/>
    <xf numFmtId="0" fontId="48" fillId="0" borderId="7" xfId="0" applyFont="1" applyBorder="1"/>
    <xf numFmtId="183" fontId="48" fillId="0" borderId="0" xfId="0" applyNumberFormat="1" applyFont="1" applyBorder="1" applyAlignment="1">
      <alignment horizontal="right"/>
    </xf>
    <xf numFmtId="183" fontId="48" fillId="0" borderId="13" xfId="0" applyNumberFormat="1" applyFont="1" applyBorder="1" applyAlignment="1">
      <alignment horizontal="right"/>
    </xf>
    <xf numFmtId="0" fontId="51" fillId="0" borderId="0" xfId="0" applyFont="1"/>
    <xf numFmtId="0" fontId="48" fillId="0" borderId="0" xfId="0" applyFont="1" applyAlignment="1">
      <alignment horizontal="right"/>
    </xf>
    <xf numFmtId="0" fontId="48" fillId="0" borderId="26" xfId="0" applyFont="1" applyBorder="1"/>
    <xf numFmtId="0" fontId="48" fillId="0" borderId="27" xfId="0" applyFont="1" applyBorder="1" applyAlignment="1">
      <alignment horizontal="center"/>
    </xf>
    <xf numFmtId="0" fontId="48" fillId="0" borderId="28" xfId="0" applyFont="1" applyBorder="1" applyAlignment="1">
      <alignment horizontal="center"/>
    </xf>
    <xf numFmtId="0" fontId="49" fillId="0" borderId="0" xfId="0" applyFont="1" applyBorder="1"/>
    <xf numFmtId="176" fontId="48" fillId="0" borderId="0" xfId="0" applyNumberFormat="1" applyFont="1"/>
    <xf numFmtId="182" fontId="48" fillId="2" borderId="15" xfId="0" applyNumberFormat="1" applyFont="1" applyFill="1" applyBorder="1" applyAlignment="1">
      <alignment horizontal="right"/>
    </xf>
    <xf numFmtId="182" fontId="48" fillId="2" borderId="17" xfId="0" applyNumberFormat="1" applyFont="1" applyFill="1" applyBorder="1" applyAlignment="1">
      <alignment horizontal="right"/>
    </xf>
    <xf numFmtId="181" fontId="48" fillId="2" borderId="15" xfId="0" applyNumberFormat="1" applyFont="1" applyFill="1" applyBorder="1" applyAlignment="1">
      <alignment horizontal="right"/>
    </xf>
    <xf numFmtId="181" fontId="48" fillId="2" borderId="17" xfId="0" applyNumberFormat="1" applyFont="1" applyFill="1" applyBorder="1" applyAlignment="1">
      <alignment horizontal="right"/>
    </xf>
    <xf numFmtId="177" fontId="48" fillId="0" borderId="0" xfId="0" applyNumberFormat="1" applyFont="1" applyBorder="1" applyAlignment="1">
      <alignment horizontal="right"/>
    </xf>
    <xf numFmtId="177" fontId="48" fillId="0" borderId="13" xfId="0" applyNumberFormat="1" applyFont="1" applyBorder="1" applyAlignment="1">
      <alignment horizontal="right"/>
    </xf>
    <xf numFmtId="177" fontId="48" fillId="2" borderId="0" xfId="0" applyNumberFormat="1" applyFont="1" applyFill="1" applyBorder="1" applyAlignment="1">
      <alignment horizontal="right"/>
    </xf>
    <xf numFmtId="177" fontId="48" fillId="2" borderId="13" xfId="0" applyNumberFormat="1" applyFont="1" applyFill="1" applyBorder="1" applyAlignment="1">
      <alignment horizontal="right"/>
    </xf>
    <xf numFmtId="182" fontId="48" fillId="0" borderId="0" xfId="0" applyNumberFormat="1" applyFont="1" applyFill="1" applyBorder="1" applyAlignment="1">
      <alignment horizontal="right"/>
    </xf>
    <xf numFmtId="0" fontId="48" fillId="0" borderId="7" xfId="0" applyFont="1" applyBorder="1" applyAlignment="1">
      <alignment horizontal="left"/>
    </xf>
    <xf numFmtId="179" fontId="48" fillId="0" borderId="15" xfId="0" applyNumberFormat="1" applyFont="1" applyBorder="1" applyAlignment="1">
      <alignment horizontal="right"/>
    </xf>
    <xf numFmtId="179" fontId="48" fillId="0" borderId="17" xfId="0" applyNumberFormat="1" applyFont="1" applyBorder="1" applyAlignment="1">
      <alignment horizontal="right"/>
    </xf>
    <xf numFmtId="182" fontId="48" fillId="0" borderId="15" xfId="0" applyNumberFormat="1" applyFont="1" applyBorder="1" applyAlignment="1">
      <alignment horizontal="right"/>
    </xf>
    <xf numFmtId="182" fontId="48" fillId="0" borderId="17" xfId="0" applyNumberFormat="1" applyFont="1" applyBorder="1" applyAlignment="1">
      <alignment horizontal="right"/>
    </xf>
    <xf numFmtId="176" fontId="48" fillId="0" borderId="29" xfId="0" applyNumberFormat="1" applyFont="1" applyBorder="1" applyAlignment="1">
      <alignment horizontal="right"/>
    </xf>
    <xf numFmtId="2" fontId="48" fillId="0" borderId="0" xfId="0" applyNumberFormat="1" applyFont="1"/>
    <xf numFmtId="0" fontId="48" fillId="0" borderId="7" xfId="0" applyFont="1" applyBorder="1" applyAlignment="1">
      <alignment horizontal="right"/>
    </xf>
    <xf numFmtId="0" fontId="0" fillId="0" borderId="8" xfId="0" applyBorder="1" applyAlignment="1">
      <alignment horizontal="center"/>
    </xf>
    <xf numFmtId="0" fontId="0" fillId="0" borderId="16" xfId="0" applyBorder="1" applyAlignment="1">
      <alignment horizontal="center"/>
    </xf>
    <xf numFmtId="0" fontId="0" fillId="0" borderId="19" xfId="0" applyBorder="1" applyAlignment="1">
      <alignment horizontal="center"/>
    </xf>
    <xf numFmtId="0" fontId="16" fillId="0" borderId="23" xfId="0" applyFont="1" applyBorder="1" applyAlignment="1">
      <alignment horizontal="left"/>
    </xf>
    <xf numFmtId="0" fontId="16" fillId="0" borderId="0" xfId="0" applyFont="1" applyAlignment="1">
      <alignment horizontal="left"/>
    </xf>
    <xf numFmtId="0" fontId="15" fillId="0" borderId="23" xfId="0" applyFont="1" applyBorder="1" applyAlignment="1">
      <alignment horizontal="left" vertical="top"/>
    </xf>
    <xf numFmtId="0" fontId="15" fillId="0" borderId="0" xfId="0" applyFont="1" applyAlignment="1">
      <alignment horizontal="left" vertical="top"/>
    </xf>
    <xf numFmtId="0" fontId="30" fillId="0" borderId="0" xfId="0" applyFont="1" applyAlignment="1">
      <alignment horizontal="center"/>
    </xf>
    <xf numFmtId="0" fontId="19" fillId="5" borderId="2" xfId="0" applyFont="1" applyFill="1" applyBorder="1" applyAlignment="1">
      <alignment horizontal="right" vertical="top"/>
    </xf>
    <xf numFmtId="0" fontId="19" fillId="5" borderId="10" xfId="0" applyFont="1" applyFill="1" applyBorder="1" applyAlignment="1">
      <alignment horizontal="right" vertical="top"/>
    </xf>
    <xf numFmtId="0" fontId="19" fillId="5" borderId="11" xfId="0" applyFont="1" applyFill="1" applyBorder="1" applyAlignment="1">
      <alignment horizontal="right" vertical="top"/>
    </xf>
    <xf numFmtId="0" fontId="19" fillId="5" borderId="12" xfId="0" applyFont="1" applyFill="1" applyBorder="1" applyAlignment="1">
      <alignment horizontal="right" vertical="top"/>
    </xf>
    <xf numFmtId="0" fontId="4" fillId="0" borderId="22" xfId="0" applyFont="1" applyBorder="1" applyAlignment="1">
      <alignment horizontal="center"/>
    </xf>
    <xf numFmtId="0" fontId="6" fillId="2" borderId="3" xfId="0" applyFont="1" applyFill="1" applyBorder="1" applyAlignment="1">
      <alignment horizontal="left" indent="1"/>
    </xf>
    <xf numFmtId="0" fontId="6" fillId="2" borderId="15" xfId="0" applyFont="1" applyFill="1" applyBorder="1" applyAlignment="1">
      <alignment horizontal="left" indent="1"/>
    </xf>
    <xf numFmtId="0" fontId="6" fillId="2" borderId="17" xfId="0" applyFont="1" applyFill="1" applyBorder="1" applyAlignment="1">
      <alignment horizontal="left" indent="1"/>
    </xf>
    <xf numFmtId="0" fontId="6" fillId="0" borderId="8" xfId="0" applyFont="1" applyBorder="1" applyAlignment="1">
      <alignment horizontal="left"/>
    </xf>
    <xf numFmtId="0" fontId="6" fillId="0" borderId="16" xfId="0" applyFont="1" applyBorder="1" applyAlignment="1">
      <alignment horizontal="left"/>
    </xf>
    <xf numFmtId="0" fontId="6" fillId="0" borderId="19" xfId="0" applyFont="1" applyBorder="1" applyAlignment="1">
      <alignment horizontal="left"/>
    </xf>
    <xf numFmtId="0" fontId="19" fillId="5" borderId="20" xfId="0" applyFont="1" applyFill="1" applyBorder="1" applyAlignment="1">
      <alignment horizontal="right" vertical="top"/>
    </xf>
    <xf numFmtId="0" fontId="19" fillId="5" borderId="21" xfId="0" applyFont="1" applyFill="1" applyBorder="1" applyAlignment="1">
      <alignment horizontal="right" vertical="top"/>
    </xf>
    <xf numFmtId="0" fontId="6" fillId="0" borderId="4" xfId="0" applyFont="1" applyBorder="1" applyAlignment="1">
      <alignment horizontal="left"/>
    </xf>
    <xf numFmtId="0" fontId="6" fillId="0" borderId="14" xfId="0" applyFont="1" applyBorder="1" applyAlignment="1">
      <alignment horizontal="left"/>
    </xf>
    <xf numFmtId="0" fontId="6" fillId="0" borderId="18" xfId="0" applyFont="1" applyBorder="1" applyAlignment="1">
      <alignment horizontal="left"/>
    </xf>
    <xf numFmtId="0" fontId="6" fillId="2" borderId="7" xfId="0" applyFont="1" applyFill="1" applyBorder="1" applyAlignment="1">
      <alignment horizontal="left" indent="1"/>
    </xf>
    <xf numFmtId="0" fontId="6" fillId="2" borderId="0" xfId="0" applyFont="1" applyFill="1" applyAlignment="1">
      <alignment horizontal="left" indent="1"/>
    </xf>
    <xf numFmtId="0" fontId="6" fillId="2" borderId="13" xfId="0" applyFont="1" applyFill="1" applyBorder="1" applyAlignment="1">
      <alignment horizontal="left" indent="1"/>
    </xf>
    <xf numFmtId="0" fontId="6" fillId="0" borderId="3" xfId="0" applyFont="1" applyBorder="1" applyAlignment="1">
      <alignment horizontal="left"/>
    </xf>
    <xf numFmtId="0" fontId="6" fillId="0" borderId="15" xfId="0" applyFont="1" applyBorder="1" applyAlignment="1">
      <alignment horizontal="left"/>
    </xf>
    <xf numFmtId="0" fontId="6" fillId="0" borderId="17" xfId="0" applyFont="1" applyBorder="1" applyAlignment="1">
      <alignment horizontal="left"/>
    </xf>
    <xf numFmtId="0" fontId="23" fillId="2" borderId="7" xfId="0" applyFont="1" applyFill="1" applyBorder="1" applyAlignment="1">
      <alignment horizontal="left" indent="1"/>
    </xf>
    <xf numFmtId="0" fontId="23" fillId="2" borderId="0" xfId="0" applyFont="1" applyFill="1" applyAlignment="1">
      <alignment horizontal="left" indent="1"/>
    </xf>
    <xf numFmtId="0" fontId="23" fillId="2" borderId="13" xfId="0" applyFont="1" applyFill="1" applyBorder="1" applyAlignment="1">
      <alignment horizontal="left" indent="1"/>
    </xf>
    <xf numFmtId="0" fontId="6" fillId="2" borderId="4" xfId="0" applyFont="1" applyFill="1" applyBorder="1" applyAlignment="1">
      <alignment horizontal="left" indent="1"/>
    </xf>
    <xf numFmtId="0" fontId="6" fillId="2" borderId="14" xfId="0" applyFont="1" applyFill="1" applyBorder="1" applyAlignment="1">
      <alignment horizontal="left" indent="1"/>
    </xf>
    <xf numFmtId="0" fontId="6" fillId="2" borderId="18" xfId="0" applyFont="1" applyFill="1" applyBorder="1" applyAlignment="1">
      <alignment horizontal="left" indent="1"/>
    </xf>
    <xf numFmtId="0" fontId="6" fillId="0" borderId="7" xfId="0" applyFont="1" applyBorder="1" applyAlignment="1">
      <alignment horizontal="left"/>
    </xf>
    <xf numFmtId="0" fontId="6" fillId="0" borderId="13" xfId="0" applyFont="1" applyBorder="1" applyAlignment="1">
      <alignment horizontal="left"/>
    </xf>
    <xf numFmtId="0" fontId="19" fillId="0" borderId="8"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0" borderId="8" xfId="0" applyFont="1" applyBorder="1" applyAlignment="1">
      <alignment horizontal="center"/>
    </xf>
    <xf numFmtId="0" fontId="22" fillId="0" borderId="16" xfId="0" applyFont="1" applyBorder="1" applyAlignment="1">
      <alignment horizontal="center"/>
    </xf>
    <xf numFmtId="0" fontId="22" fillId="0" borderId="19" xfId="0" applyFont="1" applyBorder="1" applyAlignment="1">
      <alignment horizontal="center"/>
    </xf>
    <xf numFmtId="0" fontId="6" fillId="5" borderId="2" xfId="0" applyFont="1" applyFill="1" applyBorder="1" applyAlignment="1">
      <alignment horizontal="right" vertical="top"/>
    </xf>
    <xf numFmtId="0" fontId="6" fillId="5" borderId="20" xfId="0" applyFont="1" applyFill="1" applyBorder="1" applyAlignment="1">
      <alignment horizontal="right" vertical="top"/>
    </xf>
    <xf numFmtId="0" fontId="6" fillId="5" borderId="11" xfId="0" applyFont="1" applyFill="1" applyBorder="1" applyAlignment="1">
      <alignment horizontal="right" vertical="top"/>
    </xf>
    <xf numFmtId="0" fontId="6" fillId="5" borderId="21" xfId="0" applyFont="1" applyFill="1" applyBorder="1" applyAlignment="1">
      <alignment horizontal="right" vertical="top"/>
    </xf>
    <xf numFmtId="0" fontId="19" fillId="5" borderId="8" xfId="0" applyFont="1" applyFill="1" applyBorder="1" applyAlignment="1">
      <alignment horizontal="center"/>
    </xf>
    <xf numFmtId="0" fontId="19" fillId="5" borderId="16" xfId="0" applyFont="1" applyFill="1" applyBorder="1" applyAlignment="1">
      <alignment horizontal="center"/>
    </xf>
    <xf numFmtId="0" fontId="19" fillId="5" borderId="19" xfId="0" applyFont="1" applyFill="1" applyBorder="1" applyAlignment="1">
      <alignment horizontal="center"/>
    </xf>
    <xf numFmtId="0" fontId="20" fillId="3" borderId="8" xfId="0" applyFont="1" applyFill="1" applyBorder="1" applyAlignment="1">
      <alignment horizontal="center"/>
    </xf>
    <xf numFmtId="0" fontId="20" fillId="3" borderId="16" xfId="0" applyFont="1" applyFill="1" applyBorder="1" applyAlignment="1">
      <alignment horizontal="center"/>
    </xf>
    <xf numFmtId="0" fontId="20" fillId="3" borderId="19" xfId="0" applyFont="1" applyFill="1" applyBorder="1" applyAlignment="1">
      <alignment horizontal="center"/>
    </xf>
    <xf numFmtId="0" fontId="6" fillId="0" borderId="4" xfId="0" applyFont="1" applyBorder="1" applyAlignment="1">
      <alignment horizontal="left" vertical="top" wrapText="1"/>
    </xf>
    <xf numFmtId="0" fontId="6" fillId="0" borderId="14" xfId="0" applyFont="1" applyBorder="1" applyAlignment="1">
      <alignment horizontal="left" vertical="top"/>
    </xf>
    <xf numFmtId="0" fontId="6" fillId="0" borderId="18" xfId="0" applyFont="1" applyBorder="1" applyAlignment="1">
      <alignment horizontal="left" vertical="top"/>
    </xf>
    <xf numFmtId="0" fontId="6" fillId="0" borderId="7" xfId="0" applyFont="1" applyBorder="1" applyAlignment="1">
      <alignment horizontal="left" vertical="top"/>
    </xf>
    <xf numFmtId="0" fontId="6" fillId="0" borderId="0" xfId="0" applyFont="1" applyAlignment="1">
      <alignment horizontal="left" vertical="top"/>
    </xf>
    <xf numFmtId="0" fontId="6" fillId="0" borderId="13" xfId="0" applyFont="1" applyBorder="1" applyAlignment="1">
      <alignment horizontal="left" vertical="top"/>
    </xf>
    <xf numFmtId="0" fontId="6" fillId="0" borderId="3" xfId="0" applyFont="1" applyBorder="1" applyAlignment="1">
      <alignment horizontal="left" vertical="top"/>
    </xf>
    <xf numFmtId="0" fontId="6" fillId="0" borderId="15" xfId="0" applyFont="1" applyBorder="1" applyAlignment="1">
      <alignment horizontal="left" vertical="top"/>
    </xf>
    <xf numFmtId="0" fontId="6" fillId="0" borderId="17" xfId="0" applyFont="1" applyBorder="1" applyAlignment="1">
      <alignment horizontal="left" vertical="top"/>
    </xf>
    <xf numFmtId="0" fontId="5" fillId="0" borderId="0" xfId="0" applyFont="1" applyAlignment="1">
      <alignment horizontal="left" vertical="top" wrapText="1"/>
    </xf>
    <xf numFmtId="0" fontId="31" fillId="0" borderId="23" xfId="0" applyFont="1" applyBorder="1" applyAlignment="1">
      <alignment horizontal="left"/>
    </xf>
    <xf numFmtId="0" fontId="31" fillId="0" borderId="0" xfId="0" applyFont="1" applyAlignment="1">
      <alignment horizontal="left"/>
    </xf>
    <xf numFmtId="0" fontId="32" fillId="0" borderId="23" xfId="0" applyFont="1" applyBorder="1" applyAlignment="1">
      <alignment horizontal="left" vertical="top"/>
    </xf>
    <xf numFmtId="0" fontId="32" fillId="0" borderId="0" xfId="0" applyFont="1" applyAlignment="1">
      <alignment horizontal="left" vertical="top"/>
    </xf>
    <xf numFmtId="0" fontId="5" fillId="0" borderId="0" xfId="0" applyFont="1" applyAlignment="1">
      <alignment horizontal="left" vertical="center" wrapText="1"/>
    </xf>
    <xf numFmtId="0" fontId="43" fillId="0" borderId="0" xfId="4" applyFont="1" applyAlignment="1">
      <alignment horizontal="left" vertical="center"/>
    </xf>
    <xf numFmtId="0" fontId="43" fillId="0" borderId="0" xfId="4" applyFont="1" applyAlignment="1">
      <alignment horizontal="left" vertical="top"/>
    </xf>
    <xf numFmtId="0" fontId="44" fillId="0" borderId="0" xfId="0" applyFont="1" applyAlignment="1">
      <alignment horizontal="left" vertical="top"/>
    </xf>
    <xf numFmtId="0" fontId="6" fillId="2" borderId="8" xfId="0" applyFont="1" applyFill="1" applyBorder="1" applyAlignment="1">
      <alignment horizontal="left" indent="1"/>
    </xf>
    <xf numFmtId="0" fontId="6" fillId="2" borderId="16" xfId="0" applyFont="1" applyFill="1" applyBorder="1" applyAlignment="1">
      <alignment horizontal="left" indent="1"/>
    </xf>
    <xf numFmtId="0" fontId="6" fillId="2" borderId="19" xfId="0" applyFont="1" applyFill="1" applyBorder="1" applyAlignment="1">
      <alignment horizontal="left" indent="1"/>
    </xf>
  </cellXfs>
  <cellStyles count="5">
    <cellStyle name="パーセント" xfId="1" builtinId="5"/>
    <cellStyle name="ハイパーリンク" xfId="4" builtinId="8"/>
    <cellStyle name="桁区切り" xfId="3" builtinId="6"/>
    <cellStyle name="標準" xfId="0" builtinId="0"/>
    <cellStyle name="標準 2 7" xfId="2" xr:uid="{FA906B0C-9B70-4347-A874-65F1087AA2F5}"/>
  </cellStyles>
  <dxfs count="0"/>
  <tableStyles count="0" defaultTableStyle="TableStyleMedium2" defaultPivotStyle="PivotStyleLight16"/>
  <colors>
    <mruColors>
      <color rgb="FF0000FF"/>
      <color rgb="FFF39800"/>
      <color rgb="FF008000"/>
      <color rgb="FF5B9BD5"/>
      <color rgb="FF8FC31F"/>
      <color rgb="FF95CDF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'21Q4_P8'!$L$59</c:f>
              <c:strCache>
                <c:ptCount val="1"/>
                <c:pt idx="0">
                  <c:v>医療（Medical outsourcing）</c:v>
                </c:pt>
              </c:strCache>
            </c:strRef>
          </c:tx>
          <c:spPr>
            <a:solidFill>
              <a:srgbClr val="95CDF6"/>
            </a:solidFill>
            <a:ln>
              <a:noFill/>
            </a:ln>
            <a:effectLst/>
          </c:spPr>
          <c:invertIfNegative val="0"/>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'21Q4_P8'!$C$59:$J$59</c:f>
              <c:numCache>
                <c:formatCode>#,##0;\(#,##0\)</c:formatCode>
                <c:ptCount val="8"/>
                <c:pt idx="0">
                  <c:v>14895</c:v>
                </c:pt>
                <c:pt idx="1">
                  <c:v>14904</c:v>
                </c:pt>
                <c:pt idx="2">
                  <c:v>15323</c:v>
                </c:pt>
                <c:pt idx="3">
                  <c:v>15802</c:v>
                </c:pt>
                <c:pt idx="4">
                  <c:v>16585</c:v>
                </c:pt>
                <c:pt idx="5">
                  <c:v>16299</c:v>
                </c:pt>
                <c:pt idx="6">
                  <c:v>15980</c:v>
                </c:pt>
                <c:pt idx="7">
                  <c:v>17176</c:v>
                </c:pt>
              </c:numCache>
            </c:numRef>
          </c:val>
          <c:extLst>
            <c:ext xmlns:c16="http://schemas.microsoft.com/office/drawing/2014/chart" uri="{C3380CC4-5D6E-409C-BE32-E72D297353CC}">
              <c16:uniqueId val="{00000001-E82A-4DFA-B5B7-647B421B1DE6}"/>
            </c:ext>
          </c:extLst>
        </c:ser>
        <c:ser>
          <c:idx val="2"/>
          <c:order val="1"/>
          <c:tx>
            <c:strRef>
              <c:f>'21Q4_P8'!$L$60</c:f>
              <c:strCache>
                <c:ptCount val="1"/>
                <c:pt idx="0">
                  <c:v>介護（Elderly care）</c:v>
                </c:pt>
              </c:strCache>
            </c:strRef>
          </c:tx>
          <c:spPr>
            <a:solidFill>
              <a:srgbClr val="8FC31F"/>
            </a:solidFill>
            <a:ln>
              <a:noFill/>
            </a:ln>
            <a:effectLst/>
          </c:spPr>
          <c:invertIfNegative val="0"/>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'21Q4_P8'!$C$60:$J$60</c:f>
              <c:numCache>
                <c:formatCode>#,##0;\(#,##0\)</c:formatCode>
                <c:ptCount val="8"/>
                <c:pt idx="0">
                  <c:v>9347</c:v>
                </c:pt>
                <c:pt idx="1">
                  <c:v>9756</c:v>
                </c:pt>
                <c:pt idx="2">
                  <c:v>11722</c:v>
                </c:pt>
                <c:pt idx="3">
                  <c:v>11476</c:v>
                </c:pt>
                <c:pt idx="4">
                  <c:v>11671</c:v>
                </c:pt>
                <c:pt idx="5">
                  <c:v>11916</c:v>
                </c:pt>
                <c:pt idx="6">
                  <c:v>12283</c:v>
                </c:pt>
                <c:pt idx="7">
                  <c:v>11731</c:v>
                </c:pt>
              </c:numCache>
            </c:numRef>
          </c:val>
          <c:extLst>
            <c:ext xmlns:c16="http://schemas.microsoft.com/office/drawing/2014/chart" uri="{C3380CC4-5D6E-409C-BE32-E72D297353CC}">
              <c16:uniqueId val="{00000002-E82A-4DFA-B5B7-647B421B1DE6}"/>
            </c:ext>
          </c:extLst>
        </c:ser>
        <c:ser>
          <c:idx val="3"/>
          <c:order val="2"/>
          <c:tx>
            <c:strRef>
              <c:f>'21Q4_P8'!$L$61</c:f>
              <c:strCache>
                <c:ptCount val="1"/>
                <c:pt idx="0">
                  <c:v>こども（Children）</c:v>
                </c:pt>
              </c:strCache>
            </c:strRef>
          </c:tx>
          <c:spPr>
            <a:solidFill>
              <a:srgbClr val="FFCCFF"/>
            </a:solidFill>
            <a:ln>
              <a:noFill/>
            </a:ln>
            <a:effectLst/>
          </c:spPr>
          <c:invertIfNegative val="0"/>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'21Q4_P8'!$C$61:$J$61</c:f>
              <c:numCache>
                <c:formatCode>#,##0;\(#,##0\)</c:formatCode>
                <c:ptCount val="8"/>
                <c:pt idx="0">
                  <c:v>583</c:v>
                </c:pt>
                <c:pt idx="1">
                  <c:v>588</c:v>
                </c:pt>
                <c:pt idx="2">
                  <c:v>606</c:v>
                </c:pt>
                <c:pt idx="3">
                  <c:v>648</c:v>
                </c:pt>
                <c:pt idx="4">
                  <c:v>702</c:v>
                </c:pt>
                <c:pt idx="5">
                  <c:v>704</c:v>
                </c:pt>
                <c:pt idx="6">
                  <c:v>731</c:v>
                </c:pt>
                <c:pt idx="7">
                  <c:v>939</c:v>
                </c:pt>
              </c:numCache>
            </c:numRef>
          </c:val>
          <c:extLst>
            <c:ext xmlns:c16="http://schemas.microsoft.com/office/drawing/2014/chart" uri="{C3380CC4-5D6E-409C-BE32-E72D297353CC}">
              <c16:uniqueId val="{00000003-E82A-4DFA-B5B7-647B421B1DE6}"/>
            </c:ext>
          </c:extLst>
        </c:ser>
        <c:ser>
          <c:idx val="5"/>
          <c:order val="3"/>
          <c:tx>
            <c:strRef>
              <c:f>'21Q4_P8'!$L$62</c:f>
              <c:strCache>
                <c:ptCount val="1"/>
                <c:pt idx="0">
                  <c:v>その他（Others）</c:v>
                </c:pt>
              </c:strCache>
            </c:strRef>
          </c:tx>
          <c:spPr>
            <a:solidFill>
              <a:schemeClr val="bg1">
                <a:lumMod val="65000"/>
              </a:schemeClr>
            </a:solidFill>
            <a:ln>
              <a:noFill/>
            </a:ln>
            <a:effectLst/>
          </c:spPr>
          <c:invertIfNegative val="0"/>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'21Q4_P8'!$C$62:$J$62</c:f>
              <c:numCache>
                <c:formatCode>#,##0;\(#,##0\)</c:formatCode>
                <c:ptCount val="8"/>
                <c:pt idx="0">
                  <c:v>133</c:v>
                </c:pt>
                <c:pt idx="1">
                  <c:v>150</c:v>
                </c:pt>
                <c:pt idx="2">
                  <c:v>105</c:v>
                </c:pt>
                <c:pt idx="3">
                  <c:v>135</c:v>
                </c:pt>
                <c:pt idx="4">
                  <c:v>136</c:v>
                </c:pt>
                <c:pt idx="5">
                  <c:v>134</c:v>
                </c:pt>
                <c:pt idx="6">
                  <c:v>108</c:v>
                </c:pt>
                <c:pt idx="7">
                  <c:v>136</c:v>
                </c:pt>
              </c:numCache>
            </c:numRef>
          </c:val>
          <c:extLst>
            <c:ext xmlns:c16="http://schemas.microsoft.com/office/drawing/2014/chart" uri="{C3380CC4-5D6E-409C-BE32-E72D297353CC}">
              <c16:uniqueId val="{00000005-E82A-4DFA-B5B7-647B421B1DE6}"/>
            </c:ext>
          </c:extLst>
        </c:ser>
        <c:ser>
          <c:idx val="0"/>
          <c:order val="4"/>
          <c:tx>
            <c:strRef>
              <c:f>'21Q4_P8'!$L$58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'21Q4_P8'!$C$58:$J$58</c:f>
              <c:numCache>
                <c:formatCode>#,##0;\(#,##0\)</c:formatCode>
                <c:ptCount val="8"/>
                <c:pt idx="0">
                  <c:v>24960</c:v>
                </c:pt>
                <c:pt idx="1">
                  <c:v>25400</c:v>
                </c:pt>
                <c:pt idx="2">
                  <c:v>27758</c:v>
                </c:pt>
                <c:pt idx="3">
                  <c:v>28063</c:v>
                </c:pt>
                <c:pt idx="4">
                  <c:v>29095</c:v>
                </c:pt>
                <c:pt idx="5">
                  <c:v>29055</c:v>
                </c:pt>
                <c:pt idx="6">
                  <c:v>29104</c:v>
                </c:pt>
                <c:pt idx="7">
                  <c:v>29984</c:v>
                </c:pt>
              </c:numCache>
            </c:numRef>
          </c:val>
          <c:extLst>
            <c:ext xmlns:c16="http://schemas.microsoft.com/office/drawing/2014/chart" uri="{C3380CC4-5D6E-409C-BE32-E72D297353CC}">
              <c16:uniqueId val="{00000000-E82A-4DFA-B5B7-647B421B1DE6}"/>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'21Q4_P8'!$C$67:$J$67</c:f>
              <c:numCache>
                <c:formatCode>\+#,##0.0"%";\(#,##0.0"%"\)</c:formatCode>
                <c:ptCount val="8"/>
                <c:pt idx="0">
                  <c:v>6.9522831694453835</c:v>
                </c:pt>
                <c:pt idx="1">
                  <c:v>7.0657886869206488</c:v>
                </c:pt>
                <c:pt idx="2">
                  <c:v>13.923260430406348</c:v>
                </c:pt>
                <c:pt idx="3">
                  <c:v>15.523739895974909</c:v>
                </c:pt>
                <c:pt idx="4">
                  <c:v>16.564187263623364</c:v>
                </c:pt>
                <c:pt idx="5">
                  <c:v>14.393282686345476</c:v>
                </c:pt>
                <c:pt idx="6">
                  <c:v>4.8495003788934676</c:v>
                </c:pt>
                <c:pt idx="7">
                  <c:v>6.8456273801047907</c:v>
                </c:pt>
              </c:numCache>
            </c:numRef>
          </c:val>
          <c:smooth val="0"/>
          <c:extLst>
            <c:ext xmlns:c16="http://schemas.microsoft.com/office/drawing/2014/chart" uri="{C3380CC4-5D6E-409C-BE32-E72D297353CC}">
              <c16:uniqueId val="{00000009-E82A-4DFA-B5B7-647B421B1DE6}"/>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20"/>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'22Q1_P9'!$L$59</c:f>
              <c:strCache>
                <c:ptCount val="1"/>
                <c:pt idx="0">
                  <c:v>医療（Medical outsourcing）</c:v>
                </c:pt>
              </c:strCache>
            </c:strRef>
          </c:tx>
          <c:spPr>
            <a:solidFill>
              <a:srgbClr val="95CDF6"/>
            </a:solidFill>
            <a:ln>
              <a:noFill/>
            </a:ln>
            <a:effectLst/>
          </c:spPr>
          <c:invertIfNegative val="0"/>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'22Q1_P9'!$C$59:$J$59</c:f>
              <c:numCache>
                <c:formatCode>#,##0;\(#,##0\)</c:formatCode>
                <c:ptCount val="8"/>
                <c:pt idx="0">
                  <c:v>2056</c:v>
                </c:pt>
                <c:pt idx="1">
                  <c:v>2234</c:v>
                </c:pt>
                <c:pt idx="2">
                  <c:v>2047</c:v>
                </c:pt>
                <c:pt idx="3">
                  <c:v>2112</c:v>
                </c:pt>
                <c:pt idx="4">
                  <c:v>2131</c:v>
                </c:pt>
                <c:pt idx="5">
                  <c:v>0</c:v>
                </c:pt>
                <c:pt idx="6">
                  <c:v>0</c:v>
                </c:pt>
                <c:pt idx="7">
                  <c:v>0</c:v>
                </c:pt>
              </c:numCache>
            </c:numRef>
          </c:val>
          <c:extLst>
            <c:ext xmlns:c16="http://schemas.microsoft.com/office/drawing/2014/chart" uri="{C3380CC4-5D6E-409C-BE32-E72D297353CC}">
              <c16:uniqueId val="{00000000-831F-4C75-8335-5F577FDDF184}"/>
            </c:ext>
          </c:extLst>
        </c:ser>
        <c:ser>
          <c:idx val="2"/>
          <c:order val="1"/>
          <c:tx>
            <c:strRef>
              <c:f>'22Q1_P9'!$L$60</c:f>
              <c:strCache>
                <c:ptCount val="1"/>
                <c:pt idx="0">
                  <c:v>介護（Elderly care）</c:v>
                </c:pt>
              </c:strCache>
            </c:strRef>
          </c:tx>
          <c:spPr>
            <a:solidFill>
              <a:srgbClr val="8FC31F"/>
            </a:solidFill>
            <a:ln>
              <a:noFill/>
            </a:ln>
            <a:effectLst/>
          </c:spPr>
          <c:invertIfNegative val="0"/>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'22Q1_P9'!$C$60:$J$60</c:f>
              <c:numCache>
                <c:formatCode>#,##0;\(#,##0\)</c:formatCode>
                <c:ptCount val="8"/>
                <c:pt idx="0">
                  <c:v>585</c:v>
                </c:pt>
                <c:pt idx="1">
                  <c:v>728</c:v>
                </c:pt>
                <c:pt idx="2">
                  <c:v>957</c:v>
                </c:pt>
                <c:pt idx="3">
                  <c:v>303</c:v>
                </c:pt>
                <c:pt idx="4">
                  <c:v>671</c:v>
                </c:pt>
                <c:pt idx="5">
                  <c:v>0</c:v>
                </c:pt>
                <c:pt idx="6">
                  <c:v>0</c:v>
                </c:pt>
                <c:pt idx="7">
                  <c:v>0</c:v>
                </c:pt>
              </c:numCache>
            </c:numRef>
          </c:val>
          <c:extLst>
            <c:ext xmlns:c16="http://schemas.microsoft.com/office/drawing/2014/chart" uri="{C3380CC4-5D6E-409C-BE32-E72D297353CC}">
              <c16:uniqueId val="{00000001-831F-4C75-8335-5F577FDDF184}"/>
            </c:ext>
          </c:extLst>
        </c:ser>
        <c:ser>
          <c:idx val="3"/>
          <c:order val="2"/>
          <c:tx>
            <c:strRef>
              <c:f>'22Q1_P9'!$L$61</c:f>
              <c:strCache>
                <c:ptCount val="1"/>
                <c:pt idx="0">
                  <c:v>こども（Children）</c:v>
                </c:pt>
              </c:strCache>
            </c:strRef>
          </c:tx>
          <c:spPr>
            <a:solidFill>
              <a:srgbClr val="FFCCFF"/>
            </a:solidFill>
            <a:ln>
              <a:noFill/>
            </a:ln>
            <a:effectLst/>
          </c:spPr>
          <c:invertIfNegative val="0"/>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'22Q1_P9'!$C$61:$J$61</c:f>
              <c:numCache>
                <c:formatCode>#,##0;\(#,##0\)</c:formatCode>
                <c:ptCount val="8"/>
                <c:pt idx="0">
                  <c:v>52</c:v>
                </c:pt>
                <c:pt idx="1">
                  <c:v>88</c:v>
                </c:pt>
                <c:pt idx="2">
                  <c:v>93</c:v>
                </c:pt>
                <c:pt idx="3">
                  <c:v>-12.000000099999999</c:v>
                </c:pt>
                <c:pt idx="4">
                  <c:v>58</c:v>
                </c:pt>
                <c:pt idx="5">
                  <c:v>0</c:v>
                </c:pt>
                <c:pt idx="6">
                  <c:v>0</c:v>
                </c:pt>
                <c:pt idx="7">
                  <c:v>0</c:v>
                </c:pt>
              </c:numCache>
            </c:numRef>
          </c:val>
          <c:extLst>
            <c:ext xmlns:c16="http://schemas.microsoft.com/office/drawing/2014/chart" uri="{C3380CC4-5D6E-409C-BE32-E72D297353CC}">
              <c16:uniqueId val="{00000002-831F-4C75-8335-5F577FDDF184}"/>
            </c:ext>
          </c:extLst>
        </c:ser>
        <c:ser>
          <c:idx val="5"/>
          <c:order val="3"/>
          <c:tx>
            <c:strRef>
              <c:f>'22Q1_P9'!$L$62</c:f>
              <c:strCache>
                <c:ptCount val="1"/>
                <c:pt idx="0">
                  <c:v>その他（Others）</c:v>
                </c:pt>
              </c:strCache>
            </c:strRef>
          </c:tx>
          <c:spPr>
            <a:solidFill>
              <a:schemeClr val="bg1">
                <a:lumMod val="65000"/>
              </a:schemeClr>
            </a:solidFill>
            <a:ln>
              <a:noFill/>
            </a:ln>
            <a:effectLst/>
          </c:spPr>
          <c:invertIfNegative val="0"/>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'22Q1_P9'!$C$62:$J$62</c:f>
              <c:numCache>
                <c:formatCode>#,##0;\(#,##0\)</c:formatCode>
                <c:ptCount val="8"/>
                <c:pt idx="0">
                  <c:v>-28.000000100000001</c:v>
                </c:pt>
                <c:pt idx="1">
                  <c:v>-47.000000100000001</c:v>
                </c:pt>
                <c:pt idx="2">
                  <c:v>-137.00000009999999</c:v>
                </c:pt>
                <c:pt idx="3">
                  <c:v>-139.00000009999999</c:v>
                </c:pt>
                <c:pt idx="4">
                  <c:v>-135.00000009999999</c:v>
                </c:pt>
                <c:pt idx="5">
                  <c:v>0</c:v>
                </c:pt>
                <c:pt idx="6">
                  <c:v>0</c:v>
                </c:pt>
                <c:pt idx="7">
                  <c:v>0</c:v>
                </c:pt>
              </c:numCache>
            </c:numRef>
          </c:val>
          <c:extLst>
            <c:ext xmlns:c16="http://schemas.microsoft.com/office/drawing/2014/chart" uri="{C3380CC4-5D6E-409C-BE32-E72D297353CC}">
              <c16:uniqueId val="{00000003-831F-4C75-8335-5F577FDDF184}"/>
            </c:ext>
          </c:extLst>
        </c:ser>
        <c:ser>
          <c:idx val="6"/>
          <c:order val="4"/>
          <c:tx>
            <c:strRef>
              <c:f>'22Q1_P9'!$L$63</c:f>
              <c:strCache>
                <c:ptCount val="1"/>
                <c:pt idx="0">
                  <c:v>全社費用（Corporate expenses）</c:v>
                </c:pt>
              </c:strCache>
            </c:strRef>
          </c:tx>
          <c:spPr>
            <a:solidFill>
              <a:schemeClr val="bg1">
                <a:lumMod val="85000"/>
              </a:schemeClr>
            </a:solidFill>
            <a:ln>
              <a:noFill/>
            </a:ln>
            <a:effectLst/>
          </c:spPr>
          <c:invertIfNegative val="0"/>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'22Q1_P9'!$C$63:$J$63</c:f>
              <c:numCache>
                <c:formatCode>#,##0;\(#,##0\)</c:formatCode>
                <c:ptCount val="8"/>
                <c:pt idx="0">
                  <c:v>-1058.0000001000001</c:v>
                </c:pt>
                <c:pt idx="1">
                  <c:v>-1163.0000001000001</c:v>
                </c:pt>
                <c:pt idx="2">
                  <c:v>-1157.0000001000001</c:v>
                </c:pt>
                <c:pt idx="3">
                  <c:v>-1196.0000001000001</c:v>
                </c:pt>
                <c:pt idx="4">
                  <c:v>-1241.0000001000001</c:v>
                </c:pt>
                <c:pt idx="5">
                  <c:v>0</c:v>
                </c:pt>
                <c:pt idx="6">
                  <c:v>0</c:v>
                </c:pt>
                <c:pt idx="7">
                  <c:v>0</c:v>
                </c:pt>
              </c:numCache>
            </c:numRef>
          </c:val>
          <c:extLst>
            <c:ext xmlns:c16="http://schemas.microsoft.com/office/drawing/2014/chart" uri="{C3380CC4-5D6E-409C-BE32-E72D297353CC}">
              <c16:uniqueId val="{00000004-831F-4C75-8335-5F577FDDF184}"/>
            </c:ext>
          </c:extLst>
        </c:ser>
        <c:ser>
          <c:idx val="0"/>
          <c:order val="5"/>
          <c:tx>
            <c:strRef>
              <c:f>'22Q1_P9'!$L$58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'22Q1_P9'!$C$58:$G$58</c:f>
              <c:numCache>
                <c:formatCode>#,##0;\(#,##0\)</c:formatCode>
                <c:ptCount val="5"/>
                <c:pt idx="0">
                  <c:v>1607</c:v>
                </c:pt>
                <c:pt idx="1">
                  <c:v>1840</c:v>
                </c:pt>
                <c:pt idx="2">
                  <c:v>1804</c:v>
                </c:pt>
                <c:pt idx="3">
                  <c:v>1066</c:v>
                </c:pt>
                <c:pt idx="4">
                  <c:v>1483</c:v>
                </c:pt>
              </c:numCache>
            </c:numRef>
          </c:val>
          <c:extLst>
            <c:ext xmlns:c16="http://schemas.microsoft.com/office/drawing/2014/chart" uri="{C3380CC4-5D6E-409C-BE32-E72D297353CC}">
              <c16:uniqueId val="{00000005-831F-4C75-8335-5F577FDDF184}"/>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'22Q1_P9'!$C$68:$J$68</c:f>
              <c:numCache>
                <c:formatCode>#,##0.0"%";\(#,##0.0"%"\)</c:formatCode>
                <c:ptCount val="8"/>
                <c:pt idx="0">
                  <c:v>5.5259619718921389</c:v>
                </c:pt>
                <c:pt idx="1">
                  <c:v>6.3356975837957545</c:v>
                </c:pt>
                <c:pt idx="2">
                  <c:v>6.2003071891172015</c:v>
                </c:pt>
                <c:pt idx="3">
                  <c:v>3.5573733897162843</c:v>
                </c:pt>
                <c:pt idx="4">
                  <c:v>4.6288797272719915</c:v>
                </c:pt>
              </c:numCache>
            </c:numRef>
          </c:val>
          <c:smooth val="0"/>
          <c:extLst>
            <c:ext xmlns:c16="http://schemas.microsoft.com/office/drawing/2014/chart" uri="{C3380CC4-5D6E-409C-BE32-E72D297353CC}">
              <c16:uniqueId val="{00000006-831F-4C75-8335-5F577FDDF184}"/>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'22Q1_P9'!$C$59:$G$59</c:f>
              <c:numCache>
                <c:formatCode>#,##0;\(#,##0\)</c:formatCode>
                <c:ptCount val="5"/>
                <c:pt idx="0">
                  <c:v>2056</c:v>
                </c:pt>
                <c:pt idx="1">
                  <c:v>2234</c:v>
                </c:pt>
                <c:pt idx="2">
                  <c:v>2047</c:v>
                </c:pt>
                <c:pt idx="3">
                  <c:v>2112</c:v>
                </c:pt>
                <c:pt idx="4">
                  <c:v>2131</c:v>
                </c:pt>
              </c:numCache>
            </c:numRef>
          </c:val>
          <c:extLst>
            <c:ext xmlns:c16="http://schemas.microsoft.com/office/drawing/2014/chart" uri="{C3380CC4-5D6E-409C-BE32-E72D297353CC}">
              <c16:uniqueId val="{00000000-B1EE-4749-A966-2E43CF99455F}"/>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'22Q1_P9'!$C$69:$J$69</c:f>
              <c:numCache>
                <c:formatCode>#,##0.0"%";\(#,##0.0"%"\)</c:formatCode>
                <c:ptCount val="8"/>
                <c:pt idx="0">
                  <c:v>12.399407606388001</c:v>
                </c:pt>
                <c:pt idx="1">
                  <c:v>13.70654767405863</c:v>
                </c:pt>
                <c:pt idx="2">
                  <c:v>12.810847409825667</c:v>
                </c:pt>
                <c:pt idx="3">
                  <c:v>12.299203758689641</c:v>
                </c:pt>
                <c:pt idx="4">
                  <c:v>12.474164073712439</c:v>
                </c:pt>
              </c:numCache>
            </c:numRef>
          </c:val>
          <c:smooth val="0"/>
          <c:extLst>
            <c:ext xmlns:c16="http://schemas.microsoft.com/office/drawing/2014/chart" uri="{C3380CC4-5D6E-409C-BE32-E72D297353CC}">
              <c16:uniqueId val="{00000001-B1EE-4749-A966-2E43CF99455F}"/>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6"/>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'22Q1_P9'!$C$60:$G$60</c:f>
              <c:numCache>
                <c:formatCode>#,##0;\(#,##0\)</c:formatCode>
                <c:ptCount val="5"/>
                <c:pt idx="0">
                  <c:v>585</c:v>
                </c:pt>
                <c:pt idx="1">
                  <c:v>728</c:v>
                </c:pt>
                <c:pt idx="2">
                  <c:v>957</c:v>
                </c:pt>
                <c:pt idx="3">
                  <c:v>303</c:v>
                </c:pt>
                <c:pt idx="4">
                  <c:v>671</c:v>
                </c:pt>
              </c:numCache>
            </c:numRef>
          </c:val>
          <c:extLst>
            <c:ext xmlns:c16="http://schemas.microsoft.com/office/drawing/2014/chart" uri="{C3380CC4-5D6E-409C-BE32-E72D297353CC}">
              <c16:uniqueId val="{00000000-E354-47E8-833C-6B241DA01AC1}"/>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'22Q1_P9'!$C$70:$J$70</c:f>
              <c:numCache>
                <c:formatCode>#,##0.0"%";\(#,##0.0"%"\)</c:formatCode>
                <c:ptCount val="8"/>
                <c:pt idx="0">
                  <c:v>5.0172862636376543</c:v>
                </c:pt>
                <c:pt idx="1">
                  <c:v>6.1170463660454022</c:v>
                </c:pt>
                <c:pt idx="2">
                  <c:v>7.7944585306231771</c:v>
                </c:pt>
                <c:pt idx="3">
                  <c:v>2.5878626147543242</c:v>
                </c:pt>
                <c:pt idx="4">
                  <c:v>5.558634999127821</c:v>
                </c:pt>
              </c:numCache>
            </c:numRef>
          </c:val>
          <c:smooth val="0"/>
          <c:extLst>
            <c:ext xmlns:c16="http://schemas.microsoft.com/office/drawing/2014/chart" uri="{C3380CC4-5D6E-409C-BE32-E72D297353CC}">
              <c16:uniqueId val="{00000001-E354-47E8-833C-6B241DA01AC1}"/>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0"/>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'22Q2_P8'!$L$59</c:f>
              <c:strCache>
                <c:ptCount val="1"/>
                <c:pt idx="0">
                  <c:v>医療（Medical outsourcing）</c:v>
                </c:pt>
              </c:strCache>
            </c:strRef>
          </c:tx>
          <c:spPr>
            <a:solidFill>
              <a:srgbClr val="95CDF6"/>
            </a:solidFill>
            <a:ln>
              <a:noFill/>
            </a:ln>
            <a:effectLst/>
          </c:spPr>
          <c:invertIfNegative val="0"/>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'22Q2_P8'!$C$59:$J$59</c:f>
              <c:numCache>
                <c:formatCode>#,##0;\(#,##0\)</c:formatCode>
                <c:ptCount val="8"/>
                <c:pt idx="0">
                  <c:v>16585</c:v>
                </c:pt>
                <c:pt idx="1">
                  <c:v>16299</c:v>
                </c:pt>
                <c:pt idx="2">
                  <c:v>15980</c:v>
                </c:pt>
                <c:pt idx="3">
                  <c:v>17176</c:v>
                </c:pt>
                <c:pt idx="4">
                  <c:v>17085</c:v>
                </c:pt>
                <c:pt idx="5">
                  <c:v>18562</c:v>
                </c:pt>
                <c:pt idx="6">
                  <c:v>0</c:v>
                </c:pt>
                <c:pt idx="7">
                  <c:v>0</c:v>
                </c:pt>
              </c:numCache>
            </c:numRef>
          </c:val>
          <c:extLst>
            <c:ext xmlns:c16="http://schemas.microsoft.com/office/drawing/2014/chart" uri="{C3380CC4-5D6E-409C-BE32-E72D297353CC}">
              <c16:uniqueId val="{00000000-1F50-4DBE-9452-8DDE88EF57A9}"/>
            </c:ext>
          </c:extLst>
        </c:ser>
        <c:ser>
          <c:idx val="2"/>
          <c:order val="1"/>
          <c:tx>
            <c:strRef>
              <c:f>'22Q2_P8'!$L$60</c:f>
              <c:strCache>
                <c:ptCount val="1"/>
                <c:pt idx="0">
                  <c:v>介護（Elderly care）</c:v>
                </c:pt>
              </c:strCache>
            </c:strRef>
          </c:tx>
          <c:spPr>
            <a:solidFill>
              <a:srgbClr val="8FC31F"/>
            </a:solidFill>
            <a:ln>
              <a:noFill/>
            </a:ln>
            <a:effectLst/>
          </c:spPr>
          <c:invertIfNegative val="0"/>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'22Q2_P8'!$C$60:$J$60</c:f>
              <c:numCache>
                <c:formatCode>#,##0;\(#,##0\)</c:formatCode>
                <c:ptCount val="8"/>
                <c:pt idx="0">
                  <c:v>11671</c:v>
                </c:pt>
                <c:pt idx="1">
                  <c:v>11916</c:v>
                </c:pt>
                <c:pt idx="2">
                  <c:v>12283</c:v>
                </c:pt>
                <c:pt idx="3">
                  <c:v>11731</c:v>
                </c:pt>
                <c:pt idx="4">
                  <c:v>12082</c:v>
                </c:pt>
                <c:pt idx="5">
                  <c:v>12089</c:v>
                </c:pt>
                <c:pt idx="6">
                  <c:v>0</c:v>
                </c:pt>
                <c:pt idx="7">
                  <c:v>0</c:v>
                </c:pt>
              </c:numCache>
            </c:numRef>
          </c:val>
          <c:extLst>
            <c:ext xmlns:c16="http://schemas.microsoft.com/office/drawing/2014/chart" uri="{C3380CC4-5D6E-409C-BE32-E72D297353CC}">
              <c16:uniqueId val="{00000001-1F50-4DBE-9452-8DDE88EF57A9}"/>
            </c:ext>
          </c:extLst>
        </c:ser>
        <c:ser>
          <c:idx val="3"/>
          <c:order val="2"/>
          <c:tx>
            <c:strRef>
              <c:f>'22Q2_P8'!$L$61</c:f>
              <c:strCache>
                <c:ptCount val="1"/>
                <c:pt idx="0">
                  <c:v>こども（Children）</c:v>
                </c:pt>
              </c:strCache>
            </c:strRef>
          </c:tx>
          <c:spPr>
            <a:solidFill>
              <a:srgbClr val="FFCCFF"/>
            </a:solidFill>
            <a:ln>
              <a:noFill/>
            </a:ln>
            <a:effectLst/>
          </c:spPr>
          <c:invertIfNegative val="0"/>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'22Q2_P8'!$C$61:$J$61</c:f>
              <c:numCache>
                <c:formatCode>#,##0;\(#,##0\)</c:formatCode>
                <c:ptCount val="8"/>
                <c:pt idx="0">
                  <c:v>702</c:v>
                </c:pt>
                <c:pt idx="1">
                  <c:v>704</c:v>
                </c:pt>
                <c:pt idx="2">
                  <c:v>731</c:v>
                </c:pt>
                <c:pt idx="3">
                  <c:v>939</c:v>
                </c:pt>
                <c:pt idx="4">
                  <c:v>2721</c:v>
                </c:pt>
                <c:pt idx="5">
                  <c:v>2291</c:v>
                </c:pt>
                <c:pt idx="6">
                  <c:v>0</c:v>
                </c:pt>
                <c:pt idx="7">
                  <c:v>0</c:v>
                </c:pt>
              </c:numCache>
            </c:numRef>
          </c:val>
          <c:extLst>
            <c:ext xmlns:c16="http://schemas.microsoft.com/office/drawing/2014/chart" uri="{C3380CC4-5D6E-409C-BE32-E72D297353CC}">
              <c16:uniqueId val="{00000002-1F50-4DBE-9452-8DDE88EF57A9}"/>
            </c:ext>
          </c:extLst>
        </c:ser>
        <c:ser>
          <c:idx val="5"/>
          <c:order val="3"/>
          <c:tx>
            <c:strRef>
              <c:f>'22Q2_P8'!$L$62</c:f>
              <c:strCache>
                <c:ptCount val="1"/>
                <c:pt idx="0">
                  <c:v>その他（Others）</c:v>
                </c:pt>
              </c:strCache>
            </c:strRef>
          </c:tx>
          <c:spPr>
            <a:solidFill>
              <a:schemeClr val="bg1">
                <a:lumMod val="65000"/>
              </a:schemeClr>
            </a:solidFill>
            <a:ln>
              <a:noFill/>
            </a:ln>
            <a:effectLst/>
          </c:spPr>
          <c:invertIfNegative val="0"/>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'22Q2_P8'!$C$62:$J$62</c:f>
              <c:numCache>
                <c:formatCode>#,##0;\(#,##0\)</c:formatCode>
                <c:ptCount val="8"/>
                <c:pt idx="0">
                  <c:v>136</c:v>
                </c:pt>
                <c:pt idx="1">
                  <c:v>134</c:v>
                </c:pt>
                <c:pt idx="2">
                  <c:v>108</c:v>
                </c:pt>
                <c:pt idx="3">
                  <c:v>136</c:v>
                </c:pt>
                <c:pt idx="4">
                  <c:v>170</c:v>
                </c:pt>
                <c:pt idx="5">
                  <c:v>137</c:v>
                </c:pt>
                <c:pt idx="6">
                  <c:v>0</c:v>
                </c:pt>
                <c:pt idx="7">
                  <c:v>0</c:v>
                </c:pt>
              </c:numCache>
            </c:numRef>
          </c:val>
          <c:extLst>
            <c:ext xmlns:c16="http://schemas.microsoft.com/office/drawing/2014/chart" uri="{C3380CC4-5D6E-409C-BE32-E72D297353CC}">
              <c16:uniqueId val="{00000003-1F50-4DBE-9452-8DDE88EF57A9}"/>
            </c:ext>
          </c:extLst>
        </c:ser>
        <c:ser>
          <c:idx val="0"/>
          <c:order val="4"/>
          <c:tx>
            <c:strRef>
              <c:f>'22Q2_P8'!$L$58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'22Q2_P8'!$C$58:$H$58</c:f>
              <c:numCache>
                <c:formatCode>#,##0;\(#,##0\)</c:formatCode>
                <c:ptCount val="6"/>
                <c:pt idx="0">
                  <c:v>29095</c:v>
                </c:pt>
                <c:pt idx="1">
                  <c:v>29055</c:v>
                </c:pt>
                <c:pt idx="2">
                  <c:v>29104</c:v>
                </c:pt>
                <c:pt idx="3">
                  <c:v>29984</c:v>
                </c:pt>
                <c:pt idx="4">
                  <c:v>32059</c:v>
                </c:pt>
                <c:pt idx="5">
                  <c:v>33081</c:v>
                </c:pt>
              </c:numCache>
            </c:numRef>
          </c:val>
          <c:extLst>
            <c:ext xmlns:c16="http://schemas.microsoft.com/office/drawing/2014/chart" uri="{C3380CC4-5D6E-409C-BE32-E72D297353CC}">
              <c16:uniqueId val="{00000004-1F50-4DBE-9452-8DDE88EF57A9}"/>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'22Q2_P8'!$C$67:$J$67</c:f>
              <c:numCache>
                <c:formatCode>\+#,##0.0"%";\(#,##0.0"%"\)</c:formatCode>
                <c:ptCount val="8"/>
                <c:pt idx="0">
                  <c:v>16.564187263623364</c:v>
                </c:pt>
                <c:pt idx="1">
                  <c:v>14.393282686345476</c:v>
                </c:pt>
                <c:pt idx="2">
                  <c:v>4.8495003788934676</c:v>
                </c:pt>
                <c:pt idx="3">
                  <c:v>6.8456273801047907</c:v>
                </c:pt>
                <c:pt idx="4">
                  <c:v>10.188410324351317</c:v>
                </c:pt>
                <c:pt idx="5">
                  <c:v>13.854998049146229</c:v>
                </c:pt>
              </c:numCache>
            </c:numRef>
          </c:val>
          <c:smooth val="0"/>
          <c:extLst>
            <c:ext xmlns:c16="http://schemas.microsoft.com/office/drawing/2014/chart" uri="{C3380CC4-5D6E-409C-BE32-E72D297353CC}">
              <c16:uniqueId val="{00000005-1F50-4DBE-9452-8DDE88EF57A9}"/>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'22Q2_P8'!$C$59:$H$59</c:f>
              <c:numCache>
                <c:formatCode>#,##0;\(#,##0\)</c:formatCode>
                <c:ptCount val="6"/>
                <c:pt idx="0">
                  <c:v>16585</c:v>
                </c:pt>
                <c:pt idx="1">
                  <c:v>16299</c:v>
                </c:pt>
                <c:pt idx="2">
                  <c:v>15980</c:v>
                </c:pt>
                <c:pt idx="3">
                  <c:v>17176</c:v>
                </c:pt>
                <c:pt idx="4">
                  <c:v>17085</c:v>
                </c:pt>
                <c:pt idx="5">
                  <c:v>18562</c:v>
                </c:pt>
              </c:numCache>
            </c:numRef>
          </c:val>
          <c:extLst>
            <c:ext xmlns:c16="http://schemas.microsoft.com/office/drawing/2014/chart" uri="{C3380CC4-5D6E-409C-BE32-E72D297353CC}">
              <c16:uniqueId val="{00000000-2EEF-433B-B648-849F85FC4093}"/>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'22Q2_P8'!$C$68:$J$68</c:f>
              <c:numCache>
                <c:formatCode>\+#,##0.0"%";\(#,##0.0"%"\)</c:formatCode>
                <c:ptCount val="8"/>
                <c:pt idx="0">
                  <c:v>11.339964626029641</c:v>
                </c:pt>
                <c:pt idx="1">
                  <c:v>9.3601241763705545</c:v>
                </c:pt>
                <c:pt idx="2">
                  <c:v>4.2872751872679693</c:v>
                </c:pt>
                <c:pt idx="3">
                  <c:v>8.6952493658379417</c:v>
                </c:pt>
                <c:pt idx="4">
                  <c:v>3.0163146674212049</c:v>
                </c:pt>
                <c:pt idx="5">
                  <c:v>13.884431719042723</c:v>
                </c:pt>
              </c:numCache>
            </c:numRef>
          </c:val>
          <c:smooth val="0"/>
          <c:extLst>
            <c:ext xmlns:c16="http://schemas.microsoft.com/office/drawing/2014/chart" uri="{C3380CC4-5D6E-409C-BE32-E72D297353CC}">
              <c16:uniqueId val="{00000001-2EEF-433B-B648-849F85FC4093}"/>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40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'22Q2_P8'!$C$60:$H$60</c:f>
              <c:numCache>
                <c:formatCode>#,##0;\(#,##0\)</c:formatCode>
                <c:ptCount val="6"/>
                <c:pt idx="0">
                  <c:v>11671</c:v>
                </c:pt>
                <c:pt idx="1">
                  <c:v>11916</c:v>
                </c:pt>
                <c:pt idx="2">
                  <c:v>12283</c:v>
                </c:pt>
                <c:pt idx="3">
                  <c:v>11731</c:v>
                </c:pt>
                <c:pt idx="4">
                  <c:v>12082</c:v>
                </c:pt>
                <c:pt idx="5">
                  <c:v>12089</c:v>
                </c:pt>
              </c:numCache>
            </c:numRef>
          </c:val>
          <c:extLst>
            <c:ext xmlns:c16="http://schemas.microsoft.com/office/drawing/2014/chart" uri="{C3380CC4-5D6E-409C-BE32-E72D297353CC}">
              <c16:uniqueId val="{00000000-6AEC-4070-8C6F-B3C03506DED7}"/>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'22Q2_P8'!$C$69:$J$69</c:f>
              <c:numCache>
                <c:formatCode>\+#,##0.0"%";\(#,##0.0"%"\)</c:formatCode>
                <c:ptCount val="8"/>
                <c:pt idx="0">
                  <c:v>24.856398834955073</c:v>
                </c:pt>
                <c:pt idx="1">
                  <c:v>22.146431300704549</c:v>
                </c:pt>
                <c:pt idx="2">
                  <c:v>4.7847940188874061</c:v>
                </c:pt>
                <c:pt idx="3">
                  <c:v>2.2153893795578528</c:v>
                </c:pt>
                <c:pt idx="4">
                  <c:v>3.5212973135590353</c:v>
                </c:pt>
                <c:pt idx="5">
                  <c:v>1.4495681496407009</c:v>
                </c:pt>
              </c:numCache>
            </c:numRef>
          </c:val>
          <c:smooth val="0"/>
          <c:extLst>
            <c:ext xmlns:c16="http://schemas.microsoft.com/office/drawing/2014/chart" uri="{C3380CC4-5D6E-409C-BE32-E72D297353CC}">
              <c16:uniqueId val="{00000001-6AEC-4070-8C6F-B3C03506DED7}"/>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40"/>
          <c:min val="-5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'22Q2_P9'!$L$59</c:f>
              <c:strCache>
                <c:ptCount val="1"/>
                <c:pt idx="0">
                  <c:v>医療（Medical outsourcing）</c:v>
                </c:pt>
              </c:strCache>
            </c:strRef>
          </c:tx>
          <c:spPr>
            <a:solidFill>
              <a:srgbClr val="95CDF6"/>
            </a:solidFill>
            <a:ln>
              <a:noFill/>
            </a:ln>
            <a:effectLst/>
          </c:spPr>
          <c:invertIfNegative val="0"/>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'22Q2_P9'!$C$59:$J$59</c:f>
              <c:numCache>
                <c:formatCode>#,##0;\(#,##0\)</c:formatCode>
                <c:ptCount val="8"/>
                <c:pt idx="0">
                  <c:v>2056</c:v>
                </c:pt>
                <c:pt idx="1">
                  <c:v>2234</c:v>
                </c:pt>
                <c:pt idx="2">
                  <c:v>2047</c:v>
                </c:pt>
                <c:pt idx="3">
                  <c:v>2112</c:v>
                </c:pt>
                <c:pt idx="4">
                  <c:v>2131</c:v>
                </c:pt>
                <c:pt idx="5">
                  <c:v>2275</c:v>
                </c:pt>
                <c:pt idx="6">
                  <c:v>0</c:v>
                </c:pt>
                <c:pt idx="7">
                  <c:v>0</c:v>
                </c:pt>
              </c:numCache>
            </c:numRef>
          </c:val>
          <c:extLst>
            <c:ext xmlns:c16="http://schemas.microsoft.com/office/drawing/2014/chart" uri="{C3380CC4-5D6E-409C-BE32-E72D297353CC}">
              <c16:uniqueId val="{00000000-5EE0-4F23-B7D0-095387134127}"/>
            </c:ext>
          </c:extLst>
        </c:ser>
        <c:ser>
          <c:idx val="2"/>
          <c:order val="1"/>
          <c:tx>
            <c:strRef>
              <c:f>'22Q2_P9'!$L$60</c:f>
              <c:strCache>
                <c:ptCount val="1"/>
                <c:pt idx="0">
                  <c:v>介護（Elderly care）</c:v>
                </c:pt>
              </c:strCache>
            </c:strRef>
          </c:tx>
          <c:spPr>
            <a:solidFill>
              <a:srgbClr val="8FC31F"/>
            </a:solidFill>
            <a:ln>
              <a:noFill/>
            </a:ln>
            <a:effectLst/>
          </c:spPr>
          <c:invertIfNegative val="0"/>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'22Q2_P9'!$C$60:$J$60</c:f>
              <c:numCache>
                <c:formatCode>#,##0;\(#,##0\)</c:formatCode>
                <c:ptCount val="8"/>
                <c:pt idx="0">
                  <c:v>585</c:v>
                </c:pt>
                <c:pt idx="1">
                  <c:v>728</c:v>
                </c:pt>
                <c:pt idx="2">
                  <c:v>957</c:v>
                </c:pt>
                <c:pt idx="3">
                  <c:v>303</c:v>
                </c:pt>
                <c:pt idx="4">
                  <c:v>671</c:v>
                </c:pt>
                <c:pt idx="5">
                  <c:v>672</c:v>
                </c:pt>
                <c:pt idx="6">
                  <c:v>0</c:v>
                </c:pt>
                <c:pt idx="7">
                  <c:v>0</c:v>
                </c:pt>
              </c:numCache>
            </c:numRef>
          </c:val>
          <c:extLst>
            <c:ext xmlns:c16="http://schemas.microsoft.com/office/drawing/2014/chart" uri="{C3380CC4-5D6E-409C-BE32-E72D297353CC}">
              <c16:uniqueId val="{00000001-5EE0-4F23-B7D0-095387134127}"/>
            </c:ext>
          </c:extLst>
        </c:ser>
        <c:ser>
          <c:idx val="3"/>
          <c:order val="2"/>
          <c:tx>
            <c:strRef>
              <c:f>'22Q2_P9'!$L$61</c:f>
              <c:strCache>
                <c:ptCount val="1"/>
                <c:pt idx="0">
                  <c:v>こども（Children）</c:v>
                </c:pt>
              </c:strCache>
            </c:strRef>
          </c:tx>
          <c:spPr>
            <a:solidFill>
              <a:srgbClr val="FFCCFF"/>
            </a:solidFill>
            <a:ln>
              <a:noFill/>
            </a:ln>
            <a:effectLst/>
          </c:spPr>
          <c:invertIfNegative val="0"/>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'22Q2_P9'!$C$61:$J$61</c:f>
              <c:numCache>
                <c:formatCode>#,##0;\(#,##0\)</c:formatCode>
                <c:ptCount val="8"/>
                <c:pt idx="0">
                  <c:v>52</c:v>
                </c:pt>
                <c:pt idx="1">
                  <c:v>88</c:v>
                </c:pt>
                <c:pt idx="2">
                  <c:v>93</c:v>
                </c:pt>
                <c:pt idx="3">
                  <c:v>-12.000000099999999</c:v>
                </c:pt>
                <c:pt idx="4">
                  <c:v>58</c:v>
                </c:pt>
                <c:pt idx="5">
                  <c:v>70</c:v>
                </c:pt>
                <c:pt idx="6">
                  <c:v>0</c:v>
                </c:pt>
                <c:pt idx="7">
                  <c:v>0</c:v>
                </c:pt>
              </c:numCache>
            </c:numRef>
          </c:val>
          <c:extLst>
            <c:ext xmlns:c16="http://schemas.microsoft.com/office/drawing/2014/chart" uri="{C3380CC4-5D6E-409C-BE32-E72D297353CC}">
              <c16:uniqueId val="{00000002-5EE0-4F23-B7D0-095387134127}"/>
            </c:ext>
          </c:extLst>
        </c:ser>
        <c:ser>
          <c:idx val="5"/>
          <c:order val="3"/>
          <c:tx>
            <c:strRef>
              <c:f>'22Q2_P9'!$L$62</c:f>
              <c:strCache>
                <c:ptCount val="1"/>
                <c:pt idx="0">
                  <c:v>その他（Others）</c:v>
                </c:pt>
              </c:strCache>
            </c:strRef>
          </c:tx>
          <c:spPr>
            <a:solidFill>
              <a:schemeClr val="bg1">
                <a:lumMod val="65000"/>
              </a:schemeClr>
            </a:solidFill>
            <a:ln>
              <a:noFill/>
            </a:ln>
            <a:effectLst/>
          </c:spPr>
          <c:invertIfNegative val="0"/>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'22Q2_P9'!$C$62:$J$62</c:f>
              <c:numCache>
                <c:formatCode>#,##0;\(#,##0\)</c:formatCode>
                <c:ptCount val="8"/>
                <c:pt idx="0">
                  <c:v>-28.000000100000001</c:v>
                </c:pt>
                <c:pt idx="1">
                  <c:v>-47.000000100000001</c:v>
                </c:pt>
                <c:pt idx="2">
                  <c:v>-137.00000009999999</c:v>
                </c:pt>
                <c:pt idx="3">
                  <c:v>-139.00000009999999</c:v>
                </c:pt>
                <c:pt idx="4">
                  <c:v>-135.00000009999999</c:v>
                </c:pt>
                <c:pt idx="5">
                  <c:v>-154.00000009999999</c:v>
                </c:pt>
                <c:pt idx="6">
                  <c:v>0</c:v>
                </c:pt>
                <c:pt idx="7">
                  <c:v>0</c:v>
                </c:pt>
              </c:numCache>
            </c:numRef>
          </c:val>
          <c:extLst>
            <c:ext xmlns:c16="http://schemas.microsoft.com/office/drawing/2014/chart" uri="{C3380CC4-5D6E-409C-BE32-E72D297353CC}">
              <c16:uniqueId val="{00000003-5EE0-4F23-B7D0-095387134127}"/>
            </c:ext>
          </c:extLst>
        </c:ser>
        <c:ser>
          <c:idx val="6"/>
          <c:order val="4"/>
          <c:tx>
            <c:strRef>
              <c:f>'22Q2_P9'!$L$63</c:f>
              <c:strCache>
                <c:ptCount val="1"/>
                <c:pt idx="0">
                  <c:v>全社費用（Corporate expenses）</c:v>
                </c:pt>
              </c:strCache>
            </c:strRef>
          </c:tx>
          <c:spPr>
            <a:solidFill>
              <a:schemeClr val="bg1">
                <a:lumMod val="85000"/>
              </a:schemeClr>
            </a:solidFill>
            <a:ln>
              <a:noFill/>
            </a:ln>
            <a:effectLst/>
          </c:spPr>
          <c:invertIfNegative val="0"/>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'22Q2_P9'!$C$63:$J$63</c:f>
              <c:numCache>
                <c:formatCode>#,##0;\(#,##0\)</c:formatCode>
                <c:ptCount val="8"/>
                <c:pt idx="0">
                  <c:v>-1058.0000001000001</c:v>
                </c:pt>
                <c:pt idx="1">
                  <c:v>-1163.0000001000001</c:v>
                </c:pt>
                <c:pt idx="2">
                  <c:v>-1157.0000001000001</c:v>
                </c:pt>
                <c:pt idx="3">
                  <c:v>-1196.0000001000001</c:v>
                </c:pt>
                <c:pt idx="4">
                  <c:v>-1241.0000001000001</c:v>
                </c:pt>
                <c:pt idx="5">
                  <c:v>-1227.0000001000001</c:v>
                </c:pt>
                <c:pt idx="6">
                  <c:v>0</c:v>
                </c:pt>
                <c:pt idx="7">
                  <c:v>0</c:v>
                </c:pt>
              </c:numCache>
            </c:numRef>
          </c:val>
          <c:extLst>
            <c:ext xmlns:c16="http://schemas.microsoft.com/office/drawing/2014/chart" uri="{C3380CC4-5D6E-409C-BE32-E72D297353CC}">
              <c16:uniqueId val="{00000004-5EE0-4F23-B7D0-095387134127}"/>
            </c:ext>
          </c:extLst>
        </c:ser>
        <c:ser>
          <c:idx val="0"/>
          <c:order val="5"/>
          <c:tx>
            <c:strRef>
              <c:f>'22Q2_P9'!$L$58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'22Q2_P9'!$C$58:$H$58</c:f>
              <c:numCache>
                <c:formatCode>#,##0;\(#,##0\)</c:formatCode>
                <c:ptCount val="6"/>
                <c:pt idx="0">
                  <c:v>1607</c:v>
                </c:pt>
                <c:pt idx="1">
                  <c:v>1840</c:v>
                </c:pt>
                <c:pt idx="2">
                  <c:v>1804</c:v>
                </c:pt>
                <c:pt idx="3">
                  <c:v>1066</c:v>
                </c:pt>
                <c:pt idx="4">
                  <c:v>1483</c:v>
                </c:pt>
                <c:pt idx="5">
                  <c:v>1636</c:v>
                </c:pt>
              </c:numCache>
            </c:numRef>
          </c:val>
          <c:extLst>
            <c:ext xmlns:c16="http://schemas.microsoft.com/office/drawing/2014/chart" uri="{C3380CC4-5D6E-409C-BE32-E72D297353CC}">
              <c16:uniqueId val="{00000005-5EE0-4F23-B7D0-095387134127}"/>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'22Q2_P9'!$C$68:$J$68</c:f>
              <c:numCache>
                <c:formatCode>#,##0.0"%";\(#,##0.0"%"\)</c:formatCode>
                <c:ptCount val="8"/>
                <c:pt idx="0">
                  <c:v>5.5259619718921389</c:v>
                </c:pt>
                <c:pt idx="1">
                  <c:v>6.3356975837957545</c:v>
                </c:pt>
                <c:pt idx="2">
                  <c:v>6.2003071891172015</c:v>
                </c:pt>
                <c:pt idx="3">
                  <c:v>3.5573733897162843</c:v>
                </c:pt>
                <c:pt idx="4">
                  <c:v>4.6288797272719915</c:v>
                </c:pt>
                <c:pt idx="5">
                  <c:v>4.9469956715660608</c:v>
                </c:pt>
              </c:numCache>
            </c:numRef>
          </c:val>
          <c:smooth val="0"/>
          <c:extLst>
            <c:ext xmlns:c16="http://schemas.microsoft.com/office/drawing/2014/chart" uri="{C3380CC4-5D6E-409C-BE32-E72D297353CC}">
              <c16:uniqueId val="{00000006-5EE0-4F23-B7D0-095387134127}"/>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'22Q2_P9'!$C$59:$H$59</c:f>
              <c:numCache>
                <c:formatCode>#,##0;\(#,##0\)</c:formatCode>
                <c:ptCount val="6"/>
                <c:pt idx="0">
                  <c:v>2056</c:v>
                </c:pt>
                <c:pt idx="1">
                  <c:v>2234</c:v>
                </c:pt>
                <c:pt idx="2">
                  <c:v>2047</c:v>
                </c:pt>
                <c:pt idx="3">
                  <c:v>2112</c:v>
                </c:pt>
                <c:pt idx="4">
                  <c:v>2131</c:v>
                </c:pt>
                <c:pt idx="5">
                  <c:v>2275</c:v>
                </c:pt>
              </c:numCache>
            </c:numRef>
          </c:val>
          <c:extLst>
            <c:ext xmlns:c16="http://schemas.microsoft.com/office/drawing/2014/chart" uri="{C3380CC4-5D6E-409C-BE32-E72D297353CC}">
              <c16:uniqueId val="{00000000-48B9-4976-BDD8-21E3D574EBBE}"/>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'22Q2_P9'!$C$69:$J$69</c:f>
              <c:numCache>
                <c:formatCode>#,##0.0"%";\(#,##0.0"%"\)</c:formatCode>
                <c:ptCount val="8"/>
                <c:pt idx="0">
                  <c:v>12.399407606388001</c:v>
                </c:pt>
                <c:pt idx="1">
                  <c:v>13.70654767405863</c:v>
                </c:pt>
                <c:pt idx="2">
                  <c:v>12.810847409825667</c:v>
                </c:pt>
                <c:pt idx="3">
                  <c:v>12.299203758689641</c:v>
                </c:pt>
                <c:pt idx="4">
                  <c:v>12.474164073712439</c:v>
                </c:pt>
                <c:pt idx="5">
                  <c:v>12.256690295291754</c:v>
                </c:pt>
              </c:numCache>
            </c:numRef>
          </c:val>
          <c:smooth val="0"/>
          <c:extLst>
            <c:ext xmlns:c16="http://schemas.microsoft.com/office/drawing/2014/chart" uri="{C3380CC4-5D6E-409C-BE32-E72D297353CC}">
              <c16:uniqueId val="{00000001-48B9-4976-BDD8-21E3D574EBBE}"/>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6"/>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'22Q2_P9'!$C$60:$H$60</c:f>
              <c:numCache>
                <c:formatCode>#,##0;\(#,##0\)</c:formatCode>
                <c:ptCount val="6"/>
                <c:pt idx="0">
                  <c:v>585</c:v>
                </c:pt>
                <c:pt idx="1">
                  <c:v>728</c:v>
                </c:pt>
                <c:pt idx="2">
                  <c:v>957</c:v>
                </c:pt>
                <c:pt idx="3">
                  <c:v>303</c:v>
                </c:pt>
                <c:pt idx="4">
                  <c:v>671</c:v>
                </c:pt>
                <c:pt idx="5">
                  <c:v>672</c:v>
                </c:pt>
              </c:numCache>
            </c:numRef>
          </c:val>
          <c:extLst>
            <c:ext xmlns:c16="http://schemas.microsoft.com/office/drawing/2014/chart" uri="{C3380CC4-5D6E-409C-BE32-E72D297353CC}">
              <c16:uniqueId val="{00000000-AA1F-4DDD-8B15-9EFE255B5DA3}"/>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'22Q2_P9'!$C$56:$J$57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'22Q2_P9'!$C$70:$J$70</c:f>
              <c:numCache>
                <c:formatCode>#,##0.0"%";\(#,##0.0"%"\)</c:formatCode>
                <c:ptCount val="8"/>
                <c:pt idx="0">
                  <c:v>5.0172862636376543</c:v>
                </c:pt>
                <c:pt idx="1">
                  <c:v>6.1170463660454022</c:v>
                </c:pt>
                <c:pt idx="2">
                  <c:v>7.7944585306231771</c:v>
                </c:pt>
                <c:pt idx="3">
                  <c:v>2.5878626147543242</c:v>
                </c:pt>
                <c:pt idx="4">
                  <c:v>5.558634999127821</c:v>
                </c:pt>
                <c:pt idx="5">
                  <c:v>5.560643302497879</c:v>
                </c:pt>
              </c:numCache>
            </c:numRef>
          </c:val>
          <c:smooth val="0"/>
          <c:extLst>
            <c:ext xmlns:c16="http://schemas.microsoft.com/office/drawing/2014/chart" uri="{C3380CC4-5D6E-409C-BE32-E72D297353CC}">
              <c16:uniqueId val="{00000001-AA1F-4DDD-8B15-9EFE255B5DA3}"/>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0"/>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'22Q3_P8'!$L$59</c:f>
              <c:strCache>
                <c:ptCount val="1"/>
                <c:pt idx="0">
                  <c:v>医療（Medical outsourcing）</c:v>
                </c:pt>
              </c:strCache>
            </c:strRef>
          </c:tx>
          <c:spPr>
            <a:solidFill>
              <a:srgbClr val="95CDF6"/>
            </a:solidFill>
            <a:ln>
              <a:noFill/>
            </a:ln>
            <a:effectLst/>
          </c:spPr>
          <c:invertIfNegative val="0"/>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'22Q3_P8'!$C$59:$J$59</c:f>
              <c:numCache>
                <c:formatCode>#,##0;\(#,##0\)</c:formatCode>
                <c:ptCount val="8"/>
                <c:pt idx="0">
                  <c:v>16585</c:v>
                </c:pt>
                <c:pt idx="1">
                  <c:v>16299</c:v>
                </c:pt>
                <c:pt idx="2">
                  <c:v>15980</c:v>
                </c:pt>
                <c:pt idx="3">
                  <c:v>17176</c:v>
                </c:pt>
                <c:pt idx="4">
                  <c:v>17085</c:v>
                </c:pt>
                <c:pt idx="5">
                  <c:v>18562</c:v>
                </c:pt>
                <c:pt idx="6">
                  <c:v>18420</c:v>
                </c:pt>
                <c:pt idx="7">
                  <c:v>0</c:v>
                </c:pt>
              </c:numCache>
            </c:numRef>
          </c:val>
          <c:extLst>
            <c:ext xmlns:c16="http://schemas.microsoft.com/office/drawing/2014/chart" uri="{C3380CC4-5D6E-409C-BE32-E72D297353CC}">
              <c16:uniqueId val="{00000000-05FB-4A1D-91A1-1722C3ED4BDD}"/>
            </c:ext>
          </c:extLst>
        </c:ser>
        <c:ser>
          <c:idx val="2"/>
          <c:order val="1"/>
          <c:tx>
            <c:strRef>
              <c:f>'22Q3_P8'!$L$60</c:f>
              <c:strCache>
                <c:ptCount val="1"/>
                <c:pt idx="0">
                  <c:v>介護（Elderly care）</c:v>
                </c:pt>
              </c:strCache>
            </c:strRef>
          </c:tx>
          <c:spPr>
            <a:solidFill>
              <a:srgbClr val="8FC31F"/>
            </a:solidFill>
            <a:ln>
              <a:noFill/>
            </a:ln>
            <a:effectLst/>
          </c:spPr>
          <c:invertIfNegative val="0"/>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'22Q3_P8'!$C$60:$J$60</c:f>
              <c:numCache>
                <c:formatCode>#,##0;\(#,##0\)</c:formatCode>
                <c:ptCount val="8"/>
                <c:pt idx="0">
                  <c:v>11671</c:v>
                </c:pt>
                <c:pt idx="1">
                  <c:v>11916</c:v>
                </c:pt>
                <c:pt idx="2">
                  <c:v>12283</c:v>
                </c:pt>
                <c:pt idx="3">
                  <c:v>11731</c:v>
                </c:pt>
                <c:pt idx="4">
                  <c:v>12082</c:v>
                </c:pt>
                <c:pt idx="5">
                  <c:v>12089</c:v>
                </c:pt>
                <c:pt idx="6">
                  <c:v>12356</c:v>
                </c:pt>
                <c:pt idx="7">
                  <c:v>0</c:v>
                </c:pt>
              </c:numCache>
            </c:numRef>
          </c:val>
          <c:extLst>
            <c:ext xmlns:c16="http://schemas.microsoft.com/office/drawing/2014/chart" uri="{C3380CC4-5D6E-409C-BE32-E72D297353CC}">
              <c16:uniqueId val="{00000001-05FB-4A1D-91A1-1722C3ED4BDD}"/>
            </c:ext>
          </c:extLst>
        </c:ser>
        <c:ser>
          <c:idx val="3"/>
          <c:order val="2"/>
          <c:tx>
            <c:strRef>
              <c:f>'22Q3_P8'!$L$61</c:f>
              <c:strCache>
                <c:ptCount val="1"/>
                <c:pt idx="0">
                  <c:v>こども（Children）</c:v>
                </c:pt>
              </c:strCache>
            </c:strRef>
          </c:tx>
          <c:spPr>
            <a:solidFill>
              <a:srgbClr val="FFCCFF"/>
            </a:solidFill>
            <a:ln>
              <a:noFill/>
            </a:ln>
            <a:effectLst/>
          </c:spPr>
          <c:invertIfNegative val="0"/>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'22Q3_P8'!$C$61:$J$61</c:f>
              <c:numCache>
                <c:formatCode>#,##0;\(#,##0\)</c:formatCode>
                <c:ptCount val="8"/>
                <c:pt idx="0">
                  <c:v>702</c:v>
                </c:pt>
                <c:pt idx="1">
                  <c:v>704</c:v>
                </c:pt>
                <c:pt idx="2">
                  <c:v>731</c:v>
                </c:pt>
                <c:pt idx="3">
                  <c:v>939</c:v>
                </c:pt>
                <c:pt idx="4">
                  <c:v>2721</c:v>
                </c:pt>
                <c:pt idx="5">
                  <c:v>2291</c:v>
                </c:pt>
                <c:pt idx="6">
                  <c:v>2400</c:v>
                </c:pt>
                <c:pt idx="7">
                  <c:v>0</c:v>
                </c:pt>
              </c:numCache>
            </c:numRef>
          </c:val>
          <c:extLst>
            <c:ext xmlns:c16="http://schemas.microsoft.com/office/drawing/2014/chart" uri="{C3380CC4-5D6E-409C-BE32-E72D297353CC}">
              <c16:uniqueId val="{00000002-05FB-4A1D-91A1-1722C3ED4BDD}"/>
            </c:ext>
          </c:extLst>
        </c:ser>
        <c:ser>
          <c:idx val="5"/>
          <c:order val="3"/>
          <c:tx>
            <c:strRef>
              <c:f>'22Q3_P8'!$L$62</c:f>
              <c:strCache>
                <c:ptCount val="1"/>
                <c:pt idx="0">
                  <c:v>その他（Others）</c:v>
                </c:pt>
              </c:strCache>
            </c:strRef>
          </c:tx>
          <c:spPr>
            <a:solidFill>
              <a:schemeClr val="bg1">
                <a:lumMod val="65000"/>
              </a:schemeClr>
            </a:solidFill>
            <a:ln>
              <a:noFill/>
            </a:ln>
            <a:effectLst/>
          </c:spPr>
          <c:invertIfNegative val="0"/>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'22Q3_P8'!$C$62:$J$62</c:f>
              <c:numCache>
                <c:formatCode>#,##0;\(#,##0\)</c:formatCode>
                <c:ptCount val="8"/>
                <c:pt idx="0">
                  <c:v>136</c:v>
                </c:pt>
                <c:pt idx="1">
                  <c:v>134</c:v>
                </c:pt>
                <c:pt idx="2">
                  <c:v>108</c:v>
                </c:pt>
                <c:pt idx="3">
                  <c:v>136</c:v>
                </c:pt>
                <c:pt idx="4">
                  <c:v>170</c:v>
                </c:pt>
                <c:pt idx="5">
                  <c:v>137</c:v>
                </c:pt>
                <c:pt idx="6">
                  <c:v>121</c:v>
                </c:pt>
                <c:pt idx="7">
                  <c:v>0</c:v>
                </c:pt>
              </c:numCache>
            </c:numRef>
          </c:val>
          <c:extLst>
            <c:ext xmlns:c16="http://schemas.microsoft.com/office/drawing/2014/chart" uri="{C3380CC4-5D6E-409C-BE32-E72D297353CC}">
              <c16:uniqueId val="{00000003-05FB-4A1D-91A1-1722C3ED4BDD}"/>
            </c:ext>
          </c:extLst>
        </c:ser>
        <c:ser>
          <c:idx val="0"/>
          <c:order val="4"/>
          <c:tx>
            <c:strRef>
              <c:f>'22Q3_P8'!$L$58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'22Q3_P8'!$C$58:$I$58</c:f>
              <c:numCache>
                <c:formatCode>#,##0;\(#,##0\)</c:formatCode>
                <c:ptCount val="7"/>
                <c:pt idx="0">
                  <c:v>29095</c:v>
                </c:pt>
                <c:pt idx="1">
                  <c:v>29055</c:v>
                </c:pt>
                <c:pt idx="2">
                  <c:v>29104</c:v>
                </c:pt>
                <c:pt idx="3">
                  <c:v>29984</c:v>
                </c:pt>
                <c:pt idx="4">
                  <c:v>32059</c:v>
                </c:pt>
                <c:pt idx="5">
                  <c:v>33081</c:v>
                </c:pt>
                <c:pt idx="6">
                  <c:v>33299</c:v>
                </c:pt>
              </c:numCache>
            </c:numRef>
          </c:val>
          <c:extLst>
            <c:ext xmlns:c16="http://schemas.microsoft.com/office/drawing/2014/chart" uri="{C3380CC4-5D6E-409C-BE32-E72D297353CC}">
              <c16:uniqueId val="{00000004-05FB-4A1D-91A1-1722C3ED4BDD}"/>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'22Q3_P8'!$C$67:$J$67</c:f>
              <c:numCache>
                <c:formatCode>\+#,##0.0"%";\(#,##0.0"%"\)</c:formatCode>
                <c:ptCount val="8"/>
                <c:pt idx="0">
                  <c:v>16.564187263623364</c:v>
                </c:pt>
                <c:pt idx="1">
                  <c:v>14.393282686345476</c:v>
                </c:pt>
                <c:pt idx="2">
                  <c:v>4.8495003788934676</c:v>
                </c:pt>
                <c:pt idx="3">
                  <c:v>6.8456273801047907</c:v>
                </c:pt>
                <c:pt idx="4">
                  <c:v>10.188410324351317</c:v>
                </c:pt>
                <c:pt idx="5">
                  <c:v>13.854998049146229</c:v>
                </c:pt>
                <c:pt idx="6">
                  <c:v>14.414932675829251</c:v>
                </c:pt>
              </c:numCache>
            </c:numRef>
          </c:val>
          <c:smooth val="0"/>
          <c:extLst>
            <c:ext xmlns:c16="http://schemas.microsoft.com/office/drawing/2014/chart" uri="{C3380CC4-5D6E-409C-BE32-E72D297353CC}">
              <c16:uniqueId val="{00000005-05FB-4A1D-91A1-1722C3ED4BDD}"/>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'21Q4_P8'!$C$59:$J$59</c:f>
              <c:numCache>
                <c:formatCode>#,##0;\(#,##0\)</c:formatCode>
                <c:ptCount val="8"/>
                <c:pt idx="0">
                  <c:v>14895</c:v>
                </c:pt>
                <c:pt idx="1">
                  <c:v>14904</c:v>
                </c:pt>
                <c:pt idx="2">
                  <c:v>15323</c:v>
                </c:pt>
                <c:pt idx="3">
                  <c:v>15802</c:v>
                </c:pt>
                <c:pt idx="4">
                  <c:v>16585</c:v>
                </c:pt>
                <c:pt idx="5">
                  <c:v>16299</c:v>
                </c:pt>
                <c:pt idx="6">
                  <c:v>15980</c:v>
                </c:pt>
                <c:pt idx="7">
                  <c:v>17176</c:v>
                </c:pt>
              </c:numCache>
            </c:numRef>
          </c:val>
          <c:extLst>
            <c:ext xmlns:c16="http://schemas.microsoft.com/office/drawing/2014/chart" uri="{C3380CC4-5D6E-409C-BE32-E72D297353CC}">
              <c16:uniqueId val="{00000000-C742-4CF5-9D82-0DC95687896C}"/>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'21Q4_P8'!$C$68:$J$68</c:f>
              <c:numCache>
                <c:formatCode>\+#,##0.0"%";\(#,##0.0"%"\)</c:formatCode>
                <c:ptCount val="8"/>
                <c:pt idx="0">
                  <c:v>4.2763717108375454</c:v>
                </c:pt>
                <c:pt idx="1">
                  <c:v>2.8919581587624199</c:v>
                </c:pt>
                <c:pt idx="2">
                  <c:v>4.2634804352029487</c:v>
                </c:pt>
                <c:pt idx="3">
                  <c:v>6.8066020791099247</c:v>
                </c:pt>
                <c:pt idx="4">
                  <c:v>11.339964626029641</c:v>
                </c:pt>
                <c:pt idx="5">
                  <c:v>9.3601241763705545</c:v>
                </c:pt>
                <c:pt idx="6">
                  <c:v>4.2872751872679693</c:v>
                </c:pt>
                <c:pt idx="7">
                  <c:v>8.6952493658379417</c:v>
                </c:pt>
              </c:numCache>
            </c:numRef>
          </c:val>
          <c:smooth val="0"/>
          <c:extLst>
            <c:ext xmlns:c16="http://schemas.microsoft.com/office/drawing/2014/chart" uri="{C3380CC4-5D6E-409C-BE32-E72D297353CC}">
              <c16:uniqueId val="{00000005-C742-4CF5-9D82-0DC95687896C}"/>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5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15"/>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'22Q3_P8'!$C$59:$I$59</c:f>
              <c:numCache>
                <c:formatCode>#,##0;\(#,##0\)</c:formatCode>
                <c:ptCount val="7"/>
                <c:pt idx="0">
                  <c:v>16585</c:v>
                </c:pt>
                <c:pt idx="1">
                  <c:v>16299</c:v>
                </c:pt>
                <c:pt idx="2">
                  <c:v>15980</c:v>
                </c:pt>
                <c:pt idx="3">
                  <c:v>17176</c:v>
                </c:pt>
                <c:pt idx="4">
                  <c:v>17085</c:v>
                </c:pt>
                <c:pt idx="5">
                  <c:v>18562</c:v>
                </c:pt>
                <c:pt idx="6">
                  <c:v>18420</c:v>
                </c:pt>
              </c:numCache>
            </c:numRef>
          </c:val>
          <c:extLst>
            <c:ext xmlns:c16="http://schemas.microsoft.com/office/drawing/2014/chart" uri="{C3380CC4-5D6E-409C-BE32-E72D297353CC}">
              <c16:uniqueId val="{00000000-B0C8-451A-9C03-5EE6232824F7}"/>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'22Q3_P8'!$C$68:$J$68</c:f>
              <c:numCache>
                <c:formatCode>\+#,##0.0"%";\(#,##0.0"%"\)</c:formatCode>
                <c:ptCount val="8"/>
                <c:pt idx="0">
                  <c:v>11.339964626029641</c:v>
                </c:pt>
                <c:pt idx="1">
                  <c:v>9.3601241763705545</c:v>
                </c:pt>
                <c:pt idx="2">
                  <c:v>4.2872751872679693</c:v>
                </c:pt>
                <c:pt idx="3">
                  <c:v>8.6952493658379417</c:v>
                </c:pt>
                <c:pt idx="4">
                  <c:v>3.0163146674212049</c:v>
                </c:pt>
                <c:pt idx="5">
                  <c:v>13.884431719042723</c:v>
                </c:pt>
                <c:pt idx="6">
                  <c:v>15.268325029746421</c:v>
                </c:pt>
              </c:numCache>
            </c:numRef>
          </c:val>
          <c:smooth val="0"/>
          <c:extLst>
            <c:ext xmlns:c16="http://schemas.microsoft.com/office/drawing/2014/chart" uri="{C3380CC4-5D6E-409C-BE32-E72D297353CC}">
              <c16:uniqueId val="{00000001-B0C8-451A-9C03-5EE6232824F7}"/>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40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'22Q3_P8'!$C$60:$I$60</c:f>
              <c:numCache>
                <c:formatCode>#,##0;\(#,##0\)</c:formatCode>
                <c:ptCount val="7"/>
                <c:pt idx="0">
                  <c:v>11671</c:v>
                </c:pt>
                <c:pt idx="1">
                  <c:v>11916</c:v>
                </c:pt>
                <c:pt idx="2">
                  <c:v>12283</c:v>
                </c:pt>
                <c:pt idx="3">
                  <c:v>11731</c:v>
                </c:pt>
                <c:pt idx="4">
                  <c:v>12082</c:v>
                </c:pt>
                <c:pt idx="5">
                  <c:v>12089</c:v>
                </c:pt>
                <c:pt idx="6">
                  <c:v>12356</c:v>
                </c:pt>
              </c:numCache>
            </c:numRef>
          </c:val>
          <c:extLst>
            <c:ext xmlns:c16="http://schemas.microsoft.com/office/drawing/2014/chart" uri="{C3380CC4-5D6E-409C-BE32-E72D297353CC}">
              <c16:uniqueId val="{00000000-D56F-47A6-8D02-0920AC4AB7B9}"/>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'22Q3_P8'!$C$69:$J$69</c:f>
              <c:numCache>
                <c:formatCode>\+#,##0.0"%";\(#,##0.0"%"\)</c:formatCode>
                <c:ptCount val="8"/>
                <c:pt idx="0">
                  <c:v>24.856398834955073</c:v>
                </c:pt>
                <c:pt idx="1">
                  <c:v>22.146431300704549</c:v>
                </c:pt>
                <c:pt idx="2">
                  <c:v>4.7847940188874061</c:v>
                </c:pt>
                <c:pt idx="3">
                  <c:v>2.2153893795578528</c:v>
                </c:pt>
                <c:pt idx="4">
                  <c:v>3.5212973135590353</c:v>
                </c:pt>
                <c:pt idx="5">
                  <c:v>1.4495681496407009</c:v>
                </c:pt>
                <c:pt idx="6">
                  <c:v>0.59470835433539371</c:v>
                </c:pt>
              </c:numCache>
            </c:numRef>
          </c:val>
          <c:smooth val="0"/>
          <c:extLst>
            <c:ext xmlns:c16="http://schemas.microsoft.com/office/drawing/2014/chart" uri="{C3380CC4-5D6E-409C-BE32-E72D297353CC}">
              <c16:uniqueId val="{00000001-D56F-47A6-8D02-0920AC4AB7B9}"/>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40"/>
          <c:min val="-5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'22Q3_P9'!$L$59</c:f>
              <c:strCache>
                <c:ptCount val="1"/>
                <c:pt idx="0">
                  <c:v>医療（Medical outsourcing）</c:v>
                </c:pt>
              </c:strCache>
            </c:strRef>
          </c:tx>
          <c:spPr>
            <a:solidFill>
              <a:srgbClr val="95CDF6"/>
            </a:solidFill>
            <a:ln>
              <a:noFill/>
            </a:ln>
            <a:effectLst/>
          </c:spPr>
          <c:invertIfNegative val="0"/>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'22Q3_P9'!$C$59:$J$59</c:f>
              <c:numCache>
                <c:formatCode>#,##0;\(#,##0\)</c:formatCode>
                <c:ptCount val="8"/>
                <c:pt idx="0">
                  <c:v>2056</c:v>
                </c:pt>
                <c:pt idx="1">
                  <c:v>2234</c:v>
                </c:pt>
                <c:pt idx="2">
                  <c:v>2047</c:v>
                </c:pt>
                <c:pt idx="3">
                  <c:v>2112</c:v>
                </c:pt>
                <c:pt idx="4">
                  <c:v>2131</c:v>
                </c:pt>
                <c:pt idx="5">
                  <c:v>2275</c:v>
                </c:pt>
                <c:pt idx="6">
                  <c:v>2233</c:v>
                </c:pt>
                <c:pt idx="7">
                  <c:v>0</c:v>
                </c:pt>
              </c:numCache>
            </c:numRef>
          </c:val>
          <c:extLst>
            <c:ext xmlns:c16="http://schemas.microsoft.com/office/drawing/2014/chart" uri="{C3380CC4-5D6E-409C-BE32-E72D297353CC}">
              <c16:uniqueId val="{00000000-F54A-4C54-A266-3F0C2460E0E8}"/>
            </c:ext>
          </c:extLst>
        </c:ser>
        <c:ser>
          <c:idx val="2"/>
          <c:order val="1"/>
          <c:tx>
            <c:strRef>
              <c:f>'22Q3_P9'!$L$60</c:f>
              <c:strCache>
                <c:ptCount val="1"/>
                <c:pt idx="0">
                  <c:v>介護（Elderly care）</c:v>
                </c:pt>
              </c:strCache>
            </c:strRef>
          </c:tx>
          <c:spPr>
            <a:solidFill>
              <a:srgbClr val="8FC31F"/>
            </a:solidFill>
            <a:ln>
              <a:noFill/>
            </a:ln>
            <a:effectLst/>
          </c:spPr>
          <c:invertIfNegative val="0"/>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'22Q3_P9'!$C$60:$J$60</c:f>
              <c:numCache>
                <c:formatCode>#,##0;\(#,##0\)</c:formatCode>
                <c:ptCount val="8"/>
                <c:pt idx="0">
                  <c:v>585</c:v>
                </c:pt>
                <c:pt idx="1">
                  <c:v>728</c:v>
                </c:pt>
                <c:pt idx="2">
                  <c:v>957</c:v>
                </c:pt>
                <c:pt idx="3">
                  <c:v>303</c:v>
                </c:pt>
                <c:pt idx="4">
                  <c:v>671</c:v>
                </c:pt>
                <c:pt idx="5">
                  <c:v>672</c:v>
                </c:pt>
                <c:pt idx="6">
                  <c:v>830</c:v>
                </c:pt>
                <c:pt idx="7">
                  <c:v>0</c:v>
                </c:pt>
              </c:numCache>
            </c:numRef>
          </c:val>
          <c:extLst>
            <c:ext xmlns:c16="http://schemas.microsoft.com/office/drawing/2014/chart" uri="{C3380CC4-5D6E-409C-BE32-E72D297353CC}">
              <c16:uniqueId val="{00000001-F54A-4C54-A266-3F0C2460E0E8}"/>
            </c:ext>
          </c:extLst>
        </c:ser>
        <c:ser>
          <c:idx val="3"/>
          <c:order val="2"/>
          <c:tx>
            <c:strRef>
              <c:f>'22Q3_P9'!$L$61</c:f>
              <c:strCache>
                <c:ptCount val="1"/>
                <c:pt idx="0">
                  <c:v>こども（Children）</c:v>
                </c:pt>
              </c:strCache>
            </c:strRef>
          </c:tx>
          <c:spPr>
            <a:solidFill>
              <a:srgbClr val="FFCCFF"/>
            </a:solidFill>
            <a:ln>
              <a:noFill/>
            </a:ln>
            <a:effectLst/>
          </c:spPr>
          <c:invertIfNegative val="0"/>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'22Q3_P9'!$C$61:$J$61</c:f>
              <c:numCache>
                <c:formatCode>#,##0;\(#,##0\)</c:formatCode>
                <c:ptCount val="8"/>
                <c:pt idx="0">
                  <c:v>52</c:v>
                </c:pt>
                <c:pt idx="1">
                  <c:v>88</c:v>
                </c:pt>
                <c:pt idx="2">
                  <c:v>93</c:v>
                </c:pt>
                <c:pt idx="3">
                  <c:v>-12.000000099999999</c:v>
                </c:pt>
                <c:pt idx="4">
                  <c:v>58</c:v>
                </c:pt>
                <c:pt idx="5">
                  <c:v>70</c:v>
                </c:pt>
                <c:pt idx="6">
                  <c:v>189</c:v>
                </c:pt>
                <c:pt idx="7">
                  <c:v>0</c:v>
                </c:pt>
              </c:numCache>
            </c:numRef>
          </c:val>
          <c:extLst>
            <c:ext xmlns:c16="http://schemas.microsoft.com/office/drawing/2014/chart" uri="{C3380CC4-5D6E-409C-BE32-E72D297353CC}">
              <c16:uniqueId val="{00000002-F54A-4C54-A266-3F0C2460E0E8}"/>
            </c:ext>
          </c:extLst>
        </c:ser>
        <c:ser>
          <c:idx val="5"/>
          <c:order val="3"/>
          <c:tx>
            <c:strRef>
              <c:f>'22Q3_P9'!$L$62</c:f>
              <c:strCache>
                <c:ptCount val="1"/>
                <c:pt idx="0">
                  <c:v>その他（Others）</c:v>
                </c:pt>
              </c:strCache>
            </c:strRef>
          </c:tx>
          <c:spPr>
            <a:solidFill>
              <a:schemeClr val="bg1">
                <a:lumMod val="65000"/>
              </a:schemeClr>
            </a:solidFill>
            <a:ln>
              <a:noFill/>
            </a:ln>
            <a:effectLst/>
          </c:spPr>
          <c:invertIfNegative val="0"/>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'22Q3_P9'!$C$62:$J$62</c:f>
              <c:numCache>
                <c:formatCode>#,##0;\(#,##0\)</c:formatCode>
                <c:ptCount val="8"/>
                <c:pt idx="0">
                  <c:v>-28.000000100000001</c:v>
                </c:pt>
                <c:pt idx="1">
                  <c:v>-47.000000100000001</c:v>
                </c:pt>
                <c:pt idx="2">
                  <c:v>-137.00000009999999</c:v>
                </c:pt>
                <c:pt idx="3">
                  <c:v>-139.00000009999999</c:v>
                </c:pt>
                <c:pt idx="4">
                  <c:v>-135.00000009999999</c:v>
                </c:pt>
                <c:pt idx="5">
                  <c:v>-154.00000009999999</c:v>
                </c:pt>
                <c:pt idx="6">
                  <c:v>-182.00000009999999</c:v>
                </c:pt>
                <c:pt idx="7">
                  <c:v>0</c:v>
                </c:pt>
              </c:numCache>
            </c:numRef>
          </c:val>
          <c:extLst>
            <c:ext xmlns:c16="http://schemas.microsoft.com/office/drawing/2014/chart" uri="{C3380CC4-5D6E-409C-BE32-E72D297353CC}">
              <c16:uniqueId val="{00000003-F54A-4C54-A266-3F0C2460E0E8}"/>
            </c:ext>
          </c:extLst>
        </c:ser>
        <c:ser>
          <c:idx val="6"/>
          <c:order val="4"/>
          <c:tx>
            <c:strRef>
              <c:f>'22Q3_P9'!$L$63</c:f>
              <c:strCache>
                <c:ptCount val="1"/>
                <c:pt idx="0">
                  <c:v>全社費用（Corporate expenses）</c:v>
                </c:pt>
              </c:strCache>
            </c:strRef>
          </c:tx>
          <c:spPr>
            <a:solidFill>
              <a:schemeClr val="bg1">
                <a:lumMod val="85000"/>
              </a:schemeClr>
            </a:solidFill>
            <a:ln>
              <a:noFill/>
            </a:ln>
            <a:effectLst/>
          </c:spPr>
          <c:invertIfNegative val="0"/>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'22Q3_P9'!$C$63:$J$63</c:f>
              <c:numCache>
                <c:formatCode>#,##0;\(#,##0\)</c:formatCode>
                <c:ptCount val="8"/>
                <c:pt idx="0">
                  <c:v>-1058.0000001000001</c:v>
                </c:pt>
                <c:pt idx="1">
                  <c:v>-1163.0000001000001</c:v>
                </c:pt>
                <c:pt idx="2">
                  <c:v>-1157.0000001000001</c:v>
                </c:pt>
                <c:pt idx="3">
                  <c:v>-1196.0000001000001</c:v>
                </c:pt>
                <c:pt idx="4">
                  <c:v>-1241.0000001000001</c:v>
                </c:pt>
                <c:pt idx="5">
                  <c:v>-1227.0000001000001</c:v>
                </c:pt>
                <c:pt idx="6">
                  <c:v>-1262.0000001000001</c:v>
                </c:pt>
                <c:pt idx="7">
                  <c:v>0</c:v>
                </c:pt>
              </c:numCache>
            </c:numRef>
          </c:val>
          <c:extLst>
            <c:ext xmlns:c16="http://schemas.microsoft.com/office/drawing/2014/chart" uri="{C3380CC4-5D6E-409C-BE32-E72D297353CC}">
              <c16:uniqueId val="{00000004-F54A-4C54-A266-3F0C2460E0E8}"/>
            </c:ext>
          </c:extLst>
        </c:ser>
        <c:ser>
          <c:idx val="0"/>
          <c:order val="5"/>
          <c:tx>
            <c:strRef>
              <c:f>'22Q3_P9'!$L$58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'22Q3_P9'!$C$58:$I$58</c:f>
              <c:numCache>
                <c:formatCode>#,##0;\(#,##0\)</c:formatCode>
                <c:ptCount val="7"/>
                <c:pt idx="0">
                  <c:v>1607</c:v>
                </c:pt>
                <c:pt idx="1">
                  <c:v>1840</c:v>
                </c:pt>
                <c:pt idx="2">
                  <c:v>1804</c:v>
                </c:pt>
                <c:pt idx="3">
                  <c:v>1066</c:v>
                </c:pt>
                <c:pt idx="4">
                  <c:v>1483</c:v>
                </c:pt>
                <c:pt idx="5">
                  <c:v>1636</c:v>
                </c:pt>
                <c:pt idx="6">
                  <c:v>1809</c:v>
                </c:pt>
              </c:numCache>
            </c:numRef>
          </c:val>
          <c:extLst>
            <c:ext xmlns:c16="http://schemas.microsoft.com/office/drawing/2014/chart" uri="{C3380CC4-5D6E-409C-BE32-E72D297353CC}">
              <c16:uniqueId val="{00000005-F54A-4C54-A266-3F0C2460E0E8}"/>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'22Q3_P9'!$C$68:$J$68</c:f>
              <c:numCache>
                <c:formatCode>#,##0.0"%";\(#,##0.0"%"\)</c:formatCode>
                <c:ptCount val="8"/>
                <c:pt idx="0">
                  <c:v>5.5259619718921389</c:v>
                </c:pt>
                <c:pt idx="1">
                  <c:v>6.3356975837957545</c:v>
                </c:pt>
                <c:pt idx="2">
                  <c:v>6.2003071891172015</c:v>
                </c:pt>
                <c:pt idx="3">
                  <c:v>3.5573733897162843</c:v>
                </c:pt>
                <c:pt idx="4">
                  <c:v>4.6288797272719915</c:v>
                </c:pt>
                <c:pt idx="5">
                  <c:v>4.9469956715660608</c:v>
                </c:pt>
                <c:pt idx="6">
                  <c:v>5.4345801200725683</c:v>
                </c:pt>
              </c:numCache>
            </c:numRef>
          </c:val>
          <c:smooth val="0"/>
          <c:extLst>
            <c:ext xmlns:c16="http://schemas.microsoft.com/office/drawing/2014/chart" uri="{C3380CC4-5D6E-409C-BE32-E72D297353CC}">
              <c16:uniqueId val="{00000006-F54A-4C54-A266-3F0C2460E0E8}"/>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'22Q3_P9'!$C$59:$I$59</c:f>
              <c:numCache>
                <c:formatCode>#,##0;\(#,##0\)</c:formatCode>
                <c:ptCount val="7"/>
                <c:pt idx="0">
                  <c:v>2056</c:v>
                </c:pt>
                <c:pt idx="1">
                  <c:v>2234</c:v>
                </c:pt>
                <c:pt idx="2">
                  <c:v>2047</c:v>
                </c:pt>
                <c:pt idx="3">
                  <c:v>2112</c:v>
                </c:pt>
                <c:pt idx="4">
                  <c:v>2131</c:v>
                </c:pt>
                <c:pt idx="5">
                  <c:v>2275</c:v>
                </c:pt>
                <c:pt idx="6">
                  <c:v>2233</c:v>
                </c:pt>
              </c:numCache>
            </c:numRef>
          </c:val>
          <c:extLst>
            <c:ext xmlns:c16="http://schemas.microsoft.com/office/drawing/2014/chart" uri="{C3380CC4-5D6E-409C-BE32-E72D297353CC}">
              <c16:uniqueId val="{00000000-FD08-4F06-8F97-122586F7B927}"/>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'22Q3_P9'!$C$69:$J$69</c:f>
              <c:numCache>
                <c:formatCode>#,##0.0"%";\(#,##0.0"%"\)</c:formatCode>
                <c:ptCount val="8"/>
                <c:pt idx="0">
                  <c:v>12.399407606388001</c:v>
                </c:pt>
                <c:pt idx="1">
                  <c:v>13.70654767405863</c:v>
                </c:pt>
                <c:pt idx="2">
                  <c:v>12.810847409825667</c:v>
                </c:pt>
                <c:pt idx="3">
                  <c:v>12.299203758689641</c:v>
                </c:pt>
                <c:pt idx="4">
                  <c:v>12.474164073712439</c:v>
                </c:pt>
                <c:pt idx="5">
                  <c:v>12.256690295291754</c:v>
                </c:pt>
                <c:pt idx="6">
                  <c:v>12.127233935231301</c:v>
                </c:pt>
              </c:numCache>
            </c:numRef>
          </c:val>
          <c:smooth val="0"/>
          <c:extLst>
            <c:ext xmlns:c16="http://schemas.microsoft.com/office/drawing/2014/chart" uri="{C3380CC4-5D6E-409C-BE32-E72D297353CC}">
              <c16:uniqueId val="{00000001-FD08-4F06-8F97-122586F7B927}"/>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6"/>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'22Q3_P9'!$C$60:$I$60</c:f>
              <c:numCache>
                <c:formatCode>#,##0;\(#,##0\)</c:formatCode>
                <c:ptCount val="7"/>
                <c:pt idx="0">
                  <c:v>585</c:v>
                </c:pt>
                <c:pt idx="1">
                  <c:v>728</c:v>
                </c:pt>
                <c:pt idx="2">
                  <c:v>957</c:v>
                </c:pt>
                <c:pt idx="3">
                  <c:v>303</c:v>
                </c:pt>
                <c:pt idx="4">
                  <c:v>671</c:v>
                </c:pt>
                <c:pt idx="5">
                  <c:v>672</c:v>
                </c:pt>
                <c:pt idx="6">
                  <c:v>830</c:v>
                </c:pt>
              </c:numCache>
            </c:numRef>
          </c:val>
          <c:extLst>
            <c:ext xmlns:c16="http://schemas.microsoft.com/office/drawing/2014/chart" uri="{C3380CC4-5D6E-409C-BE32-E72D297353CC}">
              <c16:uniqueId val="{00000000-7D89-4346-9F2B-553566DF787C}"/>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'22Q3_P9'!$C$56:$J$57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'22Q3_P9'!$C$70:$J$70</c:f>
              <c:numCache>
                <c:formatCode>#,##0.0"%";\(#,##0.0"%"\)</c:formatCode>
                <c:ptCount val="8"/>
                <c:pt idx="0">
                  <c:v>5.0172862636376543</c:v>
                </c:pt>
                <c:pt idx="1">
                  <c:v>6.1170463660454022</c:v>
                </c:pt>
                <c:pt idx="2">
                  <c:v>7.7944585306231771</c:v>
                </c:pt>
                <c:pt idx="3">
                  <c:v>2.5878626147543242</c:v>
                </c:pt>
                <c:pt idx="4">
                  <c:v>5.558634999127821</c:v>
                </c:pt>
                <c:pt idx="5">
                  <c:v>5.560643302497879</c:v>
                </c:pt>
                <c:pt idx="6">
                  <c:v>6.7224188828940408</c:v>
                </c:pt>
              </c:numCache>
            </c:numRef>
          </c:val>
          <c:smooth val="0"/>
          <c:extLst>
            <c:ext xmlns:c16="http://schemas.microsoft.com/office/drawing/2014/chart" uri="{C3380CC4-5D6E-409C-BE32-E72D297353CC}">
              <c16:uniqueId val="{00000001-7D89-4346-9F2B-553566DF787C}"/>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0"/>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'22Q4_P8'!$L$59</c:f>
              <c:strCache>
                <c:ptCount val="1"/>
                <c:pt idx="0">
                  <c:v>医療（Medical outsourcing）</c:v>
                </c:pt>
              </c:strCache>
            </c:strRef>
          </c:tx>
          <c:spPr>
            <a:solidFill>
              <a:srgbClr val="95CDF6"/>
            </a:solidFill>
            <a:ln>
              <a:noFill/>
            </a:ln>
            <a:effectLst/>
          </c:spPr>
          <c:invertIfNegative val="0"/>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'22Q4_P8'!$C$59:$J$59</c:f>
              <c:numCache>
                <c:formatCode>#,##0;\(#,##0\)</c:formatCode>
                <c:ptCount val="8"/>
                <c:pt idx="0">
                  <c:v>16585</c:v>
                </c:pt>
                <c:pt idx="1">
                  <c:v>16299</c:v>
                </c:pt>
                <c:pt idx="2">
                  <c:v>15980</c:v>
                </c:pt>
                <c:pt idx="3">
                  <c:v>17176</c:v>
                </c:pt>
                <c:pt idx="4">
                  <c:v>17085</c:v>
                </c:pt>
                <c:pt idx="5">
                  <c:v>18562</c:v>
                </c:pt>
                <c:pt idx="6">
                  <c:v>18420</c:v>
                </c:pt>
                <c:pt idx="7">
                  <c:v>17960</c:v>
                </c:pt>
              </c:numCache>
            </c:numRef>
          </c:val>
          <c:extLst>
            <c:ext xmlns:c16="http://schemas.microsoft.com/office/drawing/2014/chart" uri="{C3380CC4-5D6E-409C-BE32-E72D297353CC}">
              <c16:uniqueId val="{00000000-1A5C-4A3F-8DA1-92A764C7422F}"/>
            </c:ext>
          </c:extLst>
        </c:ser>
        <c:ser>
          <c:idx val="2"/>
          <c:order val="1"/>
          <c:tx>
            <c:strRef>
              <c:f>'22Q4_P8'!$L$60</c:f>
              <c:strCache>
                <c:ptCount val="1"/>
                <c:pt idx="0">
                  <c:v>介護（Elderly care）</c:v>
                </c:pt>
              </c:strCache>
            </c:strRef>
          </c:tx>
          <c:spPr>
            <a:solidFill>
              <a:srgbClr val="8FC31F"/>
            </a:solidFill>
            <a:ln>
              <a:noFill/>
            </a:ln>
            <a:effectLst/>
          </c:spPr>
          <c:invertIfNegative val="0"/>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'22Q4_P8'!$C$60:$J$60</c:f>
              <c:numCache>
                <c:formatCode>#,##0;\(#,##0\)</c:formatCode>
                <c:ptCount val="8"/>
                <c:pt idx="0">
                  <c:v>11671</c:v>
                </c:pt>
                <c:pt idx="1">
                  <c:v>11916</c:v>
                </c:pt>
                <c:pt idx="2">
                  <c:v>12283</c:v>
                </c:pt>
                <c:pt idx="3">
                  <c:v>11731</c:v>
                </c:pt>
                <c:pt idx="4">
                  <c:v>12082</c:v>
                </c:pt>
                <c:pt idx="5">
                  <c:v>12089</c:v>
                </c:pt>
                <c:pt idx="6">
                  <c:v>12356</c:v>
                </c:pt>
                <c:pt idx="7">
                  <c:v>12008</c:v>
                </c:pt>
              </c:numCache>
            </c:numRef>
          </c:val>
          <c:extLst>
            <c:ext xmlns:c16="http://schemas.microsoft.com/office/drawing/2014/chart" uri="{C3380CC4-5D6E-409C-BE32-E72D297353CC}">
              <c16:uniqueId val="{00000001-1A5C-4A3F-8DA1-92A764C7422F}"/>
            </c:ext>
          </c:extLst>
        </c:ser>
        <c:ser>
          <c:idx val="3"/>
          <c:order val="2"/>
          <c:tx>
            <c:strRef>
              <c:f>'22Q4_P8'!$L$61</c:f>
              <c:strCache>
                <c:ptCount val="1"/>
                <c:pt idx="0">
                  <c:v>こども（Children）</c:v>
                </c:pt>
              </c:strCache>
            </c:strRef>
          </c:tx>
          <c:spPr>
            <a:solidFill>
              <a:srgbClr val="FFCCFF"/>
            </a:solidFill>
            <a:ln>
              <a:noFill/>
            </a:ln>
            <a:effectLst/>
          </c:spPr>
          <c:invertIfNegative val="0"/>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'22Q4_P8'!$C$61:$J$61</c:f>
              <c:numCache>
                <c:formatCode>#,##0;\(#,##0\)</c:formatCode>
                <c:ptCount val="8"/>
                <c:pt idx="0">
                  <c:v>702</c:v>
                </c:pt>
                <c:pt idx="1">
                  <c:v>704</c:v>
                </c:pt>
                <c:pt idx="2">
                  <c:v>731</c:v>
                </c:pt>
                <c:pt idx="3">
                  <c:v>939</c:v>
                </c:pt>
                <c:pt idx="4">
                  <c:v>2721</c:v>
                </c:pt>
                <c:pt idx="5">
                  <c:v>2291</c:v>
                </c:pt>
                <c:pt idx="6">
                  <c:v>2400</c:v>
                </c:pt>
                <c:pt idx="7">
                  <c:v>2516</c:v>
                </c:pt>
              </c:numCache>
            </c:numRef>
          </c:val>
          <c:extLst>
            <c:ext xmlns:c16="http://schemas.microsoft.com/office/drawing/2014/chart" uri="{C3380CC4-5D6E-409C-BE32-E72D297353CC}">
              <c16:uniqueId val="{00000002-1A5C-4A3F-8DA1-92A764C7422F}"/>
            </c:ext>
          </c:extLst>
        </c:ser>
        <c:ser>
          <c:idx val="5"/>
          <c:order val="3"/>
          <c:tx>
            <c:strRef>
              <c:f>'22Q4_P8'!$L$62</c:f>
              <c:strCache>
                <c:ptCount val="1"/>
                <c:pt idx="0">
                  <c:v>その他（Others）</c:v>
                </c:pt>
              </c:strCache>
            </c:strRef>
          </c:tx>
          <c:spPr>
            <a:solidFill>
              <a:schemeClr val="bg1">
                <a:lumMod val="65000"/>
              </a:schemeClr>
            </a:solidFill>
            <a:ln>
              <a:noFill/>
            </a:ln>
            <a:effectLst/>
          </c:spPr>
          <c:invertIfNegative val="0"/>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'22Q4_P8'!$C$62:$J$62</c:f>
              <c:numCache>
                <c:formatCode>#,##0;\(#,##0\)</c:formatCode>
                <c:ptCount val="8"/>
                <c:pt idx="0">
                  <c:v>136</c:v>
                </c:pt>
                <c:pt idx="1">
                  <c:v>134</c:v>
                </c:pt>
                <c:pt idx="2">
                  <c:v>108</c:v>
                </c:pt>
                <c:pt idx="3">
                  <c:v>136</c:v>
                </c:pt>
                <c:pt idx="4">
                  <c:v>170</c:v>
                </c:pt>
                <c:pt idx="5">
                  <c:v>137</c:v>
                </c:pt>
                <c:pt idx="6">
                  <c:v>121</c:v>
                </c:pt>
                <c:pt idx="7">
                  <c:v>162</c:v>
                </c:pt>
              </c:numCache>
            </c:numRef>
          </c:val>
          <c:extLst>
            <c:ext xmlns:c16="http://schemas.microsoft.com/office/drawing/2014/chart" uri="{C3380CC4-5D6E-409C-BE32-E72D297353CC}">
              <c16:uniqueId val="{00000003-1A5C-4A3F-8DA1-92A764C7422F}"/>
            </c:ext>
          </c:extLst>
        </c:ser>
        <c:ser>
          <c:idx val="0"/>
          <c:order val="4"/>
          <c:tx>
            <c:strRef>
              <c:f>'22Q4_P8'!$L$58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'22Q4_P8'!$C$58:$J$58</c:f>
              <c:numCache>
                <c:formatCode>#,##0;\(#,##0\)</c:formatCode>
                <c:ptCount val="8"/>
                <c:pt idx="0">
                  <c:v>29095</c:v>
                </c:pt>
                <c:pt idx="1">
                  <c:v>29055</c:v>
                </c:pt>
                <c:pt idx="2">
                  <c:v>29104</c:v>
                </c:pt>
                <c:pt idx="3">
                  <c:v>29984</c:v>
                </c:pt>
                <c:pt idx="4">
                  <c:v>32059</c:v>
                </c:pt>
                <c:pt idx="5">
                  <c:v>33081</c:v>
                </c:pt>
                <c:pt idx="6">
                  <c:v>33299</c:v>
                </c:pt>
                <c:pt idx="7">
                  <c:v>32647</c:v>
                </c:pt>
              </c:numCache>
            </c:numRef>
          </c:val>
          <c:extLst>
            <c:ext xmlns:c16="http://schemas.microsoft.com/office/drawing/2014/chart" uri="{C3380CC4-5D6E-409C-BE32-E72D297353CC}">
              <c16:uniqueId val="{00000004-1A5C-4A3F-8DA1-92A764C7422F}"/>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'22Q4_P8'!$C$67:$J$67</c:f>
              <c:numCache>
                <c:formatCode>\+#,##0.0"%";\(#,##0.0"%"\)</c:formatCode>
                <c:ptCount val="8"/>
                <c:pt idx="0">
                  <c:v>16.564187263623364</c:v>
                </c:pt>
                <c:pt idx="1">
                  <c:v>14.393282686345476</c:v>
                </c:pt>
                <c:pt idx="2">
                  <c:v>4.8495003788934676</c:v>
                </c:pt>
                <c:pt idx="3">
                  <c:v>6.8456273801047907</c:v>
                </c:pt>
                <c:pt idx="4">
                  <c:v>10.188410324351317</c:v>
                </c:pt>
                <c:pt idx="5">
                  <c:v>13.854998049146229</c:v>
                </c:pt>
                <c:pt idx="6">
                  <c:v>14.414932675829251</c:v>
                </c:pt>
                <c:pt idx="7">
                  <c:v>8.8821996094739184</c:v>
                </c:pt>
              </c:numCache>
            </c:numRef>
          </c:val>
          <c:smooth val="0"/>
          <c:extLst>
            <c:ext xmlns:c16="http://schemas.microsoft.com/office/drawing/2014/chart" uri="{C3380CC4-5D6E-409C-BE32-E72D297353CC}">
              <c16:uniqueId val="{00000005-1A5C-4A3F-8DA1-92A764C7422F}"/>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20"/>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'22Q4_P8'!$C$59:$J$59</c:f>
              <c:numCache>
                <c:formatCode>#,##0;\(#,##0\)</c:formatCode>
                <c:ptCount val="8"/>
                <c:pt idx="0">
                  <c:v>16585</c:v>
                </c:pt>
                <c:pt idx="1">
                  <c:v>16299</c:v>
                </c:pt>
                <c:pt idx="2">
                  <c:v>15980</c:v>
                </c:pt>
                <c:pt idx="3">
                  <c:v>17176</c:v>
                </c:pt>
                <c:pt idx="4">
                  <c:v>17085</c:v>
                </c:pt>
                <c:pt idx="5">
                  <c:v>18562</c:v>
                </c:pt>
                <c:pt idx="6">
                  <c:v>18420</c:v>
                </c:pt>
                <c:pt idx="7">
                  <c:v>17960</c:v>
                </c:pt>
              </c:numCache>
            </c:numRef>
          </c:val>
          <c:extLst>
            <c:ext xmlns:c16="http://schemas.microsoft.com/office/drawing/2014/chart" uri="{C3380CC4-5D6E-409C-BE32-E72D297353CC}">
              <c16:uniqueId val="{00000000-D6CC-43B3-A332-E58919DAD993}"/>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'22Q4_P8'!$C$68:$J$68</c:f>
              <c:numCache>
                <c:formatCode>\+#,##0.0"%";\(#,##0.0"%"\)</c:formatCode>
                <c:ptCount val="8"/>
                <c:pt idx="0">
                  <c:v>11.339964626029641</c:v>
                </c:pt>
                <c:pt idx="1">
                  <c:v>9.3601241763705545</c:v>
                </c:pt>
                <c:pt idx="2">
                  <c:v>4.2872751872679693</c:v>
                </c:pt>
                <c:pt idx="3">
                  <c:v>8.6952493658379417</c:v>
                </c:pt>
                <c:pt idx="4">
                  <c:v>3.0163146674212049</c:v>
                </c:pt>
                <c:pt idx="5">
                  <c:v>13.884431719042723</c:v>
                </c:pt>
                <c:pt idx="6">
                  <c:v>15.268325029746421</c:v>
                </c:pt>
                <c:pt idx="7">
                  <c:v>4.5620502793261686</c:v>
                </c:pt>
              </c:numCache>
            </c:numRef>
          </c:val>
          <c:smooth val="0"/>
          <c:extLst>
            <c:ext xmlns:c16="http://schemas.microsoft.com/office/drawing/2014/chart" uri="{C3380CC4-5D6E-409C-BE32-E72D297353CC}">
              <c16:uniqueId val="{00000001-D6CC-43B3-A332-E58919DAD993}"/>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5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17"/>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'22Q4_P8'!$C$60:$J$60</c:f>
              <c:numCache>
                <c:formatCode>#,##0;\(#,##0\)</c:formatCode>
                <c:ptCount val="8"/>
                <c:pt idx="0">
                  <c:v>11671</c:v>
                </c:pt>
                <c:pt idx="1">
                  <c:v>11916</c:v>
                </c:pt>
                <c:pt idx="2">
                  <c:v>12283</c:v>
                </c:pt>
                <c:pt idx="3">
                  <c:v>11731</c:v>
                </c:pt>
                <c:pt idx="4">
                  <c:v>12082</c:v>
                </c:pt>
                <c:pt idx="5">
                  <c:v>12089</c:v>
                </c:pt>
                <c:pt idx="6">
                  <c:v>12356</c:v>
                </c:pt>
                <c:pt idx="7">
                  <c:v>12008</c:v>
                </c:pt>
              </c:numCache>
            </c:numRef>
          </c:val>
          <c:extLst>
            <c:ext xmlns:c16="http://schemas.microsoft.com/office/drawing/2014/chart" uri="{C3380CC4-5D6E-409C-BE32-E72D297353CC}">
              <c16:uniqueId val="{00000000-B0E8-406A-BB80-2C359ECA703E}"/>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'22Q4_P8'!$C$69:$J$69</c:f>
              <c:numCache>
                <c:formatCode>\+#,##0.0"%";\(#,##0.0"%"\)</c:formatCode>
                <c:ptCount val="8"/>
                <c:pt idx="0">
                  <c:v>24.856398834955073</c:v>
                </c:pt>
                <c:pt idx="1">
                  <c:v>22.146431300704549</c:v>
                </c:pt>
                <c:pt idx="2">
                  <c:v>4.7847940188874061</c:v>
                </c:pt>
                <c:pt idx="3">
                  <c:v>2.2153893795578528</c:v>
                </c:pt>
                <c:pt idx="4">
                  <c:v>3.5212973135590353</c:v>
                </c:pt>
                <c:pt idx="5">
                  <c:v>1.4495681496407009</c:v>
                </c:pt>
                <c:pt idx="6">
                  <c:v>0.59470835433539371</c:v>
                </c:pt>
                <c:pt idx="7">
                  <c:v>2.3643747084284517</c:v>
                </c:pt>
              </c:numCache>
            </c:numRef>
          </c:val>
          <c:smooth val="0"/>
          <c:extLst>
            <c:ext xmlns:c16="http://schemas.microsoft.com/office/drawing/2014/chart" uri="{C3380CC4-5D6E-409C-BE32-E72D297353CC}">
              <c16:uniqueId val="{00000001-B0E8-406A-BB80-2C359ECA703E}"/>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'22Q4_P9'!$L$59</c:f>
              <c:strCache>
                <c:ptCount val="1"/>
                <c:pt idx="0">
                  <c:v>医療（Medical outsourcing）</c:v>
                </c:pt>
              </c:strCache>
            </c:strRef>
          </c:tx>
          <c:spPr>
            <a:solidFill>
              <a:srgbClr val="95CDF6"/>
            </a:solidFill>
            <a:ln>
              <a:noFill/>
            </a:ln>
            <a:effectLst/>
          </c:spPr>
          <c:invertIfNegative val="0"/>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'22Q4_P9'!$C$59:$J$59</c:f>
              <c:numCache>
                <c:formatCode>#,##0;\(#,##0\)</c:formatCode>
                <c:ptCount val="8"/>
                <c:pt idx="0">
                  <c:v>2056</c:v>
                </c:pt>
                <c:pt idx="1">
                  <c:v>2234</c:v>
                </c:pt>
                <c:pt idx="2">
                  <c:v>2047</c:v>
                </c:pt>
                <c:pt idx="3">
                  <c:v>0</c:v>
                </c:pt>
                <c:pt idx="4">
                  <c:v>2131</c:v>
                </c:pt>
                <c:pt idx="5">
                  <c:v>2275</c:v>
                </c:pt>
                <c:pt idx="6">
                  <c:v>2233</c:v>
                </c:pt>
                <c:pt idx="7">
                  <c:v>2320</c:v>
                </c:pt>
              </c:numCache>
            </c:numRef>
          </c:val>
          <c:extLst>
            <c:ext xmlns:c16="http://schemas.microsoft.com/office/drawing/2014/chart" uri="{C3380CC4-5D6E-409C-BE32-E72D297353CC}">
              <c16:uniqueId val="{00000000-C3FB-43F4-B94D-1F757804255A}"/>
            </c:ext>
          </c:extLst>
        </c:ser>
        <c:ser>
          <c:idx val="2"/>
          <c:order val="1"/>
          <c:tx>
            <c:strRef>
              <c:f>'22Q4_P9'!$L$60</c:f>
              <c:strCache>
                <c:ptCount val="1"/>
                <c:pt idx="0">
                  <c:v>介護（Elderly care）</c:v>
                </c:pt>
              </c:strCache>
            </c:strRef>
          </c:tx>
          <c:spPr>
            <a:solidFill>
              <a:srgbClr val="8FC31F"/>
            </a:solidFill>
            <a:ln>
              <a:noFill/>
            </a:ln>
            <a:effectLst/>
          </c:spPr>
          <c:invertIfNegative val="0"/>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'22Q4_P9'!$C$60:$J$60</c:f>
              <c:numCache>
                <c:formatCode>#,##0;\(#,##0\)</c:formatCode>
                <c:ptCount val="8"/>
                <c:pt idx="0">
                  <c:v>585</c:v>
                </c:pt>
                <c:pt idx="1">
                  <c:v>728</c:v>
                </c:pt>
                <c:pt idx="2">
                  <c:v>957</c:v>
                </c:pt>
                <c:pt idx="3">
                  <c:v>0</c:v>
                </c:pt>
                <c:pt idx="4">
                  <c:v>671</c:v>
                </c:pt>
                <c:pt idx="5">
                  <c:v>672</c:v>
                </c:pt>
                <c:pt idx="6">
                  <c:v>830</c:v>
                </c:pt>
                <c:pt idx="7">
                  <c:v>346</c:v>
                </c:pt>
              </c:numCache>
            </c:numRef>
          </c:val>
          <c:extLst>
            <c:ext xmlns:c16="http://schemas.microsoft.com/office/drawing/2014/chart" uri="{C3380CC4-5D6E-409C-BE32-E72D297353CC}">
              <c16:uniqueId val="{00000001-C3FB-43F4-B94D-1F757804255A}"/>
            </c:ext>
          </c:extLst>
        </c:ser>
        <c:ser>
          <c:idx val="3"/>
          <c:order val="2"/>
          <c:tx>
            <c:strRef>
              <c:f>'22Q4_P9'!$L$61</c:f>
              <c:strCache>
                <c:ptCount val="1"/>
                <c:pt idx="0">
                  <c:v>こども（Children）</c:v>
                </c:pt>
              </c:strCache>
            </c:strRef>
          </c:tx>
          <c:spPr>
            <a:solidFill>
              <a:srgbClr val="FFCCFF"/>
            </a:solidFill>
            <a:ln>
              <a:noFill/>
            </a:ln>
            <a:effectLst/>
          </c:spPr>
          <c:invertIfNegative val="0"/>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'22Q4_P9'!$C$61:$J$61</c:f>
              <c:numCache>
                <c:formatCode>#,##0;\(#,##0\)</c:formatCode>
                <c:ptCount val="8"/>
                <c:pt idx="0">
                  <c:v>52</c:v>
                </c:pt>
                <c:pt idx="1">
                  <c:v>88</c:v>
                </c:pt>
                <c:pt idx="2">
                  <c:v>93</c:v>
                </c:pt>
                <c:pt idx="3">
                  <c:v>0</c:v>
                </c:pt>
                <c:pt idx="4">
                  <c:v>58</c:v>
                </c:pt>
                <c:pt idx="5">
                  <c:v>70</c:v>
                </c:pt>
                <c:pt idx="6">
                  <c:v>189</c:v>
                </c:pt>
                <c:pt idx="7">
                  <c:v>185</c:v>
                </c:pt>
              </c:numCache>
            </c:numRef>
          </c:val>
          <c:extLst>
            <c:ext xmlns:c16="http://schemas.microsoft.com/office/drawing/2014/chart" uri="{C3380CC4-5D6E-409C-BE32-E72D297353CC}">
              <c16:uniqueId val="{00000002-C3FB-43F4-B94D-1F757804255A}"/>
            </c:ext>
          </c:extLst>
        </c:ser>
        <c:ser>
          <c:idx val="5"/>
          <c:order val="3"/>
          <c:tx>
            <c:strRef>
              <c:f>'22Q4_P9'!$L$62</c:f>
              <c:strCache>
                <c:ptCount val="1"/>
                <c:pt idx="0">
                  <c:v>その他（Others）</c:v>
                </c:pt>
              </c:strCache>
            </c:strRef>
          </c:tx>
          <c:spPr>
            <a:solidFill>
              <a:schemeClr val="bg1">
                <a:lumMod val="65000"/>
              </a:schemeClr>
            </a:solidFill>
            <a:ln>
              <a:noFill/>
            </a:ln>
            <a:effectLst/>
          </c:spPr>
          <c:invertIfNegative val="0"/>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'22Q4_P9'!$C$62:$J$62</c:f>
              <c:numCache>
                <c:formatCode>#,##0;\(#,##0\)</c:formatCode>
                <c:ptCount val="8"/>
                <c:pt idx="0">
                  <c:v>-28.000000100000001</c:v>
                </c:pt>
                <c:pt idx="1">
                  <c:v>-47.000000100000001</c:v>
                </c:pt>
                <c:pt idx="2">
                  <c:v>-137.00000009999999</c:v>
                </c:pt>
                <c:pt idx="3">
                  <c:v>0</c:v>
                </c:pt>
                <c:pt idx="4">
                  <c:v>-135.00000009999999</c:v>
                </c:pt>
                <c:pt idx="5">
                  <c:v>-154.00000009999999</c:v>
                </c:pt>
                <c:pt idx="6">
                  <c:v>-182.00000009999999</c:v>
                </c:pt>
                <c:pt idx="7">
                  <c:v>-134.00000009999999</c:v>
                </c:pt>
              </c:numCache>
            </c:numRef>
          </c:val>
          <c:extLst>
            <c:ext xmlns:c16="http://schemas.microsoft.com/office/drawing/2014/chart" uri="{C3380CC4-5D6E-409C-BE32-E72D297353CC}">
              <c16:uniqueId val="{00000003-C3FB-43F4-B94D-1F757804255A}"/>
            </c:ext>
          </c:extLst>
        </c:ser>
        <c:ser>
          <c:idx val="6"/>
          <c:order val="4"/>
          <c:tx>
            <c:strRef>
              <c:f>'22Q4_P9'!$L$63</c:f>
              <c:strCache>
                <c:ptCount val="1"/>
                <c:pt idx="0">
                  <c:v>全社費用（Corporate expenses）</c:v>
                </c:pt>
              </c:strCache>
            </c:strRef>
          </c:tx>
          <c:spPr>
            <a:solidFill>
              <a:schemeClr val="bg1">
                <a:lumMod val="85000"/>
              </a:schemeClr>
            </a:solidFill>
            <a:ln>
              <a:noFill/>
            </a:ln>
            <a:effectLst/>
          </c:spPr>
          <c:invertIfNegative val="0"/>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'22Q4_P9'!$C$63:$J$63</c:f>
              <c:numCache>
                <c:formatCode>#,##0;\(#,##0\)</c:formatCode>
                <c:ptCount val="8"/>
                <c:pt idx="0">
                  <c:v>-1058.0000001000001</c:v>
                </c:pt>
                <c:pt idx="1">
                  <c:v>-1163.0000001000001</c:v>
                </c:pt>
                <c:pt idx="2">
                  <c:v>-1157.0000001000001</c:v>
                </c:pt>
                <c:pt idx="3">
                  <c:v>0</c:v>
                </c:pt>
                <c:pt idx="4">
                  <c:v>-1241.0000001000001</c:v>
                </c:pt>
                <c:pt idx="5">
                  <c:v>-1227.0000001000001</c:v>
                </c:pt>
                <c:pt idx="6">
                  <c:v>-1262.0000001000001</c:v>
                </c:pt>
                <c:pt idx="7">
                  <c:v>-1321.0000001000001</c:v>
                </c:pt>
              </c:numCache>
            </c:numRef>
          </c:val>
          <c:extLst>
            <c:ext xmlns:c16="http://schemas.microsoft.com/office/drawing/2014/chart" uri="{C3380CC4-5D6E-409C-BE32-E72D297353CC}">
              <c16:uniqueId val="{00000004-C3FB-43F4-B94D-1F757804255A}"/>
            </c:ext>
          </c:extLst>
        </c:ser>
        <c:ser>
          <c:idx val="0"/>
          <c:order val="5"/>
          <c:tx>
            <c:strRef>
              <c:f>'22Q4_P9'!$L$58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'22Q4_P9'!$C$58:$J$58</c:f>
              <c:numCache>
                <c:formatCode>#,##0;\(#,##0\)</c:formatCode>
                <c:ptCount val="8"/>
                <c:pt idx="0">
                  <c:v>1607</c:v>
                </c:pt>
                <c:pt idx="1">
                  <c:v>1840</c:v>
                </c:pt>
                <c:pt idx="2">
                  <c:v>1804</c:v>
                </c:pt>
                <c:pt idx="3">
                  <c:v>0</c:v>
                </c:pt>
                <c:pt idx="4">
                  <c:v>1483</c:v>
                </c:pt>
                <c:pt idx="5">
                  <c:v>1636</c:v>
                </c:pt>
                <c:pt idx="6">
                  <c:v>1809</c:v>
                </c:pt>
                <c:pt idx="7">
                  <c:v>1395</c:v>
                </c:pt>
              </c:numCache>
            </c:numRef>
          </c:val>
          <c:extLst>
            <c:ext xmlns:c16="http://schemas.microsoft.com/office/drawing/2014/chart" uri="{C3380CC4-5D6E-409C-BE32-E72D297353CC}">
              <c16:uniqueId val="{00000005-C3FB-43F4-B94D-1F757804255A}"/>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'22Q4_P9'!$C$68:$J$68</c:f>
              <c:numCache>
                <c:formatCode>#,##0.0"%";\(#,##0.0"%"\)</c:formatCode>
                <c:ptCount val="8"/>
                <c:pt idx="0">
                  <c:v>5.5259619718921389</c:v>
                </c:pt>
                <c:pt idx="1">
                  <c:v>6.3356975837957545</c:v>
                </c:pt>
                <c:pt idx="2">
                  <c:v>6.2003071891172015</c:v>
                </c:pt>
                <c:pt idx="3">
                  <c:v>0</c:v>
                </c:pt>
                <c:pt idx="4">
                  <c:v>4.6288797272719915</c:v>
                </c:pt>
                <c:pt idx="5">
                  <c:v>4.9469956715660608</c:v>
                </c:pt>
                <c:pt idx="6">
                  <c:v>5.4345801200725683</c:v>
                </c:pt>
                <c:pt idx="7">
                  <c:v>4.2747482377461843</c:v>
                </c:pt>
              </c:numCache>
            </c:numRef>
          </c:val>
          <c:smooth val="0"/>
          <c:extLst>
            <c:ext xmlns:c16="http://schemas.microsoft.com/office/drawing/2014/chart" uri="{C3380CC4-5D6E-409C-BE32-E72D297353CC}">
              <c16:uniqueId val="{00000006-C3FB-43F4-B94D-1F757804255A}"/>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'22Q4_P9'!$C$59:$J$59</c:f>
              <c:numCache>
                <c:formatCode>#,##0;\(#,##0\)</c:formatCode>
                <c:ptCount val="8"/>
                <c:pt idx="0">
                  <c:v>2056</c:v>
                </c:pt>
                <c:pt idx="1">
                  <c:v>2234</c:v>
                </c:pt>
                <c:pt idx="2">
                  <c:v>2047</c:v>
                </c:pt>
                <c:pt idx="3">
                  <c:v>0</c:v>
                </c:pt>
                <c:pt idx="4">
                  <c:v>2131</c:v>
                </c:pt>
                <c:pt idx="5">
                  <c:v>2275</c:v>
                </c:pt>
                <c:pt idx="6">
                  <c:v>2233</c:v>
                </c:pt>
                <c:pt idx="7">
                  <c:v>2320</c:v>
                </c:pt>
              </c:numCache>
            </c:numRef>
          </c:val>
          <c:extLst>
            <c:ext xmlns:c16="http://schemas.microsoft.com/office/drawing/2014/chart" uri="{C3380CC4-5D6E-409C-BE32-E72D297353CC}">
              <c16:uniqueId val="{00000000-EE5D-4A20-A2B6-C23201305427}"/>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'22Q4_P9'!$C$69:$J$69</c:f>
              <c:numCache>
                <c:formatCode>#,##0.0"%";\(#,##0.0"%"\)</c:formatCode>
                <c:ptCount val="8"/>
                <c:pt idx="0">
                  <c:v>12.399407606388001</c:v>
                </c:pt>
                <c:pt idx="1">
                  <c:v>13.70654767405863</c:v>
                </c:pt>
                <c:pt idx="2">
                  <c:v>12.810847409825667</c:v>
                </c:pt>
                <c:pt idx="3">
                  <c:v>0</c:v>
                </c:pt>
                <c:pt idx="4">
                  <c:v>12.474164073712439</c:v>
                </c:pt>
                <c:pt idx="5">
                  <c:v>12.256690295291754</c:v>
                </c:pt>
                <c:pt idx="6">
                  <c:v>12.127233935231301</c:v>
                </c:pt>
                <c:pt idx="7">
                  <c:v>12.918161016585335</c:v>
                </c:pt>
              </c:numCache>
            </c:numRef>
          </c:val>
          <c:smooth val="0"/>
          <c:extLst>
            <c:ext xmlns:c16="http://schemas.microsoft.com/office/drawing/2014/chart" uri="{C3380CC4-5D6E-409C-BE32-E72D297353CC}">
              <c16:uniqueId val="{00000001-EE5D-4A20-A2B6-C23201305427}"/>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'21Q4_P8'!$C$60:$J$60</c:f>
              <c:numCache>
                <c:formatCode>#,##0;\(#,##0\)</c:formatCode>
                <c:ptCount val="8"/>
                <c:pt idx="0">
                  <c:v>9347</c:v>
                </c:pt>
                <c:pt idx="1">
                  <c:v>9756</c:v>
                </c:pt>
                <c:pt idx="2">
                  <c:v>11722</c:v>
                </c:pt>
                <c:pt idx="3">
                  <c:v>11476</c:v>
                </c:pt>
                <c:pt idx="4">
                  <c:v>11671</c:v>
                </c:pt>
                <c:pt idx="5">
                  <c:v>11916</c:v>
                </c:pt>
                <c:pt idx="6">
                  <c:v>12283</c:v>
                </c:pt>
                <c:pt idx="7">
                  <c:v>11731</c:v>
                </c:pt>
              </c:numCache>
            </c:numRef>
          </c:val>
          <c:extLst>
            <c:ext xmlns:c16="http://schemas.microsoft.com/office/drawing/2014/chart" uri="{C3380CC4-5D6E-409C-BE32-E72D297353CC}">
              <c16:uniqueId val="{00000000-3D77-49EB-AC8C-D0133C1D5AFD}"/>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'21Q4_P8'!$C$56:$J$57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'21Q4_P8'!$C$69:$J$69</c:f>
              <c:numCache>
                <c:formatCode>\+#,##0.0"%";\(#,##0.0"%"\)</c:formatCode>
                <c:ptCount val="8"/>
                <c:pt idx="0">
                  <c:v>10.259307150171693</c:v>
                </c:pt>
                <c:pt idx="1">
                  <c:v>12.923390022919135</c:v>
                </c:pt>
                <c:pt idx="2">
                  <c:v>29.036792346403463</c:v>
                </c:pt>
                <c:pt idx="3">
                  <c:v>29.197017385230573</c:v>
                </c:pt>
                <c:pt idx="4">
                  <c:v>24.856398834955073</c:v>
                </c:pt>
                <c:pt idx="5">
                  <c:v>22.146431300704549</c:v>
                </c:pt>
                <c:pt idx="6">
                  <c:v>4.7847940188874061</c:v>
                </c:pt>
                <c:pt idx="7">
                  <c:v>2.2153893795578528</c:v>
                </c:pt>
              </c:numCache>
            </c:numRef>
          </c:val>
          <c:smooth val="0"/>
          <c:extLst>
            <c:ext xmlns:c16="http://schemas.microsoft.com/office/drawing/2014/chart" uri="{C3380CC4-5D6E-409C-BE32-E72D297353CC}">
              <c16:uniqueId val="{00000001-3D77-49EB-AC8C-D0133C1D5AFD}"/>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'22Q4_P9'!$C$60:$J$60</c:f>
              <c:numCache>
                <c:formatCode>#,##0;\(#,##0\)</c:formatCode>
                <c:ptCount val="8"/>
                <c:pt idx="0">
                  <c:v>585</c:v>
                </c:pt>
                <c:pt idx="1">
                  <c:v>728</c:v>
                </c:pt>
                <c:pt idx="2">
                  <c:v>957</c:v>
                </c:pt>
                <c:pt idx="3">
                  <c:v>0</c:v>
                </c:pt>
                <c:pt idx="4">
                  <c:v>671</c:v>
                </c:pt>
                <c:pt idx="5">
                  <c:v>672</c:v>
                </c:pt>
                <c:pt idx="6">
                  <c:v>830</c:v>
                </c:pt>
                <c:pt idx="7">
                  <c:v>346</c:v>
                </c:pt>
              </c:numCache>
            </c:numRef>
          </c:val>
          <c:extLst>
            <c:ext xmlns:c16="http://schemas.microsoft.com/office/drawing/2014/chart" uri="{C3380CC4-5D6E-409C-BE32-E72D297353CC}">
              <c16:uniqueId val="{00000000-F7D8-453E-B3C0-0ACB4AB2CBD4}"/>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'22Q4_P9'!$C$56:$J$57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'22Q4_P9'!$C$70:$J$70</c:f>
              <c:numCache>
                <c:formatCode>#,##0.0"%";\(#,##0.0"%"\)</c:formatCode>
                <c:ptCount val="8"/>
                <c:pt idx="0">
                  <c:v>5.0172862636376543</c:v>
                </c:pt>
                <c:pt idx="1">
                  <c:v>6.1170463660454022</c:v>
                </c:pt>
                <c:pt idx="2">
                  <c:v>7.7944585306231771</c:v>
                </c:pt>
                <c:pt idx="3">
                  <c:v>0</c:v>
                </c:pt>
                <c:pt idx="4">
                  <c:v>5.558634999127821</c:v>
                </c:pt>
                <c:pt idx="5">
                  <c:v>5.560643302497879</c:v>
                </c:pt>
                <c:pt idx="6">
                  <c:v>6.7224188828940408</c:v>
                </c:pt>
                <c:pt idx="7">
                  <c:v>2.8874211541109625</c:v>
                </c:pt>
              </c:numCache>
            </c:numRef>
          </c:val>
          <c:smooth val="0"/>
          <c:extLst>
            <c:ext xmlns:c16="http://schemas.microsoft.com/office/drawing/2014/chart" uri="{C3380CC4-5D6E-409C-BE32-E72D297353CC}">
              <c16:uniqueId val="{00000001-F7D8-453E-B3C0-0ACB4AB2CBD4}"/>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'23Q1_P8'!$L$59</c:f>
              <c:strCache>
                <c:ptCount val="1"/>
                <c:pt idx="0">
                  <c:v>医療（Medical outsourcing）</c:v>
                </c:pt>
              </c:strCache>
            </c:strRef>
          </c:tx>
          <c:spPr>
            <a:solidFill>
              <a:srgbClr val="95CDF6"/>
            </a:solidFill>
            <a:ln>
              <a:noFill/>
            </a:ln>
            <a:effectLst/>
          </c:spPr>
          <c:invertIfNegative val="0"/>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'23Q1_P8'!$C$59:$J$59</c:f>
              <c:numCache>
                <c:formatCode>#,##0;\(#,##0\)</c:formatCode>
                <c:ptCount val="8"/>
                <c:pt idx="0">
                  <c:v>17085</c:v>
                </c:pt>
                <c:pt idx="1">
                  <c:v>18562</c:v>
                </c:pt>
                <c:pt idx="2">
                  <c:v>18420</c:v>
                </c:pt>
                <c:pt idx="3">
                  <c:v>17960</c:v>
                </c:pt>
                <c:pt idx="4">
                  <c:v>17706</c:v>
                </c:pt>
                <c:pt idx="5">
                  <c:v>0</c:v>
                </c:pt>
                <c:pt idx="6">
                  <c:v>0</c:v>
                </c:pt>
                <c:pt idx="7">
                  <c:v>0</c:v>
                </c:pt>
              </c:numCache>
            </c:numRef>
          </c:val>
          <c:extLst>
            <c:ext xmlns:c16="http://schemas.microsoft.com/office/drawing/2014/chart" uri="{C3380CC4-5D6E-409C-BE32-E72D297353CC}">
              <c16:uniqueId val="{00000000-5360-47AB-A522-C2B3646008A8}"/>
            </c:ext>
          </c:extLst>
        </c:ser>
        <c:ser>
          <c:idx val="2"/>
          <c:order val="1"/>
          <c:tx>
            <c:strRef>
              <c:f>'23Q1_P8'!$L$60</c:f>
              <c:strCache>
                <c:ptCount val="1"/>
                <c:pt idx="0">
                  <c:v>介護（Elderly care）</c:v>
                </c:pt>
              </c:strCache>
            </c:strRef>
          </c:tx>
          <c:spPr>
            <a:solidFill>
              <a:srgbClr val="8FC31F"/>
            </a:solidFill>
            <a:ln>
              <a:noFill/>
            </a:ln>
            <a:effectLst/>
          </c:spPr>
          <c:invertIfNegative val="0"/>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'23Q1_P8'!$C$60:$J$60</c:f>
              <c:numCache>
                <c:formatCode>#,##0;\(#,##0\)</c:formatCode>
                <c:ptCount val="8"/>
                <c:pt idx="0">
                  <c:v>12082</c:v>
                </c:pt>
                <c:pt idx="1">
                  <c:v>12089</c:v>
                </c:pt>
                <c:pt idx="2">
                  <c:v>12356</c:v>
                </c:pt>
                <c:pt idx="3">
                  <c:v>12008</c:v>
                </c:pt>
                <c:pt idx="4">
                  <c:v>12619</c:v>
                </c:pt>
                <c:pt idx="5">
                  <c:v>0</c:v>
                </c:pt>
                <c:pt idx="6">
                  <c:v>0</c:v>
                </c:pt>
                <c:pt idx="7">
                  <c:v>0</c:v>
                </c:pt>
              </c:numCache>
            </c:numRef>
          </c:val>
          <c:extLst>
            <c:ext xmlns:c16="http://schemas.microsoft.com/office/drawing/2014/chart" uri="{C3380CC4-5D6E-409C-BE32-E72D297353CC}">
              <c16:uniqueId val="{00000001-5360-47AB-A522-C2B3646008A8}"/>
            </c:ext>
          </c:extLst>
        </c:ser>
        <c:ser>
          <c:idx val="3"/>
          <c:order val="2"/>
          <c:tx>
            <c:strRef>
              <c:f>'23Q1_P8'!$L$61</c:f>
              <c:strCache>
                <c:ptCount val="1"/>
                <c:pt idx="0">
                  <c:v>こども（Children）</c:v>
                </c:pt>
              </c:strCache>
            </c:strRef>
          </c:tx>
          <c:spPr>
            <a:solidFill>
              <a:srgbClr val="FFCCFF"/>
            </a:solidFill>
            <a:ln>
              <a:noFill/>
            </a:ln>
            <a:effectLst/>
          </c:spPr>
          <c:invertIfNegative val="0"/>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'23Q1_P8'!$C$61:$J$61</c:f>
              <c:numCache>
                <c:formatCode>#,##0;\(#,##0\)</c:formatCode>
                <c:ptCount val="8"/>
                <c:pt idx="0">
                  <c:v>2721</c:v>
                </c:pt>
                <c:pt idx="1">
                  <c:v>2291</c:v>
                </c:pt>
                <c:pt idx="2">
                  <c:v>2400</c:v>
                </c:pt>
                <c:pt idx="3">
                  <c:v>2516</c:v>
                </c:pt>
                <c:pt idx="4">
                  <c:v>2446</c:v>
                </c:pt>
                <c:pt idx="5">
                  <c:v>0</c:v>
                </c:pt>
                <c:pt idx="6">
                  <c:v>0</c:v>
                </c:pt>
                <c:pt idx="7">
                  <c:v>0</c:v>
                </c:pt>
              </c:numCache>
            </c:numRef>
          </c:val>
          <c:extLst>
            <c:ext xmlns:c16="http://schemas.microsoft.com/office/drawing/2014/chart" uri="{C3380CC4-5D6E-409C-BE32-E72D297353CC}">
              <c16:uniqueId val="{00000002-5360-47AB-A522-C2B3646008A8}"/>
            </c:ext>
          </c:extLst>
        </c:ser>
        <c:ser>
          <c:idx val="5"/>
          <c:order val="3"/>
          <c:tx>
            <c:strRef>
              <c:f>'23Q1_P8'!$L$62</c:f>
              <c:strCache>
                <c:ptCount val="1"/>
                <c:pt idx="0">
                  <c:v>その他（Others）</c:v>
                </c:pt>
              </c:strCache>
            </c:strRef>
          </c:tx>
          <c:spPr>
            <a:solidFill>
              <a:schemeClr val="bg1">
                <a:lumMod val="65000"/>
              </a:schemeClr>
            </a:solidFill>
            <a:ln>
              <a:noFill/>
            </a:ln>
            <a:effectLst/>
          </c:spPr>
          <c:invertIfNegative val="0"/>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'23Q1_P8'!$C$62:$J$62</c:f>
              <c:numCache>
                <c:formatCode>#,##0;\(#,##0\)</c:formatCode>
                <c:ptCount val="8"/>
                <c:pt idx="0">
                  <c:v>170</c:v>
                </c:pt>
                <c:pt idx="1">
                  <c:v>137</c:v>
                </c:pt>
                <c:pt idx="2">
                  <c:v>121</c:v>
                </c:pt>
                <c:pt idx="3">
                  <c:v>162</c:v>
                </c:pt>
                <c:pt idx="4">
                  <c:v>150</c:v>
                </c:pt>
                <c:pt idx="5">
                  <c:v>0</c:v>
                </c:pt>
                <c:pt idx="6">
                  <c:v>0</c:v>
                </c:pt>
                <c:pt idx="7">
                  <c:v>0</c:v>
                </c:pt>
              </c:numCache>
            </c:numRef>
          </c:val>
          <c:extLst>
            <c:ext xmlns:c16="http://schemas.microsoft.com/office/drawing/2014/chart" uri="{C3380CC4-5D6E-409C-BE32-E72D297353CC}">
              <c16:uniqueId val="{00000003-5360-47AB-A522-C2B3646008A8}"/>
            </c:ext>
          </c:extLst>
        </c:ser>
        <c:ser>
          <c:idx val="0"/>
          <c:order val="4"/>
          <c:tx>
            <c:strRef>
              <c:f>'23Q1_P8'!$L$58</c:f>
              <c:strCache>
                <c:ptCount val="1"/>
                <c:pt idx="0">
                  <c:v>全社（Total）</c:v>
                </c:pt>
              </c:strCache>
            </c:strRef>
          </c:tx>
          <c:spPr>
            <a:noFill/>
            <a:ln>
              <a:noFill/>
            </a:ln>
            <a:effectLst/>
          </c:spPr>
          <c:invertIfNegative val="0"/>
          <c:dLbls>
            <c:dLbl>
              <c:idx val="4"/>
              <c:layout>
                <c:manualLayout>
                  <c:x val="-1.089096372010631E-16"/>
                  <c:y val="0.157445444319460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FA-4B57-8889-95F7E6513B9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'23Q1_P8'!$C$58:$G$58</c:f>
              <c:numCache>
                <c:formatCode>#,##0;\(#,##0\)</c:formatCode>
                <c:ptCount val="5"/>
                <c:pt idx="0">
                  <c:v>32059</c:v>
                </c:pt>
                <c:pt idx="1">
                  <c:v>33081</c:v>
                </c:pt>
                <c:pt idx="2">
                  <c:v>33299</c:v>
                </c:pt>
                <c:pt idx="3">
                  <c:v>32647</c:v>
                </c:pt>
                <c:pt idx="4">
                  <c:v>32923</c:v>
                </c:pt>
              </c:numCache>
            </c:numRef>
          </c:val>
          <c:extLst>
            <c:ext xmlns:c16="http://schemas.microsoft.com/office/drawing/2014/chart" uri="{C3380CC4-5D6E-409C-BE32-E72D297353CC}">
              <c16:uniqueId val="{00000004-5360-47AB-A522-C2B3646008A8}"/>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'23Q1_P8'!$C$67:$J$67</c:f>
              <c:numCache>
                <c:formatCode>\+#,##0.0"%";\(#,##0.0"%"\)</c:formatCode>
                <c:ptCount val="8"/>
                <c:pt idx="0">
                  <c:v>10.188410324351317</c:v>
                </c:pt>
                <c:pt idx="1">
                  <c:v>13.854998049146229</c:v>
                </c:pt>
                <c:pt idx="2">
                  <c:v>14.414932675829251</c:v>
                </c:pt>
                <c:pt idx="3">
                  <c:v>8.8821996094739184</c:v>
                </c:pt>
                <c:pt idx="4">
                  <c:v>2.694738142338049</c:v>
                </c:pt>
              </c:numCache>
            </c:numRef>
          </c:val>
          <c:smooth val="0"/>
          <c:extLst>
            <c:ext xmlns:c16="http://schemas.microsoft.com/office/drawing/2014/chart" uri="{C3380CC4-5D6E-409C-BE32-E72D297353CC}">
              <c16:uniqueId val="{00000005-5360-47AB-A522-C2B3646008A8}"/>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7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'23Q1_P8'!$C$59:$G$59</c:f>
              <c:numCache>
                <c:formatCode>#,##0;\(#,##0\)</c:formatCode>
                <c:ptCount val="5"/>
                <c:pt idx="0">
                  <c:v>17085</c:v>
                </c:pt>
                <c:pt idx="1">
                  <c:v>18562</c:v>
                </c:pt>
                <c:pt idx="2">
                  <c:v>18420</c:v>
                </c:pt>
                <c:pt idx="3">
                  <c:v>17960</c:v>
                </c:pt>
                <c:pt idx="4">
                  <c:v>17706</c:v>
                </c:pt>
              </c:numCache>
            </c:numRef>
          </c:val>
          <c:extLst>
            <c:ext xmlns:c16="http://schemas.microsoft.com/office/drawing/2014/chart" uri="{C3380CC4-5D6E-409C-BE32-E72D297353CC}">
              <c16:uniqueId val="{00000000-1D4D-450E-A719-017E4F7459E3}"/>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'23Q1_P8'!$C$68:$J$68</c:f>
              <c:numCache>
                <c:formatCode>\+#,##0.0"%";\(#,##0.0"%"\)</c:formatCode>
                <c:ptCount val="8"/>
                <c:pt idx="0">
                  <c:v>3.0163146674212049</c:v>
                </c:pt>
                <c:pt idx="1">
                  <c:v>13.884431719042723</c:v>
                </c:pt>
                <c:pt idx="2">
                  <c:v>15.268325029746421</c:v>
                </c:pt>
                <c:pt idx="3">
                  <c:v>4.5620502793261686</c:v>
                </c:pt>
                <c:pt idx="4">
                  <c:v>3.6351000289247537</c:v>
                </c:pt>
              </c:numCache>
            </c:numRef>
          </c:val>
          <c:smooth val="0"/>
          <c:extLst>
            <c:ext xmlns:c16="http://schemas.microsoft.com/office/drawing/2014/chart" uri="{C3380CC4-5D6E-409C-BE32-E72D297353CC}">
              <c16:uniqueId val="{00000001-1D4D-450E-A719-017E4F7459E3}"/>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40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'23Q1_P8'!$C$60:$G$60</c:f>
              <c:numCache>
                <c:formatCode>#,##0;\(#,##0\)</c:formatCode>
                <c:ptCount val="5"/>
                <c:pt idx="0">
                  <c:v>12082</c:v>
                </c:pt>
                <c:pt idx="1">
                  <c:v>12089</c:v>
                </c:pt>
                <c:pt idx="2">
                  <c:v>12356</c:v>
                </c:pt>
                <c:pt idx="3">
                  <c:v>12008</c:v>
                </c:pt>
                <c:pt idx="4">
                  <c:v>12619</c:v>
                </c:pt>
              </c:numCache>
            </c:numRef>
          </c:val>
          <c:extLst>
            <c:ext xmlns:c16="http://schemas.microsoft.com/office/drawing/2014/chart" uri="{C3380CC4-5D6E-409C-BE32-E72D297353CC}">
              <c16:uniqueId val="{00000000-199F-44C4-A942-B22566D35474}"/>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'23Q1_P8'!$C$69:$J$69</c:f>
              <c:numCache>
                <c:formatCode>\+#,##0.0"%";\(#,##0.0"%"\)</c:formatCode>
                <c:ptCount val="8"/>
                <c:pt idx="0">
                  <c:v>3.5212973135590353</c:v>
                </c:pt>
                <c:pt idx="1">
                  <c:v>1.4495681496407009</c:v>
                </c:pt>
                <c:pt idx="2">
                  <c:v>0.59470835433539371</c:v>
                </c:pt>
                <c:pt idx="3">
                  <c:v>2.3643747084284517</c:v>
                </c:pt>
                <c:pt idx="4">
                  <c:v>4.4462621549958392</c:v>
                </c:pt>
              </c:numCache>
            </c:numRef>
          </c:val>
          <c:smooth val="0"/>
          <c:extLst>
            <c:ext xmlns:c16="http://schemas.microsoft.com/office/drawing/2014/chart" uri="{C3380CC4-5D6E-409C-BE32-E72D297353CC}">
              <c16:uniqueId val="{00000001-199F-44C4-A942-B22566D35474}"/>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5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40"/>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'23Q1_P9'!$L$59</c:f>
              <c:strCache>
                <c:ptCount val="1"/>
                <c:pt idx="0">
                  <c:v>医療（Medical outsourcing）</c:v>
                </c:pt>
              </c:strCache>
            </c:strRef>
          </c:tx>
          <c:spPr>
            <a:solidFill>
              <a:srgbClr val="95CDF6"/>
            </a:solidFill>
            <a:ln>
              <a:noFill/>
            </a:ln>
            <a:effectLst/>
          </c:spPr>
          <c:invertIfNegative val="0"/>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'23Q1_P9'!$C$59:$J$59</c:f>
              <c:numCache>
                <c:formatCode>#,##0;\(#,##0\)</c:formatCode>
                <c:ptCount val="8"/>
                <c:pt idx="0">
                  <c:v>2131</c:v>
                </c:pt>
                <c:pt idx="1">
                  <c:v>2275</c:v>
                </c:pt>
                <c:pt idx="2">
                  <c:v>2233</c:v>
                </c:pt>
                <c:pt idx="3">
                  <c:v>2320</c:v>
                </c:pt>
                <c:pt idx="4">
                  <c:v>2059</c:v>
                </c:pt>
                <c:pt idx="5">
                  <c:v>0</c:v>
                </c:pt>
                <c:pt idx="6">
                  <c:v>0</c:v>
                </c:pt>
                <c:pt idx="7">
                  <c:v>0</c:v>
                </c:pt>
              </c:numCache>
            </c:numRef>
          </c:val>
          <c:extLst>
            <c:ext xmlns:c16="http://schemas.microsoft.com/office/drawing/2014/chart" uri="{C3380CC4-5D6E-409C-BE32-E72D297353CC}">
              <c16:uniqueId val="{00000000-9372-416E-B3B3-CF2A508DD3D7}"/>
            </c:ext>
          </c:extLst>
        </c:ser>
        <c:ser>
          <c:idx val="2"/>
          <c:order val="1"/>
          <c:tx>
            <c:strRef>
              <c:f>'23Q1_P9'!$L$60</c:f>
              <c:strCache>
                <c:ptCount val="1"/>
                <c:pt idx="0">
                  <c:v>介護（Elderly care）</c:v>
                </c:pt>
              </c:strCache>
            </c:strRef>
          </c:tx>
          <c:spPr>
            <a:solidFill>
              <a:srgbClr val="8FC31F"/>
            </a:solidFill>
            <a:ln>
              <a:noFill/>
            </a:ln>
            <a:effectLst/>
          </c:spPr>
          <c:invertIfNegative val="0"/>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'23Q1_P9'!$C$60:$J$60</c:f>
              <c:numCache>
                <c:formatCode>#,##0;\(#,##0\)</c:formatCode>
                <c:ptCount val="8"/>
                <c:pt idx="0">
                  <c:v>671</c:v>
                </c:pt>
                <c:pt idx="1">
                  <c:v>672</c:v>
                </c:pt>
                <c:pt idx="2">
                  <c:v>830</c:v>
                </c:pt>
                <c:pt idx="3">
                  <c:v>346</c:v>
                </c:pt>
                <c:pt idx="4">
                  <c:v>706</c:v>
                </c:pt>
                <c:pt idx="5">
                  <c:v>0</c:v>
                </c:pt>
                <c:pt idx="6">
                  <c:v>0</c:v>
                </c:pt>
                <c:pt idx="7">
                  <c:v>0</c:v>
                </c:pt>
              </c:numCache>
            </c:numRef>
          </c:val>
          <c:extLst>
            <c:ext xmlns:c16="http://schemas.microsoft.com/office/drawing/2014/chart" uri="{C3380CC4-5D6E-409C-BE32-E72D297353CC}">
              <c16:uniqueId val="{00000001-9372-416E-B3B3-CF2A508DD3D7}"/>
            </c:ext>
          </c:extLst>
        </c:ser>
        <c:ser>
          <c:idx val="3"/>
          <c:order val="2"/>
          <c:tx>
            <c:strRef>
              <c:f>'23Q1_P9'!$L$61</c:f>
              <c:strCache>
                <c:ptCount val="1"/>
                <c:pt idx="0">
                  <c:v>こども（Children）</c:v>
                </c:pt>
              </c:strCache>
            </c:strRef>
          </c:tx>
          <c:spPr>
            <a:solidFill>
              <a:srgbClr val="FFCCFF"/>
            </a:solidFill>
            <a:ln>
              <a:noFill/>
            </a:ln>
            <a:effectLst/>
          </c:spPr>
          <c:invertIfNegative val="0"/>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'23Q1_P9'!$C$61:$J$61</c:f>
              <c:numCache>
                <c:formatCode>#,##0;\(#,##0\)</c:formatCode>
                <c:ptCount val="8"/>
                <c:pt idx="0">
                  <c:v>58</c:v>
                </c:pt>
                <c:pt idx="1">
                  <c:v>70</c:v>
                </c:pt>
                <c:pt idx="2">
                  <c:v>189</c:v>
                </c:pt>
                <c:pt idx="3">
                  <c:v>185</c:v>
                </c:pt>
                <c:pt idx="4">
                  <c:v>16</c:v>
                </c:pt>
                <c:pt idx="5">
                  <c:v>0</c:v>
                </c:pt>
                <c:pt idx="6">
                  <c:v>0</c:v>
                </c:pt>
                <c:pt idx="7">
                  <c:v>0</c:v>
                </c:pt>
              </c:numCache>
            </c:numRef>
          </c:val>
          <c:extLst>
            <c:ext xmlns:c16="http://schemas.microsoft.com/office/drawing/2014/chart" uri="{C3380CC4-5D6E-409C-BE32-E72D297353CC}">
              <c16:uniqueId val="{00000002-9372-416E-B3B3-CF2A508DD3D7}"/>
            </c:ext>
          </c:extLst>
        </c:ser>
        <c:ser>
          <c:idx val="5"/>
          <c:order val="3"/>
          <c:tx>
            <c:strRef>
              <c:f>'23Q1_P9'!$L$62</c:f>
              <c:strCache>
                <c:ptCount val="1"/>
                <c:pt idx="0">
                  <c:v>その他（Others）</c:v>
                </c:pt>
              </c:strCache>
            </c:strRef>
          </c:tx>
          <c:spPr>
            <a:solidFill>
              <a:schemeClr val="bg1">
                <a:lumMod val="65000"/>
              </a:schemeClr>
            </a:solidFill>
            <a:ln>
              <a:noFill/>
            </a:ln>
            <a:effectLst/>
          </c:spPr>
          <c:invertIfNegative val="0"/>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'23Q1_P9'!$C$62:$J$62</c:f>
              <c:numCache>
                <c:formatCode>#,##0;\(#,##0\)</c:formatCode>
                <c:ptCount val="8"/>
                <c:pt idx="0">
                  <c:v>-135.00000009999999</c:v>
                </c:pt>
                <c:pt idx="1">
                  <c:v>-154.00000009999999</c:v>
                </c:pt>
                <c:pt idx="2">
                  <c:v>-182.00000009999999</c:v>
                </c:pt>
                <c:pt idx="3">
                  <c:v>-134.00000009999999</c:v>
                </c:pt>
                <c:pt idx="4">
                  <c:v>-163.00000009999999</c:v>
                </c:pt>
                <c:pt idx="5">
                  <c:v>0</c:v>
                </c:pt>
                <c:pt idx="6">
                  <c:v>0</c:v>
                </c:pt>
                <c:pt idx="7">
                  <c:v>0</c:v>
                </c:pt>
              </c:numCache>
            </c:numRef>
          </c:val>
          <c:extLst>
            <c:ext xmlns:c16="http://schemas.microsoft.com/office/drawing/2014/chart" uri="{C3380CC4-5D6E-409C-BE32-E72D297353CC}">
              <c16:uniqueId val="{00000003-9372-416E-B3B3-CF2A508DD3D7}"/>
            </c:ext>
          </c:extLst>
        </c:ser>
        <c:ser>
          <c:idx val="6"/>
          <c:order val="4"/>
          <c:tx>
            <c:strRef>
              <c:f>'23Q1_P9'!$L$63</c:f>
              <c:strCache>
                <c:ptCount val="1"/>
                <c:pt idx="0">
                  <c:v>全社費用（Corporate expenses）</c:v>
                </c:pt>
              </c:strCache>
            </c:strRef>
          </c:tx>
          <c:spPr>
            <a:solidFill>
              <a:schemeClr val="bg1">
                <a:lumMod val="85000"/>
              </a:schemeClr>
            </a:solidFill>
            <a:ln>
              <a:noFill/>
            </a:ln>
            <a:effectLst/>
          </c:spPr>
          <c:invertIfNegative val="0"/>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'23Q1_P9'!$C$63:$J$63</c:f>
              <c:numCache>
                <c:formatCode>#,##0;\(#,##0\)</c:formatCode>
                <c:ptCount val="8"/>
                <c:pt idx="0">
                  <c:v>-1241.0000001000001</c:v>
                </c:pt>
                <c:pt idx="1">
                  <c:v>-1227.0000001000001</c:v>
                </c:pt>
                <c:pt idx="2">
                  <c:v>-1262.0000001000001</c:v>
                </c:pt>
                <c:pt idx="3">
                  <c:v>-1321.0000001000001</c:v>
                </c:pt>
                <c:pt idx="4">
                  <c:v>-1425.0000001000001</c:v>
                </c:pt>
                <c:pt idx="5">
                  <c:v>0</c:v>
                </c:pt>
                <c:pt idx="6">
                  <c:v>0</c:v>
                </c:pt>
                <c:pt idx="7">
                  <c:v>0</c:v>
                </c:pt>
              </c:numCache>
            </c:numRef>
          </c:val>
          <c:extLst>
            <c:ext xmlns:c16="http://schemas.microsoft.com/office/drawing/2014/chart" uri="{C3380CC4-5D6E-409C-BE32-E72D297353CC}">
              <c16:uniqueId val="{00000004-9372-416E-B3B3-CF2A508DD3D7}"/>
            </c:ext>
          </c:extLst>
        </c:ser>
        <c:ser>
          <c:idx val="0"/>
          <c:order val="5"/>
          <c:tx>
            <c:strRef>
              <c:f>'23Q1_P9'!$L$58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'23Q1_P9'!$C$58:$G$58</c:f>
              <c:numCache>
                <c:formatCode>#,##0;\(#,##0\)</c:formatCode>
                <c:ptCount val="5"/>
                <c:pt idx="0">
                  <c:v>1483</c:v>
                </c:pt>
                <c:pt idx="1">
                  <c:v>1636</c:v>
                </c:pt>
                <c:pt idx="2">
                  <c:v>1809</c:v>
                </c:pt>
                <c:pt idx="3">
                  <c:v>1395</c:v>
                </c:pt>
                <c:pt idx="4">
                  <c:v>1195</c:v>
                </c:pt>
              </c:numCache>
            </c:numRef>
          </c:val>
          <c:extLst>
            <c:ext xmlns:c16="http://schemas.microsoft.com/office/drawing/2014/chart" uri="{C3380CC4-5D6E-409C-BE32-E72D297353CC}">
              <c16:uniqueId val="{00000005-9372-416E-B3B3-CF2A508DD3D7}"/>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'23Q1_P9'!$C$68:$J$68</c:f>
              <c:numCache>
                <c:formatCode>#,##0.0"%";\(#,##0.0"%"\)</c:formatCode>
                <c:ptCount val="8"/>
                <c:pt idx="0">
                  <c:v>4.6288797272719915</c:v>
                </c:pt>
                <c:pt idx="1">
                  <c:v>4.9469956715660608</c:v>
                </c:pt>
                <c:pt idx="2">
                  <c:v>5.4345801200725683</c:v>
                </c:pt>
                <c:pt idx="3">
                  <c:v>4.2747482377461843</c:v>
                </c:pt>
                <c:pt idx="4">
                  <c:v>3.6296735067976211</c:v>
                </c:pt>
              </c:numCache>
            </c:numRef>
          </c:val>
          <c:smooth val="0"/>
          <c:extLst>
            <c:ext xmlns:c16="http://schemas.microsoft.com/office/drawing/2014/chart" uri="{C3380CC4-5D6E-409C-BE32-E72D297353CC}">
              <c16:uniqueId val="{00000006-9372-416E-B3B3-CF2A508DD3D7}"/>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'23Q1_P9'!$C$59:$G$59</c:f>
              <c:numCache>
                <c:formatCode>#,##0;\(#,##0\)</c:formatCode>
                <c:ptCount val="5"/>
                <c:pt idx="0">
                  <c:v>2131</c:v>
                </c:pt>
                <c:pt idx="1">
                  <c:v>2275</c:v>
                </c:pt>
                <c:pt idx="2">
                  <c:v>2233</c:v>
                </c:pt>
                <c:pt idx="3">
                  <c:v>2320</c:v>
                </c:pt>
                <c:pt idx="4">
                  <c:v>2059</c:v>
                </c:pt>
              </c:numCache>
            </c:numRef>
          </c:val>
          <c:extLst>
            <c:ext xmlns:c16="http://schemas.microsoft.com/office/drawing/2014/chart" uri="{C3380CC4-5D6E-409C-BE32-E72D297353CC}">
              <c16:uniqueId val="{00000000-BD99-41EC-A9EA-97C55C11C85D}"/>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'23Q1_P9'!$C$69:$J$69</c:f>
              <c:numCache>
                <c:formatCode>#,##0.0"%";\(#,##0.0"%"\)</c:formatCode>
                <c:ptCount val="8"/>
                <c:pt idx="0">
                  <c:v>12.474164073712439</c:v>
                </c:pt>
                <c:pt idx="1">
                  <c:v>12.256690295291754</c:v>
                </c:pt>
                <c:pt idx="2">
                  <c:v>12.127233935231301</c:v>
                </c:pt>
                <c:pt idx="3">
                  <c:v>12.918161016585335</c:v>
                </c:pt>
                <c:pt idx="4">
                  <c:v>11.633684724499208</c:v>
                </c:pt>
              </c:numCache>
            </c:numRef>
          </c:val>
          <c:smooth val="0"/>
          <c:extLst>
            <c:ext xmlns:c16="http://schemas.microsoft.com/office/drawing/2014/chart" uri="{C3380CC4-5D6E-409C-BE32-E72D297353CC}">
              <c16:uniqueId val="{00000001-BD99-41EC-A9EA-97C55C11C85D}"/>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6"/>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'23Q1_P9'!$C$60:$G$60</c:f>
              <c:numCache>
                <c:formatCode>#,##0;\(#,##0\)</c:formatCode>
                <c:ptCount val="5"/>
                <c:pt idx="0">
                  <c:v>671</c:v>
                </c:pt>
                <c:pt idx="1">
                  <c:v>672</c:v>
                </c:pt>
                <c:pt idx="2">
                  <c:v>830</c:v>
                </c:pt>
                <c:pt idx="3">
                  <c:v>346</c:v>
                </c:pt>
                <c:pt idx="4">
                  <c:v>706</c:v>
                </c:pt>
              </c:numCache>
            </c:numRef>
          </c:val>
          <c:extLst>
            <c:ext xmlns:c16="http://schemas.microsoft.com/office/drawing/2014/chart" uri="{C3380CC4-5D6E-409C-BE32-E72D297353CC}">
              <c16:uniqueId val="{00000000-F59F-4BAA-98BC-86361A551513}"/>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'23Q1_P9'!$C$56:$J$57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'23Q1_P9'!$C$70:$J$70</c:f>
              <c:numCache>
                <c:formatCode>#,##0.0"%";\(#,##0.0"%"\)</c:formatCode>
                <c:ptCount val="8"/>
                <c:pt idx="0">
                  <c:v>5.558634999127821</c:v>
                </c:pt>
                <c:pt idx="1">
                  <c:v>5.560643302497879</c:v>
                </c:pt>
                <c:pt idx="2">
                  <c:v>6.7224188828940408</c:v>
                </c:pt>
                <c:pt idx="3">
                  <c:v>2.8874211541109625</c:v>
                </c:pt>
                <c:pt idx="4">
                  <c:v>5.6012659008698886</c:v>
                </c:pt>
              </c:numCache>
            </c:numRef>
          </c:val>
          <c:smooth val="0"/>
          <c:extLst>
            <c:ext xmlns:c16="http://schemas.microsoft.com/office/drawing/2014/chart" uri="{C3380CC4-5D6E-409C-BE32-E72D297353CC}">
              <c16:uniqueId val="{00000001-F59F-4BAA-98BC-86361A551513}"/>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0"/>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'23Q2_P8'!$L$59</c:f>
              <c:strCache>
                <c:ptCount val="1"/>
                <c:pt idx="0">
                  <c:v>医療（Medical outsourcing）</c:v>
                </c:pt>
              </c:strCache>
            </c:strRef>
          </c:tx>
          <c:spPr>
            <a:solidFill>
              <a:srgbClr val="95CDF6"/>
            </a:solidFill>
            <a:ln>
              <a:noFill/>
            </a:ln>
            <a:effectLst/>
          </c:spPr>
          <c:invertIfNegative val="0"/>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'23Q2_P8'!$C$59:$J$59</c:f>
              <c:numCache>
                <c:formatCode>#,##0;\(#,##0\)</c:formatCode>
                <c:ptCount val="8"/>
                <c:pt idx="0">
                  <c:v>17085</c:v>
                </c:pt>
                <c:pt idx="1">
                  <c:v>18562</c:v>
                </c:pt>
                <c:pt idx="2">
                  <c:v>18420</c:v>
                </c:pt>
                <c:pt idx="3">
                  <c:v>17960</c:v>
                </c:pt>
                <c:pt idx="4">
                  <c:v>17706</c:v>
                </c:pt>
                <c:pt idx="5">
                  <c:v>17592</c:v>
                </c:pt>
                <c:pt idx="6">
                  <c:v>0</c:v>
                </c:pt>
                <c:pt idx="7">
                  <c:v>0</c:v>
                </c:pt>
              </c:numCache>
            </c:numRef>
          </c:val>
          <c:extLst>
            <c:ext xmlns:c16="http://schemas.microsoft.com/office/drawing/2014/chart" uri="{C3380CC4-5D6E-409C-BE32-E72D297353CC}">
              <c16:uniqueId val="{00000000-6698-4934-AE9A-7769EC48CCC7}"/>
            </c:ext>
          </c:extLst>
        </c:ser>
        <c:ser>
          <c:idx val="2"/>
          <c:order val="1"/>
          <c:tx>
            <c:strRef>
              <c:f>'23Q2_P8'!$L$60</c:f>
              <c:strCache>
                <c:ptCount val="1"/>
                <c:pt idx="0">
                  <c:v>介護（Elderly care）</c:v>
                </c:pt>
              </c:strCache>
            </c:strRef>
          </c:tx>
          <c:spPr>
            <a:solidFill>
              <a:srgbClr val="8FC31F"/>
            </a:solidFill>
            <a:ln>
              <a:noFill/>
            </a:ln>
            <a:effectLst/>
          </c:spPr>
          <c:invertIfNegative val="0"/>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'23Q2_P8'!$C$60:$J$60</c:f>
              <c:numCache>
                <c:formatCode>#,##0;\(#,##0\)</c:formatCode>
                <c:ptCount val="8"/>
                <c:pt idx="0">
                  <c:v>12082</c:v>
                </c:pt>
                <c:pt idx="1">
                  <c:v>12089</c:v>
                </c:pt>
                <c:pt idx="2">
                  <c:v>12356</c:v>
                </c:pt>
                <c:pt idx="3">
                  <c:v>12008</c:v>
                </c:pt>
                <c:pt idx="4">
                  <c:v>12619</c:v>
                </c:pt>
                <c:pt idx="5">
                  <c:v>13861</c:v>
                </c:pt>
                <c:pt idx="6">
                  <c:v>0</c:v>
                </c:pt>
                <c:pt idx="7">
                  <c:v>0</c:v>
                </c:pt>
              </c:numCache>
            </c:numRef>
          </c:val>
          <c:extLst>
            <c:ext xmlns:c16="http://schemas.microsoft.com/office/drawing/2014/chart" uri="{C3380CC4-5D6E-409C-BE32-E72D297353CC}">
              <c16:uniqueId val="{00000001-6698-4934-AE9A-7769EC48CCC7}"/>
            </c:ext>
          </c:extLst>
        </c:ser>
        <c:ser>
          <c:idx val="3"/>
          <c:order val="2"/>
          <c:tx>
            <c:strRef>
              <c:f>'23Q2_P8'!$L$61</c:f>
              <c:strCache>
                <c:ptCount val="1"/>
                <c:pt idx="0">
                  <c:v>こども（Children）</c:v>
                </c:pt>
              </c:strCache>
            </c:strRef>
          </c:tx>
          <c:spPr>
            <a:solidFill>
              <a:srgbClr val="FFCCFF"/>
            </a:solidFill>
            <a:ln>
              <a:noFill/>
            </a:ln>
            <a:effectLst/>
          </c:spPr>
          <c:invertIfNegative val="0"/>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'23Q2_P8'!$C$61:$J$61</c:f>
              <c:numCache>
                <c:formatCode>#,##0;\(#,##0\)</c:formatCode>
                <c:ptCount val="8"/>
                <c:pt idx="0">
                  <c:v>2721</c:v>
                </c:pt>
                <c:pt idx="1">
                  <c:v>2291</c:v>
                </c:pt>
                <c:pt idx="2">
                  <c:v>2400</c:v>
                </c:pt>
                <c:pt idx="3">
                  <c:v>2516</c:v>
                </c:pt>
                <c:pt idx="4">
                  <c:v>2446</c:v>
                </c:pt>
                <c:pt idx="5">
                  <c:v>2440</c:v>
                </c:pt>
                <c:pt idx="6">
                  <c:v>0</c:v>
                </c:pt>
                <c:pt idx="7">
                  <c:v>0</c:v>
                </c:pt>
              </c:numCache>
            </c:numRef>
          </c:val>
          <c:extLst>
            <c:ext xmlns:c16="http://schemas.microsoft.com/office/drawing/2014/chart" uri="{C3380CC4-5D6E-409C-BE32-E72D297353CC}">
              <c16:uniqueId val="{00000002-6698-4934-AE9A-7769EC48CCC7}"/>
            </c:ext>
          </c:extLst>
        </c:ser>
        <c:ser>
          <c:idx val="5"/>
          <c:order val="3"/>
          <c:tx>
            <c:strRef>
              <c:f>'23Q2_P8'!$L$62</c:f>
              <c:strCache>
                <c:ptCount val="1"/>
                <c:pt idx="0">
                  <c:v>その他（Others）</c:v>
                </c:pt>
              </c:strCache>
            </c:strRef>
          </c:tx>
          <c:spPr>
            <a:solidFill>
              <a:schemeClr val="bg1">
                <a:lumMod val="65000"/>
              </a:schemeClr>
            </a:solidFill>
            <a:ln>
              <a:noFill/>
            </a:ln>
            <a:effectLst/>
          </c:spPr>
          <c:invertIfNegative val="0"/>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'23Q2_P8'!$C$62:$J$62</c:f>
              <c:numCache>
                <c:formatCode>#,##0;\(#,##0\)</c:formatCode>
                <c:ptCount val="8"/>
                <c:pt idx="0">
                  <c:v>170</c:v>
                </c:pt>
                <c:pt idx="1">
                  <c:v>137</c:v>
                </c:pt>
                <c:pt idx="2">
                  <c:v>121</c:v>
                </c:pt>
                <c:pt idx="3">
                  <c:v>162</c:v>
                </c:pt>
                <c:pt idx="4">
                  <c:v>150</c:v>
                </c:pt>
                <c:pt idx="5">
                  <c:v>165</c:v>
                </c:pt>
                <c:pt idx="6">
                  <c:v>0</c:v>
                </c:pt>
                <c:pt idx="7">
                  <c:v>0</c:v>
                </c:pt>
              </c:numCache>
            </c:numRef>
          </c:val>
          <c:extLst>
            <c:ext xmlns:c16="http://schemas.microsoft.com/office/drawing/2014/chart" uri="{C3380CC4-5D6E-409C-BE32-E72D297353CC}">
              <c16:uniqueId val="{00000003-6698-4934-AE9A-7769EC48CCC7}"/>
            </c:ext>
          </c:extLst>
        </c:ser>
        <c:ser>
          <c:idx val="0"/>
          <c:order val="4"/>
          <c:tx>
            <c:strRef>
              <c:f>'23Q2_P8'!$L$58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'23Q2_P8'!$C$58:$H$58</c:f>
              <c:numCache>
                <c:formatCode>#,##0;\(#,##0\)</c:formatCode>
                <c:ptCount val="6"/>
                <c:pt idx="0">
                  <c:v>32059</c:v>
                </c:pt>
                <c:pt idx="1">
                  <c:v>33081</c:v>
                </c:pt>
                <c:pt idx="2">
                  <c:v>33299</c:v>
                </c:pt>
                <c:pt idx="3">
                  <c:v>32647</c:v>
                </c:pt>
                <c:pt idx="4">
                  <c:v>32923</c:v>
                </c:pt>
                <c:pt idx="5">
                  <c:v>34059</c:v>
                </c:pt>
              </c:numCache>
            </c:numRef>
          </c:val>
          <c:extLst>
            <c:ext xmlns:c16="http://schemas.microsoft.com/office/drawing/2014/chart" uri="{C3380CC4-5D6E-409C-BE32-E72D297353CC}">
              <c16:uniqueId val="{00000004-6698-4934-AE9A-7769EC48CCC7}"/>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'23Q2_P8'!$C$67:$J$67</c:f>
              <c:numCache>
                <c:formatCode>\+#,##0.0"%";\(#,##0.0"%"\)</c:formatCode>
                <c:ptCount val="8"/>
                <c:pt idx="0">
                  <c:v>10.188410324351317</c:v>
                </c:pt>
                <c:pt idx="1">
                  <c:v>13.854998049146229</c:v>
                </c:pt>
                <c:pt idx="2">
                  <c:v>14.414932675829251</c:v>
                </c:pt>
                <c:pt idx="3">
                  <c:v>8.8821996094739184</c:v>
                </c:pt>
                <c:pt idx="4">
                  <c:v>2.694738142338049</c:v>
                </c:pt>
                <c:pt idx="5">
                  <c:v>2.9572584208277464</c:v>
                </c:pt>
              </c:numCache>
            </c:numRef>
          </c:val>
          <c:smooth val="0"/>
          <c:extLst>
            <c:ext xmlns:c16="http://schemas.microsoft.com/office/drawing/2014/chart" uri="{C3380CC4-5D6E-409C-BE32-E72D297353CC}">
              <c16:uniqueId val="{00000005-6698-4934-AE9A-7769EC48CCC7}"/>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6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'23Q2_P8'!$C$59:$H$59</c:f>
              <c:numCache>
                <c:formatCode>#,##0;\(#,##0\)</c:formatCode>
                <c:ptCount val="6"/>
                <c:pt idx="0">
                  <c:v>17085</c:v>
                </c:pt>
                <c:pt idx="1">
                  <c:v>18562</c:v>
                </c:pt>
                <c:pt idx="2">
                  <c:v>18420</c:v>
                </c:pt>
                <c:pt idx="3">
                  <c:v>17960</c:v>
                </c:pt>
                <c:pt idx="4">
                  <c:v>17706</c:v>
                </c:pt>
                <c:pt idx="5">
                  <c:v>17592</c:v>
                </c:pt>
              </c:numCache>
            </c:numRef>
          </c:val>
          <c:extLst>
            <c:ext xmlns:c16="http://schemas.microsoft.com/office/drawing/2014/chart" uri="{C3380CC4-5D6E-409C-BE32-E72D297353CC}">
              <c16:uniqueId val="{00000000-575C-4529-B4B4-EC393C30D85E}"/>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'23Q2_P8'!$C$68:$J$68</c:f>
              <c:numCache>
                <c:formatCode>\+#,##0.0"%";\(#,##0.0"%"\)</c:formatCode>
                <c:ptCount val="8"/>
                <c:pt idx="0">
                  <c:v>3.0163146674212049</c:v>
                </c:pt>
                <c:pt idx="1">
                  <c:v>13.884431719042723</c:v>
                </c:pt>
                <c:pt idx="2">
                  <c:v>15.268325029746421</c:v>
                </c:pt>
                <c:pt idx="3">
                  <c:v>4.5620502793261686</c:v>
                </c:pt>
                <c:pt idx="4">
                  <c:v>3.6351000289247537</c:v>
                </c:pt>
                <c:pt idx="5">
                  <c:v>-5.2268959083310307</c:v>
                </c:pt>
              </c:numCache>
            </c:numRef>
          </c:val>
          <c:smooth val="0"/>
          <c:extLst>
            <c:ext xmlns:c16="http://schemas.microsoft.com/office/drawing/2014/chart" uri="{C3380CC4-5D6E-409C-BE32-E72D297353CC}">
              <c16:uniqueId val="{00000001-575C-4529-B4B4-EC393C30D85E}"/>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40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5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'23Q2_P8'!$C$60:$H$60</c:f>
              <c:numCache>
                <c:formatCode>#,##0;\(#,##0\)</c:formatCode>
                <c:ptCount val="6"/>
                <c:pt idx="0">
                  <c:v>12082</c:v>
                </c:pt>
                <c:pt idx="1">
                  <c:v>12089</c:v>
                </c:pt>
                <c:pt idx="2">
                  <c:v>12356</c:v>
                </c:pt>
                <c:pt idx="3">
                  <c:v>12008</c:v>
                </c:pt>
                <c:pt idx="4">
                  <c:v>12619</c:v>
                </c:pt>
                <c:pt idx="5">
                  <c:v>13861</c:v>
                </c:pt>
              </c:numCache>
            </c:numRef>
          </c:val>
          <c:extLst>
            <c:ext xmlns:c16="http://schemas.microsoft.com/office/drawing/2014/chart" uri="{C3380CC4-5D6E-409C-BE32-E72D297353CC}">
              <c16:uniqueId val="{00000000-66B0-428B-8BFE-749141483AE0}"/>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'23Q2_P8'!$C$56:$J$57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'23Q2_P8'!$C$69:$J$69</c:f>
              <c:numCache>
                <c:formatCode>\+#,##0.0"%";\(#,##0.0"%"\)</c:formatCode>
                <c:ptCount val="8"/>
                <c:pt idx="0">
                  <c:v>3.5212973135590353</c:v>
                </c:pt>
                <c:pt idx="1">
                  <c:v>1.4495681496407009</c:v>
                </c:pt>
                <c:pt idx="2">
                  <c:v>0.59470835433539371</c:v>
                </c:pt>
                <c:pt idx="3">
                  <c:v>2.3643747084284517</c:v>
                </c:pt>
                <c:pt idx="4">
                  <c:v>4.4462621549958392</c:v>
                </c:pt>
                <c:pt idx="5">
                  <c:v>14.657490295689968</c:v>
                </c:pt>
              </c:numCache>
            </c:numRef>
          </c:val>
          <c:smooth val="0"/>
          <c:extLst>
            <c:ext xmlns:c16="http://schemas.microsoft.com/office/drawing/2014/chart" uri="{C3380CC4-5D6E-409C-BE32-E72D297353CC}">
              <c16:uniqueId val="{00000001-66B0-428B-8BFE-749141483AE0}"/>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40"/>
          <c:min val="-5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'21Q4_P9'!$L$59</c:f>
              <c:strCache>
                <c:ptCount val="1"/>
                <c:pt idx="0">
                  <c:v>医療（Medical outsourcing）</c:v>
                </c:pt>
              </c:strCache>
            </c:strRef>
          </c:tx>
          <c:spPr>
            <a:solidFill>
              <a:srgbClr val="95CDF6"/>
            </a:solidFill>
            <a:ln>
              <a:noFill/>
            </a:ln>
            <a:effectLst/>
          </c:spPr>
          <c:invertIfNegative val="0"/>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'21Q4_P9'!$C$59:$J$59</c:f>
              <c:numCache>
                <c:formatCode>#,##0;\(#,##0\)</c:formatCode>
                <c:ptCount val="8"/>
                <c:pt idx="0">
                  <c:v>1820</c:v>
                </c:pt>
                <c:pt idx="1">
                  <c:v>2059</c:v>
                </c:pt>
                <c:pt idx="2">
                  <c:v>1979</c:v>
                </c:pt>
                <c:pt idx="3">
                  <c:v>1861</c:v>
                </c:pt>
                <c:pt idx="4">
                  <c:v>2056</c:v>
                </c:pt>
                <c:pt idx="5">
                  <c:v>2234</c:v>
                </c:pt>
                <c:pt idx="6">
                  <c:v>2047</c:v>
                </c:pt>
                <c:pt idx="7">
                  <c:v>2112</c:v>
                </c:pt>
              </c:numCache>
            </c:numRef>
          </c:val>
          <c:extLst>
            <c:ext xmlns:c16="http://schemas.microsoft.com/office/drawing/2014/chart" uri="{C3380CC4-5D6E-409C-BE32-E72D297353CC}">
              <c16:uniqueId val="{00000001-D549-44BF-BACA-59AD2952EB06}"/>
            </c:ext>
          </c:extLst>
        </c:ser>
        <c:ser>
          <c:idx val="2"/>
          <c:order val="1"/>
          <c:tx>
            <c:strRef>
              <c:f>'21Q4_P9'!$L$60</c:f>
              <c:strCache>
                <c:ptCount val="1"/>
                <c:pt idx="0">
                  <c:v>介護（Elderly care）</c:v>
                </c:pt>
              </c:strCache>
            </c:strRef>
          </c:tx>
          <c:spPr>
            <a:solidFill>
              <a:srgbClr val="8FC31F"/>
            </a:solidFill>
            <a:ln>
              <a:noFill/>
            </a:ln>
            <a:effectLst/>
          </c:spPr>
          <c:invertIfNegative val="0"/>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'21Q4_P9'!$C$60:$J$60</c:f>
              <c:numCache>
                <c:formatCode>#,##0;\(#,##0\)</c:formatCode>
                <c:ptCount val="8"/>
                <c:pt idx="0">
                  <c:v>239</c:v>
                </c:pt>
                <c:pt idx="1">
                  <c:v>653</c:v>
                </c:pt>
                <c:pt idx="2">
                  <c:v>672</c:v>
                </c:pt>
                <c:pt idx="3">
                  <c:v>467</c:v>
                </c:pt>
                <c:pt idx="4">
                  <c:v>585</c:v>
                </c:pt>
                <c:pt idx="5">
                  <c:v>728</c:v>
                </c:pt>
                <c:pt idx="6">
                  <c:v>957</c:v>
                </c:pt>
                <c:pt idx="7">
                  <c:v>303</c:v>
                </c:pt>
              </c:numCache>
            </c:numRef>
          </c:val>
          <c:extLst>
            <c:ext xmlns:c16="http://schemas.microsoft.com/office/drawing/2014/chart" uri="{C3380CC4-5D6E-409C-BE32-E72D297353CC}">
              <c16:uniqueId val="{00000002-D549-44BF-BACA-59AD2952EB06}"/>
            </c:ext>
          </c:extLst>
        </c:ser>
        <c:ser>
          <c:idx val="3"/>
          <c:order val="2"/>
          <c:tx>
            <c:strRef>
              <c:f>'21Q4_P9'!$L$61</c:f>
              <c:strCache>
                <c:ptCount val="1"/>
                <c:pt idx="0">
                  <c:v>こども（Children）</c:v>
                </c:pt>
              </c:strCache>
            </c:strRef>
          </c:tx>
          <c:spPr>
            <a:solidFill>
              <a:srgbClr val="FFCCFF"/>
            </a:solidFill>
            <a:ln>
              <a:noFill/>
            </a:ln>
            <a:effectLst/>
          </c:spPr>
          <c:invertIfNegative val="0"/>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'21Q4_P9'!$C$61:$J$61</c:f>
              <c:numCache>
                <c:formatCode>#,##0;\(#,##0\)</c:formatCode>
                <c:ptCount val="8"/>
                <c:pt idx="0">
                  <c:v>51</c:v>
                </c:pt>
                <c:pt idx="1">
                  <c:v>80</c:v>
                </c:pt>
                <c:pt idx="2">
                  <c:v>72</c:v>
                </c:pt>
                <c:pt idx="3">
                  <c:v>50</c:v>
                </c:pt>
                <c:pt idx="4">
                  <c:v>52</c:v>
                </c:pt>
                <c:pt idx="5">
                  <c:v>88</c:v>
                </c:pt>
                <c:pt idx="6">
                  <c:v>93</c:v>
                </c:pt>
                <c:pt idx="7">
                  <c:v>-12.000000099999999</c:v>
                </c:pt>
              </c:numCache>
            </c:numRef>
          </c:val>
          <c:extLst>
            <c:ext xmlns:c16="http://schemas.microsoft.com/office/drawing/2014/chart" uri="{C3380CC4-5D6E-409C-BE32-E72D297353CC}">
              <c16:uniqueId val="{00000003-D549-44BF-BACA-59AD2952EB06}"/>
            </c:ext>
          </c:extLst>
        </c:ser>
        <c:ser>
          <c:idx val="5"/>
          <c:order val="3"/>
          <c:tx>
            <c:strRef>
              <c:f>'21Q4_P9'!$L$62</c:f>
              <c:strCache>
                <c:ptCount val="1"/>
                <c:pt idx="0">
                  <c:v>その他（Others）</c:v>
                </c:pt>
              </c:strCache>
            </c:strRef>
          </c:tx>
          <c:spPr>
            <a:solidFill>
              <a:schemeClr val="bg1">
                <a:lumMod val="65000"/>
              </a:schemeClr>
            </a:solidFill>
            <a:ln>
              <a:noFill/>
            </a:ln>
            <a:effectLst/>
          </c:spPr>
          <c:invertIfNegative val="0"/>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'21Q4_P9'!$C$62:$J$62</c:f>
              <c:numCache>
                <c:formatCode>#,##0;\(#,##0\)</c:formatCode>
                <c:ptCount val="8"/>
                <c:pt idx="0">
                  <c:v>11</c:v>
                </c:pt>
                <c:pt idx="1">
                  <c:v>19</c:v>
                </c:pt>
                <c:pt idx="2">
                  <c:v>-3.0000000999999998</c:v>
                </c:pt>
                <c:pt idx="3">
                  <c:v>16</c:v>
                </c:pt>
                <c:pt idx="4">
                  <c:v>-28.000000100000001</c:v>
                </c:pt>
                <c:pt idx="5">
                  <c:v>-47.000000100000001</c:v>
                </c:pt>
                <c:pt idx="6">
                  <c:v>-137.00000009999999</c:v>
                </c:pt>
                <c:pt idx="7">
                  <c:v>-139.00000009999999</c:v>
                </c:pt>
              </c:numCache>
            </c:numRef>
          </c:val>
          <c:extLst>
            <c:ext xmlns:c16="http://schemas.microsoft.com/office/drawing/2014/chart" uri="{C3380CC4-5D6E-409C-BE32-E72D297353CC}">
              <c16:uniqueId val="{00000005-D549-44BF-BACA-59AD2952EB06}"/>
            </c:ext>
          </c:extLst>
        </c:ser>
        <c:ser>
          <c:idx val="6"/>
          <c:order val="4"/>
          <c:tx>
            <c:strRef>
              <c:f>'21Q4_P9'!$L$63</c:f>
              <c:strCache>
                <c:ptCount val="1"/>
                <c:pt idx="0">
                  <c:v>全社費用（Corporate expenses）</c:v>
                </c:pt>
              </c:strCache>
            </c:strRef>
          </c:tx>
          <c:spPr>
            <a:solidFill>
              <a:schemeClr val="bg1">
                <a:lumMod val="85000"/>
              </a:schemeClr>
            </a:solidFill>
            <a:ln>
              <a:noFill/>
            </a:ln>
            <a:effectLst/>
          </c:spPr>
          <c:invertIfNegative val="0"/>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'21Q4_P9'!$C$63:$J$63</c:f>
              <c:numCache>
                <c:formatCode>#,##0;\(#,##0\)</c:formatCode>
                <c:ptCount val="8"/>
                <c:pt idx="0">
                  <c:v>-961.00000009999997</c:v>
                </c:pt>
                <c:pt idx="1">
                  <c:v>-901.00000009999997</c:v>
                </c:pt>
                <c:pt idx="2">
                  <c:v>-959.00000009999997</c:v>
                </c:pt>
                <c:pt idx="3">
                  <c:v>-1168.0000001000001</c:v>
                </c:pt>
                <c:pt idx="4">
                  <c:v>-1058.0000001000001</c:v>
                </c:pt>
                <c:pt idx="5">
                  <c:v>-1163.0000001000001</c:v>
                </c:pt>
                <c:pt idx="6">
                  <c:v>-1157.0000001000001</c:v>
                </c:pt>
                <c:pt idx="7">
                  <c:v>-1196.0000001000001</c:v>
                </c:pt>
              </c:numCache>
            </c:numRef>
          </c:val>
          <c:extLst>
            <c:ext xmlns:c16="http://schemas.microsoft.com/office/drawing/2014/chart" uri="{C3380CC4-5D6E-409C-BE32-E72D297353CC}">
              <c16:uniqueId val="{00000006-D549-44BF-BACA-59AD2952EB06}"/>
            </c:ext>
          </c:extLst>
        </c:ser>
        <c:ser>
          <c:idx val="0"/>
          <c:order val="5"/>
          <c:tx>
            <c:strRef>
              <c:f>'21Q4_P9'!$L$58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'21Q4_P9'!$C$58:$J$58</c:f>
              <c:numCache>
                <c:formatCode>#,##0;\(#,##0\)</c:formatCode>
                <c:ptCount val="8"/>
                <c:pt idx="0">
                  <c:v>1162</c:v>
                </c:pt>
                <c:pt idx="1">
                  <c:v>1910</c:v>
                </c:pt>
                <c:pt idx="2">
                  <c:v>1761</c:v>
                </c:pt>
                <c:pt idx="3">
                  <c:v>1227</c:v>
                </c:pt>
                <c:pt idx="4">
                  <c:v>1607</c:v>
                </c:pt>
                <c:pt idx="5">
                  <c:v>1840</c:v>
                </c:pt>
                <c:pt idx="6">
                  <c:v>1804</c:v>
                </c:pt>
                <c:pt idx="7">
                  <c:v>1066</c:v>
                </c:pt>
              </c:numCache>
            </c:numRef>
          </c:val>
          <c:extLst>
            <c:ext xmlns:c16="http://schemas.microsoft.com/office/drawing/2014/chart" uri="{C3380CC4-5D6E-409C-BE32-E72D297353CC}">
              <c16:uniqueId val="{00000000-D549-44BF-BACA-59AD2952EB06}"/>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'21Q4_P9'!$C$68:$J$68</c:f>
              <c:numCache>
                <c:formatCode>#,##0.0"%";\(#,##0.0"%"\)</c:formatCode>
                <c:ptCount val="8"/>
                <c:pt idx="0">
                  <c:v>4.658994069501758</c:v>
                </c:pt>
                <c:pt idx="1">
                  <c:v>7.5201833271099323</c:v>
                </c:pt>
                <c:pt idx="2">
                  <c:v>6.3472393107530225</c:v>
                </c:pt>
                <c:pt idx="3">
                  <c:v>4.3748268565856723</c:v>
                </c:pt>
                <c:pt idx="4">
                  <c:v>5.5259619718921389</c:v>
                </c:pt>
                <c:pt idx="5">
                  <c:v>6.3356975837957545</c:v>
                </c:pt>
                <c:pt idx="6">
                  <c:v>6.2003071891172015</c:v>
                </c:pt>
                <c:pt idx="7">
                  <c:v>3.5573733897162843</c:v>
                </c:pt>
              </c:numCache>
            </c:numRef>
          </c:val>
          <c:smooth val="0"/>
          <c:extLst>
            <c:ext xmlns:c16="http://schemas.microsoft.com/office/drawing/2014/chart" uri="{C3380CC4-5D6E-409C-BE32-E72D297353CC}">
              <c16:uniqueId val="{00000008-D549-44BF-BACA-59AD2952EB06}"/>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'23Q2_P9'!$L$59</c:f>
              <c:strCache>
                <c:ptCount val="1"/>
                <c:pt idx="0">
                  <c:v>医療（Medical outsourcing）</c:v>
                </c:pt>
              </c:strCache>
            </c:strRef>
          </c:tx>
          <c:spPr>
            <a:solidFill>
              <a:srgbClr val="95CDF6"/>
            </a:solidFill>
            <a:ln>
              <a:noFill/>
            </a:ln>
            <a:effectLst/>
          </c:spPr>
          <c:invertIfNegative val="0"/>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'23Q2_P9'!$C$59:$J$59</c:f>
              <c:numCache>
                <c:formatCode>#,##0;\(#,##0\)</c:formatCode>
                <c:ptCount val="8"/>
                <c:pt idx="0">
                  <c:v>2131</c:v>
                </c:pt>
                <c:pt idx="1">
                  <c:v>2275</c:v>
                </c:pt>
                <c:pt idx="2">
                  <c:v>2233</c:v>
                </c:pt>
                <c:pt idx="3">
                  <c:v>2320</c:v>
                </c:pt>
                <c:pt idx="4">
                  <c:v>2059</c:v>
                </c:pt>
                <c:pt idx="5">
                  <c:v>2006</c:v>
                </c:pt>
                <c:pt idx="6">
                  <c:v>0</c:v>
                </c:pt>
                <c:pt idx="7">
                  <c:v>0</c:v>
                </c:pt>
              </c:numCache>
            </c:numRef>
          </c:val>
          <c:extLst>
            <c:ext xmlns:c16="http://schemas.microsoft.com/office/drawing/2014/chart" uri="{C3380CC4-5D6E-409C-BE32-E72D297353CC}">
              <c16:uniqueId val="{00000000-720F-4BE1-8DD0-E6361E4C260B}"/>
            </c:ext>
          </c:extLst>
        </c:ser>
        <c:ser>
          <c:idx val="2"/>
          <c:order val="1"/>
          <c:tx>
            <c:strRef>
              <c:f>'23Q2_P9'!$L$60</c:f>
              <c:strCache>
                <c:ptCount val="1"/>
                <c:pt idx="0">
                  <c:v>介護（Elderly care）</c:v>
                </c:pt>
              </c:strCache>
            </c:strRef>
          </c:tx>
          <c:spPr>
            <a:solidFill>
              <a:srgbClr val="8FC31F"/>
            </a:solidFill>
            <a:ln>
              <a:noFill/>
            </a:ln>
            <a:effectLst/>
          </c:spPr>
          <c:invertIfNegative val="0"/>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'23Q2_P9'!$C$60:$J$60</c:f>
              <c:numCache>
                <c:formatCode>#,##0;\(#,##0\)</c:formatCode>
                <c:ptCount val="8"/>
                <c:pt idx="0">
                  <c:v>671</c:v>
                </c:pt>
                <c:pt idx="1">
                  <c:v>672</c:v>
                </c:pt>
                <c:pt idx="2">
                  <c:v>830</c:v>
                </c:pt>
                <c:pt idx="3">
                  <c:v>346</c:v>
                </c:pt>
                <c:pt idx="4">
                  <c:v>706</c:v>
                </c:pt>
                <c:pt idx="5">
                  <c:v>726</c:v>
                </c:pt>
                <c:pt idx="6">
                  <c:v>0</c:v>
                </c:pt>
                <c:pt idx="7">
                  <c:v>0</c:v>
                </c:pt>
              </c:numCache>
            </c:numRef>
          </c:val>
          <c:extLst>
            <c:ext xmlns:c16="http://schemas.microsoft.com/office/drawing/2014/chart" uri="{C3380CC4-5D6E-409C-BE32-E72D297353CC}">
              <c16:uniqueId val="{00000001-720F-4BE1-8DD0-E6361E4C260B}"/>
            </c:ext>
          </c:extLst>
        </c:ser>
        <c:ser>
          <c:idx val="3"/>
          <c:order val="2"/>
          <c:tx>
            <c:strRef>
              <c:f>'23Q2_P9'!$L$61</c:f>
              <c:strCache>
                <c:ptCount val="1"/>
                <c:pt idx="0">
                  <c:v>こども（Children）</c:v>
                </c:pt>
              </c:strCache>
            </c:strRef>
          </c:tx>
          <c:spPr>
            <a:solidFill>
              <a:srgbClr val="FFCCFF"/>
            </a:solidFill>
            <a:ln>
              <a:noFill/>
            </a:ln>
            <a:effectLst/>
          </c:spPr>
          <c:invertIfNegative val="0"/>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'23Q2_P9'!$C$61:$J$61</c:f>
              <c:numCache>
                <c:formatCode>#,##0;\(#,##0\)</c:formatCode>
                <c:ptCount val="8"/>
                <c:pt idx="0">
                  <c:v>58</c:v>
                </c:pt>
                <c:pt idx="1">
                  <c:v>70</c:v>
                </c:pt>
                <c:pt idx="2">
                  <c:v>189</c:v>
                </c:pt>
                <c:pt idx="3">
                  <c:v>185</c:v>
                </c:pt>
                <c:pt idx="4">
                  <c:v>16</c:v>
                </c:pt>
                <c:pt idx="5">
                  <c:v>71</c:v>
                </c:pt>
                <c:pt idx="6">
                  <c:v>0</c:v>
                </c:pt>
                <c:pt idx="7">
                  <c:v>0</c:v>
                </c:pt>
              </c:numCache>
            </c:numRef>
          </c:val>
          <c:extLst>
            <c:ext xmlns:c16="http://schemas.microsoft.com/office/drawing/2014/chart" uri="{C3380CC4-5D6E-409C-BE32-E72D297353CC}">
              <c16:uniqueId val="{00000002-720F-4BE1-8DD0-E6361E4C260B}"/>
            </c:ext>
          </c:extLst>
        </c:ser>
        <c:ser>
          <c:idx val="5"/>
          <c:order val="3"/>
          <c:tx>
            <c:strRef>
              <c:f>'23Q2_P9'!$L$62</c:f>
              <c:strCache>
                <c:ptCount val="1"/>
                <c:pt idx="0">
                  <c:v>その他（Others）</c:v>
                </c:pt>
              </c:strCache>
            </c:strRef>
          </c:tx>
          <c:spPr>
            <a:solidFill>
              <a:schemeClr val="bg1">
                <a:lumMod val="65000"/>
              </a:schemeClr>
            </a:solidFill>
            <a:ln>
              <a:noFill/>
            </a:ln>
            <a:effectLst/>
          </c:spPr>
          <c:invertIfNegative val="0"/>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'23Q2_P9'!$C$62:$J$62</c:f>
              <c:numCache>
                <c:formatCode>#,##0;\(#,##0\)</c:formatCode>
                <c:ptCount val="8"/>
                <c:pt idx="0">
                  <c:v>-135.00000009999999</c:v>
                </c:pt>
                <c:pt idx="1">
                  <c:v>-154.00000009999999</c:v>
                </c:pt>
                <c:pt idx="2">
                  <c:v>-182.00000009999999</c:v>
                </c:pt>
                <c:pt idx="3">
                  <c:v>-134.00000009999999</c:v>
                </c:pt>
                <c:pt idx="4">
                  <c:v>-163.00000009999999</c:v>
                </c:pt>
                <c:pt idx="5">
                  <c:v>-153.00000009999999</c:v>
                </c:pt>
                <c:pt idx="6">
                  <c:v>0</c:v>
                </c:pt>
                <c:pt idx="7">
                  <c:v>0</c:v>
                </c:pt>
              </c:numCache>
            </c:numRef>
          </c:val>
          <c:extLst>
            <c:ext xmlns:c16="http://schemas.microsoft.com/office/drawing/2014/chart" uri="{C3380CC4-5D6E-409C-BE32-E72D297353CC}">
              <c16:uniqueId val="{00000003-720F-4BE1-8DD0-E6361E4C260B}"/>
            </c:ext>
          </c:extLst>
        </c:ser>
        <c:ser>
          <c:idx val="6"/>
          <c:order val="4"/>
          <c:tx>
            <c:strRef>
              <c:f>'23Q2_P9'!$L$63</c:f>
              <c:strCache>
                <c:ptCount val="1"/>
                <c:pt idx="0">
                  <c:v>全社費用（Corporate expenses）</c:v>
                </c:pt>
              </c:strCache>
            </c:strRef>
          </c:tx>
          <c:spPr>
            <a:solidFill>
              <a:schemeClr val="bg1">
                <a:lumMod val="85000"/>
              </a:schemeClr>
            </a:solidFill>
            <a:ln>
              <a:noFill/>
            </a:ln>
            <a:effectLst/>
          </c:spPr>
          <c:invertIfNegative val="0"/>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'23Q2_P9'!$C$63:$J$63</c:f>
              <c:numCache>
                <c:formatCode>#,##0;\(#,##0\)</c:formatCode>
                <c:ptCount val="8"/>
                <c:pt idx="0">
                  <c:v>-1241.0000001000001</c:v>
                </c:pt>
                <c:pt idx="1">
                  <c:v>-1227.0000001000001</c:v>
                </c:pt>
                <c:pt idx="2">
                  <c:v>-1262.0000001000001</c:v>
                </c:pt>
                <c:pt idx="3">
                  <c:v>-1321.0000001000001</c:v>
                </c:pt>
                <c:pt idx="4">
                  <c:v>-1425.0000001000001</c:v>
                </c:pt>
                <c:pt idx="5">
                  <c:v>-1335.0000001000001</c:v>
                </c:pt>
                <c:pt idx="6">
                  <c:v>0</c:v>
                </c:pt>
                <c:pt idx="7">
                  <c:v>0</c:v>
                </c:pt>
              </c:numCache>
            </c:numRef>
          </c:val>
          <c:extLst>
            <c:ext xmlns:c16="http://schemas.microsoft.com/office/drawing/2014/chart" uri="{C3380CC4-5D6E-409C-BE32-E72D297353CC}">
              <c16:uniqueId val="{00000004-720F-4BE1-8DD0-E6361E4C260B}"/>
            </c:ext>
          </c:extLst>
        </c:ser>
        <c:ser>
          <c:idx val="0"/>
          <c:order val="5"/>
          <c:tx>
            <c:strRef>
              <c:f>'23Q2_P9'!$L$58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'23Q2_P9'!$C$58:$H$58</c:f>
              <c:numCache>
                <c:formatCode>#,##0;\(#,##0\)</c:formatCode>
                <c:ptCount val="6"/>
                <c:pt idx="0">
                  <c:v>1483</c:v>
                </c:pt>
                <c:pt idx="1">
                  <c:v>1636</c:v>
                </c:pt>
                <c:pt idx="2">
                  <c:v>1809</c:v>
                </c:pt>
                <c:pt idx="3">
                  <c:v>1395</c:v>
                </c:pt>
                <c:pt idx="4">
                  <c:v>1195</c:v>
                </c:pt>
                <c:pt idx="5">
                  <c:v>1315</c:v>
                </c:pt>
              </c:numCache>
            </c:numRef>
          </c:val>
          <c:extLst>
            <c:ext xmlns:c16="http://schemas.microsoft.com/office/drawing/2014/chart" uri="{C3380CC4-5D6E-409C-BE32-E72D297353CC}">
              <c16:uniqueId val="{00000005-720F-4BE1-8DD0-E6361E4C260B}"/>
            </c:ext>
          </c:extLst>
        </c:ser>
        <c:dLbls>
          <c:showLegendKey val="0"/>
          <c:showVal val="0"/>
          <c:showCatName val="0"/>
          <c:showSerName val="0"/>
          <c:showPercent val="0"/>
          <c:showBubbleSize val="0"/>
        </c:dLbls>
        <c:gapWidth val="70"/>
        <c:overlap val="100"/>
        <c:axId val="969923880"/>
        <c:axId val="969924208"/>
      </c:barChart>
      <c:lineChart>
        <c:grouping val="standard"/>
        <c:varyColors val="0"/>
        <c:ser>
          <c:idx val="4"/>
          <c:order val="6"/>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'23Q2_P9'!$C$68:$J$68</c:f>
              <c:numCache>
                <c:formatCode>#,##0.0"%";\(#,##0.0"%"\)</c:formatCode>
                <c:ptCount val="8"/>
                <c:pt idx="0">
                  <c:v>4.6288797272719915</c:v>
                </c:pt>
                <c:pt idx="1">
                  <c:v>4.9469956715660608</c:v>
                </c:pt>
                <c:pt idx="2">
                  <c:v>5.4345801200725683</c:v>
                </c:pt>
                <c:pt idx="3">
                  <c:v>4.2747482377461843</c:v>
                </c:pt>
                <c:pt idx="4">
                  <c:v>3.6296735067976211</c:v>
                </c:pt>
                <c:pt idx="5">
                  <c:v>3.8633322912714867</c:v>
                </c:pt>
                <c:pt idx="6">
                  <c:v>0</c:v>
                </c:pt>
              </c:numCache>
            </c:numRef>
          </c:val>
          <c:smooth val="0"/>
          <c:extLst>
            <c:ext xmlns:c16="http://schemas.microsoft.com/office/drawing/2014/chart" uri="{C3380CC4-5D6E-409C-BE32-E72D297353CC}">
              <c16:uniqueId val="{00000006-720F-4BE1-8DD0-E6361E4C260B}"/>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'23Q2_P9'!$C$59:$H$59</c:f>
              <c:numCache>
                <c:formatCode>#,##0;\(#,##0\)</c:formatCode>
                <c:ptCount val="6"/>
                <c:pt idx="0">
                  <c:v>2131</c:v>
                </c:pt>
                <c:pt idx="1">
                  <c:v>2275</c:v>
                </c:pt>
                <c:pt idx="2">
                  <c:v>2233</c:v>
                </c:pt>
                <c:pt idx="3">
                  <c:v>2320</c:v>
                </c:pt>
                <c:pt idx="4">
                  <c:v>2059</c:v>
                </c:pt>
                <c:pt idx="5">
                  <c:v>2006</c:v>
                </c:pt>
              </c:numCache>
            </c:numRef>
          </c:val>
          <c:extLst>
            <c:ext xmlns:c16="http://schemas.microsoft.com/office/drawing/2014/chart" uri="{C3380CC4-5D6E-409C-BE32-E72D297353CC}">
              <c16:uniqueId val="{00000000-D733-4E75-B8CC-6A81C614B6D4}"/>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'23Q2_P9'!$C$69:$J$69</c:f>
              <c:numCache>
                <c:formatCode>#,##0.0"%";\(#,##0.0"%"\)</c:formatCode>
                <c:ptCount val="8"/>
                <c:pt idx="0">
                  <c:v>12.474164073712439</c:v>
                </c:pt>
                <c:pt idx="1">
                  <c:v>12.256690295291754</c:v>
                </c:pt>
                <c:pt idx="2">
                  <c:v>12.127233935231301</c:v>
                </c:pt>
                <c:pt idx="3">
                  <c:v>12.918161016585335</c:v>
                </c:pt>
                <c:pt idx="4">
                  <c:v>11.633684724499208</c:v>
                </c:pt>
                <c:pt idx="5">
                  <c:v>11.405323058347138</c:v>
                </c:pt>
                <c:pt idx="6">
                  <c:v>0</c:v>
                </c:pt>
              </c:numCache>
            </c:numRef>
          </c:val>
          <c:smooth val="0"/>
          <c:extLst>
            <c:ext xmlns:c16="http://schemas.microsoft.com/office/drawing/2014/chart" uri="{C3380CC4-5D6E-409C-BE32-E72D297353CC}">
              <c16:uniqueId val="{00000001-D733-4E75-B8CC-6A81C614B6D4}"/>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6"/>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'23Q2_P9'!$C$60:$H$60</c:f>
              <c:numCache>
                <c:formatCode>#,##0;\(#,##0\)</c:formatCode>
                <c:ptCount val="6"/>
                <c:pt idx="0">
                  <c:v>671</c:v>
                </c:pt>
                <c:pt idx="1">
                  <c:v>672</c:v>
                </c:pt>
                <c:pt idx="2">
                  <c:v>830</c:v>
                </c:pt>
                <c:pt idx="3">
                  <c:v>346</c:v>
                </c:pt>
                <c:pt idx="4">
                  <c:v>706</c:v>
                </c:pt>
                <c:pt idx="5">
                  <c:v>726</c:v>
                </c:pt>
              </c:numCache>
            </c:numRef>
          </c:val>
          <c:extLst>
            <c:ext xmlns:c16="http://schemas.microsoft.com/office/drawing/2014/chart" uri="{C3380CC4-5D6E-409C-BE32-E72D297353CC}">
              <c16:uniqueId val="{00000000-BA71-4272-908E-FE8AC904ACCE}"/>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'23Q2_P9'!$C$56:$J$57</c:f>
              <c:multiLvlStrCache>
                <c:ptCount val="8"/>
                <c:lvl>
                  <c:pt idx="0">
                    <c:v>Q1</c:v>
                  </c:pt>
                  <c:pt idx="1">
                    <c:v>Q2</c:v>
                  </c:pt>
                  <c:pt idx="2">
                    <c:v>Q3</c:v>
                  </c:pt>
                  <c:pt idx="3">
                    <c:v>Q4</c:v>
                  </c:pt>
                  <c:pt idx="4">
                    <c:v>Q1</c:v>
                  </c:pt>
                  <c:pt idx="5">
                    <c:v>Q2</c:v>
                  </c:pt>
                  <c:pt idx="6">
                    <c:v>Q3</c:v>
                  </c:pt>
                  <c:pt idx="7">
                    <c:v>Q4</c:v>
                  </c:pt>
                </c:lvl>
                <c:lvl>
                  <c:pt idx="0">
                    <c:v>FY2022</c:v>
                  </c:pt>
                  <c:pt idx="4">
                    <c:v>FY2023</c:v>
                  </c:pt>
                </c:lvl>
              </c:multiLvlStrCache>
            </c:multiLvlStrRef>
          </c:cat>
          <c:val>
            <c:numRef>
              <c:f>'23Q2_P9'!$C$70:$J$70</c:f>
              <c:numCache>
                <c:formatCode>#,##0.0"%";\(#,##0.0"%"\)</c:formatCode>
                <c:ptCount val="8"/>
                <c:pt idx="0">
                  <c:v>5.558634999127821</c:v>
                </c:pt>
                <c:pt idx="1">
                  <c:v>5.560643302497879</c:v>
                </c:pt>
                <c:pt idx="2">
                  <c:v>6.7224188828940408</c:v>
                </c:pt>
                <c:pt idx="3">
                  <c:v>2.8874211541109625</c:v>
                </c:pt>
                <c:pt idx="4">
                  <c:v>5.6012659008698886</c:v>
                </c:pt>
                <c:pt idx="5">
                  <c:v>5.240716070006691</c:v>
                </c:pt>
                <c:pt idx="6">
                  <c:v>0</c:v>
                </c:pt>
              </c:numCache>
            </c:numRef>
          </c:val>
          <c:smooth val="0"/>
          <c:extLst>
            <c:ext xmlns:c16="http://schemas.microsoft.com/office/drawing/2014/chart" uri="{C3380CC4-5D6E-409C-BE32-E72D297353CC}">
              <c16:uniqueId val="{00000001-BA71-4272-908E-FE8AC904ACCE}"/>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ax val="10"/>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'21Q4_P9'!$C$59:$J$59</c:f>
              <c:numCache>
                <c:formatCode>#,##0;\(#,##0\)</c:formatCode>
                <c:ptCount val="8"/>
                <c:pt idx="0">
                  <c:v>1820</c:v>
                </c:pt>
                <c:pt idx="1">
                  <c:v>2059</c:v>
                </c:pt>
                <c:pt idx="2">
                  <c:v>1979</c:v>
                </c:pt>
                <c:pt idx="3">
                  <c:v>1861</c:v>
                </c:pt>
                <c:pt idx="4">
                  <c:v>2056</c:v>
                </c:pt>
                <c:pt idx="5">
                  <c:v>2234</c:v>
                </c:pt>
                <c:pt idx="6">
                  <c:v>2047</c:v>
                </c:pt>
                <c:pt idx="7">
                  <c:v>2112</c:v>
                </c:pt>
              </c:numCache>
            </c:numRef>
          </c:val>
          <c:extLst>
            <c:ext xmlns:c16="http://schemas.microsoft.com/office/drawing/2014/chart" uri="{C3380CC4-5D6E-409C-BE32-E72D297353CC}">
              <c16:uniqueId val="{00000000-0C50-44C2-A052-D65E15635515}"/>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'21Q4_P9'!$C$69:$J$69</c:f>
              <c:numCache>
                <c:formatCode>#,##0.0"%";\(#,##0.0"%"\)</c:formatCode>
                <c:ptCount val="8"/>
                <c:pt idx="0">
                  <c:v>12.224813122790286</c:v>
                </c:pt>
                <c:pt idx="1">
                  <c:v>13.814634688780931</c:v>
                </c:pt>
                <c:pt idx="2">
                  <c:v>12.918638810069281</c:v>
                </c:pt>
                <c:pt idx="3">
                  <c:v>11.776688832346592</c:v>
                </c:pt>
                <c:pt idx="4">
                  <c:v>12.399407606388001</c:v>
                </c:pt>
                <c:pt idx="5">
                  <c:v>13.70654767405863</c:v>
                </c:pt>
                <c:pt idx="6">
                  <c:v>12.810847409825667</c:v>
                </c:pt>
                <c:pt idx="7">
                  <c:v>12.299203758689641</c:v>
                </c:pt>
              </c:numCache>
            </c:numRef>
          </c:val>
          <c:smooth val="0"/>
          <c:extLst>
            <c:ext xmlns:c16="http://schemas.microsoft.com/office/drawing/2014/chart" uri="{C3380CC4-5D6E-409C-BE32-E72D297353CC}">
              <c16:uniqueId val="{00000006-0C50-44C2-A052-D65E15635515}"/>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4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営業利益（Operating profit）</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'21Q4_P9'!$C$60:$J$60</c:f>
              <c:numCache>
                <c:formatCode>#,##0;\(#,##0\)</c:formatCode>
                <c:ptCount val="8"/>
                <c:pt idx="0">
                  <c:v>239</c:v>
                </c:pt>
                <c:pt idx="1">
                  <c:v>653</c:v>
                </c:pt>
                <c:pt idx="2">
                  <c:v>672</c:v>
                </c:pt>
                <c:pt idx="3">
                  <c:v>467</c:v>
                </c:pt>
                <c:pt idx="4">
                  <c:v>585</c:v>
                </c:pt>
                <c:pt idx="5">
                  <c:v>728</c:v>
                </c:pt>
                <c:pt idx="6">
                  <c:v>957</c:v>
                </c:pt>
                <c:pt idx="7">
                  <c:v>303</c:v>
                </c:pt>
              </c:numCache>
            </c:numRef>
          </c:val>
          <c:extLst>
            <c:ext xmlns:c16="http://schemas.microsoft.com/office/drawing/2014/chart" uri="{C3380CC4-5D6E-409C-BE32-E72D297353CC}">
              <c16:uniqueId val="{00000000-CB56-49F1-A8C0-8CFD9F413A8D}"/>
            </c:ext>
          </c:extLst>
        </c:ser>
        <c:dLbls>
          <c:showLegendKey val="0"/>
          <c:showVal val="0"/>
          <c:showCatName val="0"/>
          <c:showSerName val="0"/>
          <c:showPercent val="0"/>
          <c:showBubbleSize val="0"/>
        </c:dLbls>
        <c:gapWidth val="70"/>
        <c:axId val="969923880"/>
        <c:axId val="969924208"/>
      </c:barChart>
      <c:lineChart>
        <c:grouping val="standard"/>
        <c:varyColors val="0"/>
        <c:ser>
          <c:idx val="4"/>
          <c:order val="1"/>
          <c:tx>
            <c:v>営業利益率（Operating profit margin）</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'21Q4_P9'!$C$56:$J$57</c:f>
              <c:multiLvlStrCache>
                <c:ptCount val="8"/>
                <c:lvl>
                  <c:pt idx="0">
                    <c:v>Q1</c:v>
                  </c:pt>
                  <c:pt idx="1">
                    <c:v>Q2</c:v>
                  </c:pt>
                  <c:pt idx="2">
                    <c:v>Q3</c:v>
                  </c:pt>
                  <c:pt idx="3">
                    <c:v>Q4</c:v>
                  </c:pt>
                  <c:pt idx="4">
                    <c:v>Q1</c:v>
                  </c:pt>
                  <c:pt idx="5">
                    <c:v>Q2</c:v>
                  </c:pt>
                  <c:pt idx="6">
                    <c:v>Q3</c:v>
                  </c:pt>
                  <c:pt idx="7">
                    <c:v>Q4</c:v>
                  </c:pt>
                </c:lvl>
                <c:lvl>
                  <c:pt idx="0">
                    <c:v>FY2020</c:v>
                  </c:pt>
                  <c:pt idx="4">
                    <c:v>FY2021</c:v>
                  </c:pt>
                </c:lvl>
              </c:multiLvlStrCache>
            </c:multiLvlStrRef>
          </c:cat>
          <c:val>
            <c:numRef>
              <c:f>'21Q4_P9'!$C$70:$J$70</c:f>
              <c:numCache>
                <c:formatCode>#,##0.0"%";\(#,##0.0"%"\)</c:formatCode>
                <c:ptCount val="8"/>
                <c:pt idx="0">
                  <c:v>2.5668029387541367</c:v>
                </c:pt>
                <c:pt idx="1">
                  <c:v>6.6944095713008895</c:v>
                </c:pt>
                <c:pt idx="2">
                  <c:v>5.7344929939562483</c:v>
                </c:pt>
                <c:pt idx="3">
                  <c:v>4.0761770687130428</c:v>
                </c:pt>
                <c:pt idx="4">
                  <c:v>5.0172862636376543</c:v>
                </c:pt>
                <c:pt idx="5">
                  <c:v>6.1170463660454022</c:v>
                </c:pt>
                <c:pt idx="6">
                  <c:v>7.7944585306231771</c:v>
                </c:pt>
                <c:pt idx="7">
                  <c:v>2.5878626147543242</c:v>
                </c:pt>
              </c:numCache>
            </c:numRef>
          </c:val>
          <c:smooth val="0"/>
          <c:extLst>
            <c:ext xmlns:c16="http://schemas.microsoft.com/office/drawing/2014/chart" uri="{C3380CC4-5D6E-409C-BE32-E72D297353CC}">
              <c16:uniqueId val="{00000001-CB56-49F1-A8C0-8CFD9F413A8D}"/>
            </c:ext>
          </c:extLst>
        </c:ser>
        <c:dLbls>
          <c:showLegendKey val="0"/>
          <c:showVal val="0"/>
          <c:showCatName val="0"/>
          <c:showSerName val="0"/>
          <c:showPercent val="0"/>
          <c:showBubbleSize val="0"/>
        </c:dLbls>
        <c:marker val="1"/>
        <c:smooth val="0"/>
        <c:axId val="969787104"/>
        <c:axId val="969791368"/>
      </c:lineChart>
      <c:catAx>
        <c:axId val="9699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4208"/>
        <c:crosses val="autoZero"/>
        <c:auto val="1"/>
        <c:lblAlgn val="ctr"/>
        <c:lblOffset val="100"/>
        <c:noMultiLvlLbl val="0"/>
      </c:catAx>
      <c:valAx>
        <c:axId val="969924208"/>
        <c:scaling>
          <c:orientation val="minMax"/>
          <c:max val="2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923880"/>
        <c:crosses val="autoZero"/>
        <c:crossBetween val="between"/>
      </c:valAx>
      <c:valAx>
        <c:axId val="969791368"/>
        <c:scaling>
          <c:orientation val="minMax"/>
          <c:min val="-1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787104"/>
        <c:crosses val="max"/>
        <c:crossBetween val="between"/>
      </c:valAx>
      <c:catAx>
        <c:axId val="969787104"/>
        <c:scaling>
          <c:orientation val="minMax"/>
        </c:scaling>
        <c:delete val="1"/>
        <c:axPos val="b"/>
        <c:numFmt formatCode="General" sourceLinked="1"/>
        <c:majorTickMark val="out"/>
        <c:minorTickMark val="none"/>
        <c:tickLblPos val="nextTo"/>
        <c:crossAx val="969791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'22Q1_P8'!$L$59</c:f>
              <c:strCache>
                <c:ptCount val="1"/>
                <c:pt idx="0">
                  <c:v>医療（Medical outsourcing）</c:v>
                </c:pt>
              </c:strCache>
            </c:strRef>
          </c:tx>
          <c:spPr>
            <a:solidFill>
              <a:srgbClr val="95CDF6"/>
            </a:solidFill>
            <a:ln>
              <a:noFill/>
            </a:ln>
            <a:effectLst/>
          </c:spPr>
          <c:invertIfNegative val="0"/>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'22Q1_P8'!$C$59:$J$59</c:f>
              <c:numCache>
                <c:formatCode>#,##0;\(#,##0\)</c:formatCode>
                <c:ptCount val="8"/>
                <c:pt idx="0">
                  <c:v>16585</c:v>
                </c:pt>
                <c:pt idx="1">
                  <c:v>16299</c:v>
                </c:pt>
                <c:pt idx="2">
                  <c:v>15980</c:v>
                </c:pt>
                <c:pt idx="3">
                  <c:v>17176</c:v>
                </c:pt>
                <c:pt idx="4">
                  <c:v>17085</c:v>
                </c:pt>
                <c:pt idx="5">
                  <c:v>0</c:v>
                </c:pt>
                <c:pt idx="6">
                  <c:v>0</c:v>
                </c:pt>
                <c:pt idx="7">
                  <c:v>0</c:v>
                </c:pt>
              </c:numCache>
            </c:numRef>
          </c:val>
          <c:extLst>
            <c:ext xmlns:c16="http://schemas.microsoft.com/office/drawing/2014/chart" uri="{C3380CC4-5D6E-409C-BE32-E72D297353CC}">
              <c16:uniqueId val="{00000000-29E7-4992-855D-B763640A1020}"/>
            </c:ext>
          </c:extLst>
        </c:ser>
        <c:ser>
          <c:idx val="2"/>
          <c:order val="1"/>
          <c:tx>
            <c:strRef>
              <c:f>'22Q1_P8'!$L$60</c:f>
              <c:strCache>
                <c:ptCount val="1"/>
                <c:pt idx="0">
                  <c:v>介護（Elderly care）</c:v>
                </c:pt>
              </c:strCache>
            </c:strRef>
          </c:tx>
          <c:spPr>
            <a:solidFill>
              <a:srgbClr val="8FC31F"/>
            </a:solidFill>
            <a:ln>
              <a:noFill/>
            </a:ln>
            <a:effectLst/>
          </c:spPr>
          <c:invertIfNegative val="0"/>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'22Q1_P8'!$C$60:$J$60</c:f>
              <c:numCache>
                <c:formatCode>#,##0;\(#,##0\)</c:formatCode>
                <c:ptCount val="8"/>
                <c:pt idx="0">
                  <c:v>11671</c:v>
                </c:pt>
                <c:pt idx="1">
                  <c:v>11916</c:v>
                </c:pt>
                <c:pt idx="2">
                  <c:v>12283</c:v>
                </c:pt>
                <c:pt idx="3">
                  <c:v>11731</c:v>
                </c:pt>
                <c:pt idx="4">
                  <c:v>12082</c:v>
                </c:pt>
                <c:pt idx="5">
                  <c:v>0</c:v>
                </c:pt>
                <c:pt idx="6">
                  <c:v>0</c:v>
                </c:pt>
                <c:pt idx="7">
                  <c:v>0</c:v>
                </c:pt>
              </c:numCache>
            </c:numRef>
          </c:val>
          <c:extLst>
            <c:ext xmlns:c16="http://schemas.microsoft.com/office/drawing/2014/chart" uri="{C3380CC4-5D6E-409C-BE32-E72D297353CC}">
              <c16:uniqueId val="{00000001-29E7-4992-855D-B763640A1020}"/>
            </c:ext>
          </c:extLst>
        </c:ser>
        <c:ser>
          <c:idx val="3"/>
          <c:order val="2"/>
          <c:tx>
            <c:strRef>
              <c:f>'22Q1_P8'!$L$61</c:f>
              <c:strCache>
                <c:ptCount val="1"/>
                <c:pt idx="0">
                  <c:v>こども（Children）</c:v>
                </c:pt>
              </c:strCache>
            </c:strRef>
          </c:tx>
          <c:spPr>
            <a:solidFill>
              <a:srgbClr val="FFCCFF"/>
            </a:solidFill>
            <a:ln>
              <a:noFill/>
            </a:ln>
            <a:effectLst/>
          </c:spPr>
          <c:invertIfNegative val="0"/>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'22Q1_P8'!$C$61:$J$61</c:f>
              <c:numCache>
                <c:formatCode>#,##0;\(#,##0\)</c:formatCode>
                <c:ptCount val="8"/>
                <c:pt idx="0">
                  <c:v>702</c:v>
                </c:pt>
                <c:pt idx="1">
                  <c:v>704</c:v>
                </c:pt>
                <c:pt idx="2">
                  <c:v>731</c:v>
                </c:pt>
                <c:pt idx="3">
                  <c:v>939</c:v>
                </c:pt>
                <c:pt idx="4">
                  <c:v>2721</c:v>
                </c:pt>
                <c:pt idx="5">
                  <c:v>0</c:v>
                </c:pt>
                <c:pt idx="6">
                  <c:v>0</c:v>
                </c:pt>
                <c:pt idx="7">
                  <c:v>0</c:v>
                </c:pt>
              </c:numCache>
            </c:numRef>
          </c:val>
          <c:extLst>
            <c:ext xmlns:c16="http://schemas.microsoft.com/office/drawing/2014/chart" uri="{C3380CC4-5D6E-409C-BE32-E72D297353CC}">
              <c16:uniqueId val="{00000002-29E7-4992-855D-B763640A1020}"/>
            </c:ext>
          </c:extLst>
        </c:ser>
        <c:ser>
          <c:idx val="5"/>
          <c:order val="3"/>
          <c:tx>
            <c:strRef>
              <c:f>'22Q1_P8'!$L$62</c:f>
              <c:strCache>
                <c:ptCount val="1"/>
                <c:pt idx="0">
                  <c:v>その他（Others）</c:v>
                </c:pt>
              </c:strCache>
            </c:strRef>
          </c:tx>
          <c:spPr>
            <a:solidFill>
              <a:schemeClr val="bg1">
                <a:lumMod val="65000"/>
              </a:schemeClr>
            </a:solidFill>
            <a:ln>
              <a:noFill/>
            </a:ln>
            <a:effectLst/>
          </c:spPr>
          <c:invertIfNegative val="0"/>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'22Q1_P8'!$C$62:$J$62</c:f>
              <c:numCache>
                <c:formatCode>#,##0;\(#,##0\)</c:formatCode>
                <c:ptCount val="8"/>
                <c:pt idx="0">
                  <c:v>136</c:v>
                </c:pt>
                <c:pt idx="1">
                  <c:v>134</c:v>
                </c:pt>
                <c:pt idx="2">
                  <c:v>108</c:v>
                </c:pt>
                <c:pt idx="3">
                  <c:v>136</c:v>
                </c:pt>
                <c:pt idx="4">
                  <c:v>170</c:v>
                </c:pt>
                <c:pt idx="5">
                  <c:v>0</c:v>
                </c:pt>
                <c:pt idx="6">
                  <c:v>0</c:v>
                </c:pt>
                <c:pt idx="7">
                  <c:v>0</c:v>
                </c:pt>
              </c:numCache>
            </c:numRef>
          </c:val>
          <c:extLst>
            <c:ext xmlns:c16="http://schemas.microsoft.com/office/drawing/2014/chart" uri="{C3380CC4-5D6E-409C-BE32-E72D297353CC}">
              <c16:uniqueId val="{00000003-29E7-4992-855D-B763640A1020}"/>
            </c:ext>
          </c:extLst>
        </c:ser>
        <c:ser>
          <c:idx val="0"/>
          <c:order val="4"/>
          <c:tx>
            <c:strRef>
              <c:f>'22Q1_P8'!$L$58</c:f>
              <c:strCache>
                <c:ptCount val="1"/>
                <c:pt idx="0">
                  <c:v>全社（Total）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'22Q1_P8'!$C$58:$G$58</c:f>
              <c:numCache>
                <c:formatCode>#,##0;\(#,##0\)</c:formatCode>
                <c:ptCount val="5"/>
                <c:pt idx="0">
                  <c:v>29095</c:v>
                </c:pt>
                <c:pt idx="1">
                  <c:v>29055</c:v>
                </c:pt>
                <c:pt idx="2">
                  <c:v>29104</c:v>
                </c:pt>
                <c:pt idx="3">
                  <c:v>29984</c:v>
                </c:pt>
                <c:pt idx="4">
                  <c:v>32059</c:v>
                </c:pt>
              </c:numCache>
            </c:numRef>
          </c:val>
          <c:extLst>
            <c:ext xmlns:c16="http://schemas.microsoft.com/office/drawing/2014/chart" uri="{C3380CC4-5D6E-409C-BE32-E72D297353CC}">
              <c16:uniqueId val="{00000004-29E7-4992-855D-B763640A1020}"/>
            </c:ext>
          </c:extLst>
        </c:ser>
        <c:dLbls>
          <c:showLegendKey val="0"/>
          <c:showVal val="0"/>
          <c:showCatName val="0"/>
          <c:showSerName val="0"/>
          <c:showPercent val="0"/>
          <c:showBubbleSize val="0"/>
        </c:dLbls>
        <c:gapWidth val="70"/>
        <c:overlap val="100"/>
        <c:axId val="1036886920"/>
        <c:axId val="1036888888"/>
      </c:barChart>
      <c:lineChart>
        <c:grouping val="standard"/>
        <c:varyColors val="0"/>
        <c:ser>
          <c:idx val="4"/>
          <c:order val="5"/>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'22Q1_P8'!$C$67:$J$67</c:f>
              <c:numCache>
                <c:formatCode>\+#,##0.0"%";\(#,##0.0"%"\)</c:formatCode>
                <c:ptCount val="8"/>
                <c:pt idx="0">
                  <c:v>16.564187263623364</c:v>
                </c:pt>
                <c:pt idx="1">
                  <c:v>14.393282686345476</c:v>
                </c:pt>
                <c:pt idx="2">
                  <c:v>4.8495003788934676</c:v>
                </c:pt>
                <c:pt idx="3">
                  <c:v>6.8456273801047907</c:v>
                </c:pt>
                <c:pt idx="4">
                  <c:v>10.188410324351317</c:v>
                </c:pt>
              </c:numCache>
            </c:numRef>
          </c:val>
          <c:smooth val="0"/>
          <c:extLst>
            <c:ext xmlns:c16="http://schemas.microsoft.com/office/drawing/2014/chart" uri="{C3380CC4-5D6E-409C-BE32-E72D297353CC}">
              <c16:uniqueId val="{00000005-29E7-4992-855D-B763640A1020}"/>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5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95CD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'22Q1_P8'!$C$59:$G$59</c:f>
              <c:numCache>
                <c:formatCode>#,##0;\(#,##0\)</c:formatCode>
                <c:ptCount val="5"/>
                <c:pt idx="0">
                  <c:v>16585</c:v>
                </c:pt>
                <c:pt idx="1">
                  <c:v>16299</c:v>
                </c:pt>
                <c:pt idx="2">
                  <c:v>15980</c:v>
                </c:pt>
                <c:pt idx="3">
                  <c:v>17176</c:v>
                </c:pt>
                <c:pt idx="4">
                  <c:v>17085</c:v>
                </c:pt>
              </c:numCache>
            </c:numRef>
          </c:val>
          <c:extLst>
            <c:ext xmlns:c16="http://schemas.microsoft.com/office/drawing/2014/chart" uri="{C3380CC4-5D6E-409C-BE32-E72D297353CC}">
              <c16:uniqueId val="{00000000-A941-49C4-B3EF-675D6F08A7C4}"/>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'22Q1_P8'!$C$68:$J$68</c:f>
              <c:numCache>
                <c:formatCode>\+#,##0.0"%";\(#,##0.0"%"\)</c:formatCode>
                <c:ptCount val="8"/>
                <c:pt idx="0">
                  <c:v>11.339964626029641</c:v>
                </c:pt>
                <c:pt idx="1">
                  <c:v>9.3601241763705545</c:v>
                </c:pt>
                <c:pt idx="2">
                  <c:v>4.2872751872679693</c:v>
                </c:pt>
                <c:pt idx="3">
                  <c:v>8.6952493658379417</c:v>
                </c:pt>
                <c:pt idx="4">
                  <c:v>3.0163146674212049</c:v>
                </c:pt>
              </c:numCache>
            </c:numRef>
          </c:val>
          <c:smooth val="0"/>
          <c:extLst>
            <c:ext xmlns:c16="http://schemas.microsoft.com/office/drawing/2014/chart" uri="{C3380CC4-5D6E-409C-BE32-E72D297353CC}">
              <c16:uniqueId val="{00000001-A941-49C4-B3EF-675D6F08A7C4}"/>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5000"/>
          <c:min val="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in val="-2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売上高（Net sales）</c:v>
          </c:tx>
          <c:spPr>
            <a:solidFill>
              <a:srgbClr val="8FC3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'22Q1_P8'!$C$60:$G$60</c:f>
              <c:numCache>
                <c:formatCode>#,##0;\(#,##0\)</c:formatCode>
                <c:ptCount val="5"/>
                <c:pt idx="0">
                  <c:v>11671</c:v>
                </c:pt>
                <c:pt idx="1">
                  <c:v>11916</c:v>
                </c:pt>
                <c:pt idx="2">
                  <c:v>12283</c:v>
                </c:pt>
                <c:pt idx="3">
                  <c:v>11731</c:v>
                </c:pt>
                <c:pt idx="4">
                  <c:v>12082</c:v>
                </c:pt>
              </c:numCache>
            </c:numRef>
          </c:val>
          <c:extLst>
            <c:ext xmlns:c16="http://schemas.microsoft.com/office/drawing/2014/chart" uri="{C3380CC4-5D6E-409C-BE32-E72D297353CC}">
              <c16:uniqueId val="{00000000-5EC9-4647-872E-35BB4217D90E}"/>
            </c:ext>
          </c:extLst>
        </c:ser>
        <c:dLbls>
          <c:showLegendKey val="0"/>
          <c:showVal val="0"/>
          <c:showCatName val="0"/>
          <c:showSerName val="0"/>
          <c:showPercent val="0"/>
          <c:showBubbleSize val="0"/>
        </c:dLbls>
        <c:gapWidth val="70"/>
        <c:axId val="1036886920"/>
        <c:axId val="1036888888"/>
      </c:barChart>
      <c:lineChart>
        <c:grouping val="standard"/>
        <c:varyColors val="0"/>
        <c:ser>
          <c:idx val="4"/>
          <c:order val="1"/>
          <c:tx>
            <c:v>前年同期比（YoY）</c:v>
          </c:tx>
          <c:spPr>
            <a:ln w="19050" cap="rnd">
              <a:solidFill>
                <a:srgbClr val="F39800"/>
              </a:solidFill>
              <a:round/>
            </a:ln>
            <a:effectLst/>
          </c:spPr>
          <c:marker>
            <c:symbol val="square"/>
            <c:size val="5"/>
            <c:spPr>
              <a:solidFill>
                <a:srgbClr val="F39800"/>
              </a:solidFill>
              <a:ln w="19050">
                <a:solidFill>
                  <a:srgbClr val="F398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'22Q1_P8'!$C$56:$J$57</c:f>
              <c:multiLvlStrCache>
                <c:ptCount val="8"/>
                <c:lvl>
                  <c:pt idx="0">
                    <c:v>Q1</c:v>
                  </c:pt>
                  <c:pt idx="1">
                    <c:v>Q2</c:v>
                  </c:pt>
                  <c:pt idx="2">
                    <c:v>Q3</c:v>
                  </c:pt>
                  <c:pt idx="3">
                    <c:v>Q4</c:v>
                  </c:pt>
                  <c:pt idx="4">
                    <c:v>Q1</c:v>
                  </c:pt>
                  <c:pt idx="5">
                    <c:v>Q2</c:v>
                  </c:pt>
                  <c:pt idx="6">
                    <c:v>Q3</c:v>
                  </c:pt>
                  <c:pt idx="7">
                    <c:v>Q4</c:v>
                  </c:pt>
                </c:lvl>
                <c:lvl>
                  <c:pt idx="0">
                    <c:v>FY2021</c:v>
                  </c:pt>
                  <c:pt idx="4">
                    <c:v>FY2022</c:v>
                  </c:pt>
                </c:lvl>
              </c:multiLvlStrCache>
            </c:multiLvlStrRef>
          </c:cat>
          <c:val>
            <c:numRef>
              <c:f>'22Q1_P8'!$C$69:$J$69</c:f>
              <c:numCache>
                <c:formatCode>\+#,##0.0"%";\(#,##0.0"%"\)</c:formatCode>
                <c:ptCount val="8"/>
                <c:pt idx="0">
                  <c:v>24.856398834955073</c:v>
                </c:pt>
                <c:pt idx="1">
                  <c:v>22.146431300704549</c:v>
                </c:pt>
                <c:pt idx="2">
                  <c:v>4.7847940188874061</c:v>
                </c:pt>
                <c:pt idx="3">
                  <c:v>2.2153893795578528</c:v>
                </c:pt>
                <c:pt idx="4">
                  <c:v>3.5212973135590353</c:v>
                </c:pt>
              </c:numCache>
            </c:numRef>
          </c:val>
          <c:smooth val="0"/>
          <c:extLst>
            <c:ext xmlns:c16="http://schemas.microsoft.com/office/drawing/2014/chart" uri="{C3380CC4-5D6E-409C-BE32-E72D297353CC}">
              <c16:uniqueId val="{00000001-5EC9-4647-872E-35BB4217D90E}"/>
            </c:ext>
          </c:extLst>
        </c:ser>
        <c:dLbls>
          <c:showLegendKey val="0"/>
          <c:showVal val="0"/>
          <c:showCatName val="0"/>
          <c:showSerName val="0"/>
          <c:showPercent val="0"/>
          <c:showBubbleSize val="0"/>
        </c:dLbls>
        <c:marker val="1"/>
        <c:smooth val="0"/>
        <c:axId val="921690192"/>
        <c:axId val="921686256"/>
      </c:lineChart>
      <c:catAx>
        <c:axId val="10368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8888"/>
        <c:crosses val="autoZero"/>
        <c:auto val="1"/>
        <c:lblAlgn val="ctr"/>
        <c:lblOffset val="100"/>
        <c:noMultiLvlLbl val="0"/>
      </c:catAx>
      <c:valAx>
        <c:axId val="1036888888"/>
        <c:scaling>
          <c:orientation val="minMax"/>
          <c:max val="30000"/>
        </c:scaling>
        <c:delete val="0"/>
        <c:axPos val="l"/>
        <c:majorGridlines>
          <c:spPr>
            <a:ln w="9525" cap="flat" cmpd="sng" algn="ctr">
              <a:noFill/>
              <a:round/>
            </a:ln>
            <a:effectLst/>
          </c:spPr>
        </c:majorGridlines>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886920"/>
        <c:crosses val="autoZero"/>
        <c:crossBetween val="between"/>
      </c:valAx>
      <c:valAx>
        <c:axId val="921686256"/>
        <c:scaling>
          <c:orientation val="minMax"/>
          <c:max val="40"/>
          <c:min val="-40"/>
        </c:scaling>
        <c:delete val="0"/>
        <c:axPos val="r"/>
        <c:numFmt formatCode="\+#,##0.0&quot;%&quot;;\(#,##0.0&quot;%&quot;\)"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690192"/>
        <c:crosses val="max"/>
        <c:crossBetween val="between"/>
      </c:valAx>
      <c:catAx>
        <c:axId val="921690192"/>
        <c:scaling>
          <c:orientation val="minMax"/>
        </c:scaling>
        <c:delete val="1"/>
        <c:axPos val="b"/>
        <c:numFmt formatCode="General" sourceLinked="1"/>
        <c:majorTickMark val="out"/>
        <c:minorTickMark val="none"/>
        <c:tickLblPos val="nextTo"/>
        <c:crossAx val="921686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4F621ACD-B40D-4093-A590-3D6C417ED010}"/>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930CE3EA-A911-4B01-9365-157AB3298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B97137D8-E110-4245-A7D5-D20868EBF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8BF78E7E-2CCA-4CC4-8905-D256E7036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06AE24A7-EE00-4441-9CE4-0EE2E8C27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05C321FB-7BEF-44B5-B212-BC40CCC46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2B69FC3B-FF70-4DB8-9587-0F98DA08B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8A07B931-3799-4853-B70B-3A3FE0A46ECE}"/>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0961B982-4183-48D0-96F6-8801338B2094}"/>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73C4ACED-76E3-4396-B35C-3A8D85733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1DFB652F-5532-4EB7-9024-0523BBE9F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CB081A55-43A7-4040-84B0-0D60FFA64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300AB7BA-8AAE-4543-9040-076024EF9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7A47BB08-DF21-469B-A564-32F8DD800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A9162000-E220-4232-9351-D135F450E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B6ED0972-D7E8-4AF7-8734-10DC7F97F068}"/>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9ACFD51C-70ED-452B-94F4-5F03ED8D6958}"/>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2854DB78-6282-4E4F-BED2-077501AFE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A0FCF68E-1109-4F8E-B427-991E639B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0033BBC2-AB6F-485D-A755-E44C7939E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4A58B292-9AE9-40F2-B049-6B440029B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F0A24EC7-A22E-4E35-B7A5-D48781F35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D55E7D10-72BB-4123-9F13-BDE944067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3" name="グラフ 2">
          <a:extLst>
            <a:ext uri="{FF2B5EF4-FFF2-40B4-BE49-F238E27FC236}">
              <a16:creationId xmlns:a16="http://schemas.microsoft.com/office/drawing/2014/main" id="{1F814163-4688-434D-BF1A-CE92447287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5" name="グラフ 4">
          <a:extLst>
            <a:ext uri="{FF2B5EF4-FFF2-40B4-BE49-F238E27FC236}">
              <a16:creationId xmlns:a16="http://schemas.microsoft.com/office/drawing/2014/main" id="{0AB81EA7-C2C6-4A9C-8FE4-E1DD54727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6" name="グラフ 5">
          <a:extLst>
            <a:ext uri="{FF2B5EF4-FFF2-40B4-BE49-F238E27FC236}">
              <a16:creationId xmlns:a16="http://schemas.microsoft.com/office/drawing/2014/main" id="{7DFE7C49-D907-41EB-8521-1EECB3341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E871BD74-1921-495C-BB1C-A5142694E786}"/>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D27F5052-8D27-4930-8895-4B6851F5BBFD}"/>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B0787C17-FA1B-4C49-B813-97110B831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3EEEF5BA-1761-4FFD-8053-5CD3BC1E8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DA828167-22E6-4D23-9024-B750E20FC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0E998058-1353-401D-8260-9BE7E8C22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C8F3D043-1C3E-403D-8329-D2C385BB1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2DCC164D-7C5B-447A-A8C9-19290C764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8014B1A1-ECFC-42E8-8137-100A046CD25C}"/>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E4E98731-661B-4FC5-AD86-0F91FAE5E28E}"/>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2B7EA927-1A2B-4072-B86C-53C96F150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8EF7D4EE-10CB-4638-B440-8A4EA2322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C7A45C82-6430-4354-A647-C1A9E726D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3A2075F3-4871-4334-ADAD-BFEAB08D7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4CF6B23E-0F2A-4814-8AB2-8D952E91C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E14647DD-A531-4D7A-8017-A48BE4DD8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8409A695-E6FE-472F-88D6-2C9ADBBE2F3A}"/>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12918</xdr:colOff>
      <xdr:row>0</xdr:row>
      <xdr:rowOff>226218</xdr:rowOff>
    </xdr:from>
    <xdr:to>
      <xdr:col>1</xdr:col>
      <xdr:colOff>1702593</xdr:colOff>
      <xdr:row>1</xdr:row>
      <xdr:rowOff>584634</xdr:rowOff>
    </xdr:to>
    <xdr:pic>
      <xdr:nvPicPr>
        <xdr:cNvPr id="2" name="図 1">
          <a:extLst>
            <a:ext uri="{FF2B5EF4-FFF2-40B4-BE49-F238E27FC236}">
              <a16:creationId xmlns:a16="http://schemas.microsoft.com/office/drawing/2014/main" id="{B2FD7149-49A8-132F-743E-738AEECF226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231" b="32455"/>
        <a:stretch/>
      </xdr:blipFill>
      <xdr:spPr bwMode="auto">
        <a:xfrm>
          <a:off x="774918" y="226218"/>
          <a:ext cx="1689675" cy="596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7" name="グラフ 6">
          <a:extLst>
            <a:ext uri="{FF2B5EF4-FFF2-40B4-BE49-F238E27FC236}">
              <a16:creationId xmlns:a16="http://schemas.microsoft.com/office/drawing/2014/main" id="{55B8794C-784C-43E6-8CF1-12232A1A1E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9" name="グラフ 8">
          <a:extLst>
            <a:ext uri="{FF2B5EF4-FFF2-40B4-BE49-F238E27FC236}">
              <a16:creationId xmlns:a16="http://schemas.microsoft.com/office/drawing/2014/main" id="{6CCF234F-7C73-4C0C-A345-E5FF97959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10" name="グラフ 9">
          <a:extLst>
            <a:ext uri="{FF2B5EF4-FFF2-40B4-BE49-F238E27FC236}">
              <a16:creationId xmlns:a16="http://schemas.microsoft.com/office/drawing/2014/main" id="{0923EB76-24B3-43A5-BC74-3AD5666B2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12918</xdr:colOff>
      <xdr:row>0</xdr:row>
      <xdr:rowOff>226218</xdr:rowOff>
    </xdr:from>
    <xdr:to>
      <xdr:col>1</xdr:col>
      <xdr:colOff>1694973</xdr:colOff>
      <xdr:row>1</xdr:row>
      <xdr:rowOff>592254</xdr:rowOff>
    </xdr:to>
    <xdr:pic>
      <xdr:nvPicPr>
        <xdr:cNvPr id="2" name="図 1">
          <a:extLst>
            <a:ext uri="{FF2B5EF4-FFF2-40B4-BE49-F238E27FC236}">
              <a16:creationId xmlns:a16="http://schemas.microsoft.com/office/drawing/2014/main" id="{ECB7ADA0-5B2C-49E9-8085-694873A96F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231" b="32455"/>
        <a:stretch/>
      </xdr:blipFill>
      <xdr:spPr bwMode="auto">
        <a:xfrm>
          <a:off x="774918" y="226218"/>
          <a:ext cx="1689675" cy="596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226218</xdr:rowOff>
    </xdr:from>
    <xdr:to>
      <xdr:col>1</xdr:col>
      <xdr:colOff>1689675</xdr:colOff>
      <xdr:row>1</xdr:row>
      <xdr:rowOff>584634</xdr:rowOff>
    </xdr:to>
    <xdr:pic>
      <xdr:nvPicPr>
        <xdr:cNvPr id="2" name="図 1">
          <a:extLst>
            <a:ext uri="{FF2B5EF4-FFF2-40B4-BE49-F238E27FC236}">
              <a16:creationId xmlns:a16="http://schemas.microsoft.com/office/drawing/2014/main" id="{4169FCC2-A28E-48FE-BD07-A22EC82C8B9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231" b="32455"/>
        <a:stretch/>
      </xdr:blipFill>
      <xdr:spPr bwMode="auto">
        <a:xfrm>
          <a:off x="774918" y="226218"/>
          <a:ext cx="1689675" cy="596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12918</xdr:colOff>
      <xdr:row>0</xdr:row>
      <xdr:rowOff>226218</xdr:rowOff>
    </xdr:from>
    <xdr:to>
      <xdr:col>1</xdr:col>
      <xdr:colOff>1702593</xdr:colOff>
      <xdr:row>1</xdr:row>
      <xdr:rowOff>584634</xdr:rowOff>
    </xdr:to>
    <xdr:pic>
      <xdr:nvPicPr>
        <xdr:cNvPr id="2" name="図 1">
          <a:extLst>
            <a:ext uri="{FF2B5EF4-FFF2-40B4-BE49-F238E27FC236}">
              <a16:creationId xmlns:a16="http://schemas.microsoft.com/office/drawing/2014/main" id="{8E797C0D-C313-4BE5-B43D-FE32BCF8AEF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231" b="32455"/>
        <a:stretch/>
      </xdr:blipFill>
      <xdr:spPr bwMode="auto">
        <a:xfrm>
          <a:off x="774918" y="226218"/>
          <a:ext cx="1689675" cy="596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D47ED6C1-142C-4B1C-A7EF-C947D6E1DA78}"/>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5E9C0823-D7BF-4B8C-BCAC-CE767729DA50}"/>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9D4B866D-4819-4147-8F22-90B4CDB40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C300663B-24E7-463D-922B-C8D794BB8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37B5781D-0299-4439-8C6A-A61C7B078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xdr:row>
      <xdr:rowOff>0</xdr:rowOff>
    </xdr:from>
    <xdr:to>
      <xdr:col>10</xdr:col>
      <xdr:colOff>0</xdr:colOff>
      <xdr:row>20</xdr:row>
      <xdr:rowOff>0</xdr:rowOff>
    </xdr:to>
    <xdr:graphicFrame macro="">
      <xdr:nvGraphicFramePr>
        <xdr:cNvPr id="2" name="グラフ 1">
          <a:extLst>
            <a:ext uri="{FF2B5EF4-FFF2-40B4-BE49-F238E27FC236}">
              <a16:creationId xmlns:a16="http://schemas.microsoft.com/office/drawing/2014/main" id="{6EC2B8EC-2F13-408C-8C77-F0461898C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0</xdr:rowOff>
    </xdr:from>
    <xdr:to>
      <xdr:col>10</xdr:col>
      <xdr:colOff>0</xdr:colOff>
      <xdr:row>36</xdr:row>
      <xdr:rowOff>0</xdr:rowOff>
    </xdr:to>
    <xdr:graphicFrame macro="">
      <xdr:nvGraphicFramePr>
        <xdr:cNvPr id="3" name="グラフ 2">
          <a:extLst>
            <a:ext uri="{FF2B5EF4-FFF2-40B4-BE49-F238E27FC236}">
              <a16:creationId xmlns:a16="http://schemas.microsoft.com/office/drawing/2014/main" id="{25291A48-DE10-46DF-9C1E-8BE79F944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10</xdr:col>
      <xdr:colOff>0</xdr:colOff>
      <xdr:row>52</xdr:row>
      <xdr:rowOff>0</xdr:rowOff>
    </xdr:to>
    <xdr:graphicFrame macro="">
      <xdr:nvGraphicFramePr>
        <xdr:cNvPr id="4" name="グラフ 3">
          <a:extLst>
            <a:ext uri="{FF2B5EF4-FFF2-40B4-BE49-F238E27FC236}">
              <a16:creationId xmlns:a16="http://schemas.microsoft.com/office/drawing/2014/main" id="{293EE3F1-8AF7-4B12-AE02-1ADB346B0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6</xdr:row>
      <xdr:rowOff>410073</xdr:rowOff>
    </xdr:from>
    <xdr:to>
      <xdr:col>6</xdr:col>
      <xdr:colOff>0</xdr:colOff>
      <xdr:row>10</xdr:row>
      <xdr:rowOff>152400</xdr:rowOff>
    </xdr:to>
    <xdr:pic>
      <xdr:nvPicPr>
        <xdr:cNvPr id="2" name="図 1">
          <a:extLst>
            <a:ext uri="{FF2B5EF4-FFF2-40B4-BE49-F238E27FC236}">
              <a16:creationId xmlns:a16="http://schemas.microsoft.com/office/drawing/2014/main" id="{A343D82C-D3CB-4988-996E-3AEACE70DCDB}"/>
            </a:ext>
          </a:extLst>
        </xdr:cNvPr>
        <xdr:cNvPicPr>
          <a:picLocks noChangeAspect="1"/>
        </xdr:cNvPicPr>
      </xdr:nvPicPr>
      <xdr:blipFill rotWithShape="1">
        <a:blip xmlns:r="http://schemas.openxmlformats.org/officeDocument/2006/relationships" r:embed="rId1"/>
        <a:srcRect t="31618" b="32149"/>
        <a:stretch/>
      </xdr:blipFill>
      <xdr:spPr>
        <a:xfrm>
          <a:off x="1524000" y="2400798"/>
          <a:ext cx="3048000" cy="11044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635950</xdr:colOff>
      <xdr:row>25</xdr:row>
      <xdr:rowOff>161926</xdr:rowOff>
    </xdr:from>
    <xdr:to>
      <xdr:col>5</xdr:col>
      <xdr:colOff>142875</xdr:colOff>
      <xdr:row>27</xdr:row>
      <xdr:rowOff>182918</xdr:rowOff>
    </xdr:to>
    <xdr:pic>
      <xdr:nvPicPr>
        <xdr:cNvPr id="2" name="図 1">
          <a:extLst>
            <a:ext uri="{FF2B5EF4-FFF2-40B4-BE49-F238E27FC236}">
              <a16:creationId xmlns:a16="http://schemas.microsoft.com/office/drawing/2014/main" id="{2C0FF943-97A7-4E88-BC50-F05EA695FBB7}"/>
            </a:ext>
          </a:extLst>
        </xdr:cNvPr>
        <xdr:cNvPicPr>
          <a:picLocks noChangeAspect="1"/>
        </xdr:cNvPicPr>
      </xdr:nvPicPr>
      <xdr:blipFill rotWithShape="1">
        <a:blip xmlns:r="http://schemas.openxmlformats.org/officeDocument/2006/relationships" r:embed="rId1"/>
        <a:srcRect t="31618" b="32149"/>
        <a:stretch/>
      </xdr:blipFill>
      <xdr:spPr>
        <a:xfrm>
          <a:off x="2159950" y="8229601"/>
          <a:ext cx="1792925" cy="64964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飯沼　朱音" id="{8B3EE42A-3FB5-4758-8471-E71FCE68E28E}" userId="S::iinuma.akane@solasto.co.jp::e65b3edc-11da-4c46-81af-9c0e791c4bf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ユーザー定義 1">
      <a:majorFont>
        <a:latin typeface="Arial"/>
        <a:ea typeface="Meiryo UI"/>
        <a:cs typeface=""/>
      </a:majorFont>
      <a:minorFont>
        <a:latin typeface="Arial"/>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4" dT="2024-04-25T04:25:56.03" personId="{8B3EE42A-3FB5-4758-8471-E71FCE68E28E}" id="{0DDB69A0-3FC9-4377-8DEE-9BF48FBDBF4E}" done="1">
    <text>FY21 1Q 36</text>
  </threadedComment>
</ThreadedComments>
</file>

<file path=xl/threadedComments/threadedComment2.xml><?xml version="1.0" encoding="utf-8"?>
<ThreadedComments xmlns="http://schemas.microsoft.com/office/spreadsheetml/2018/threadedcomments" xmlns:x="http://schemas.openxmlformats.org/spreadsheetml/2006/main">
  <threadedComment ref="I54" dT="2024-04-25T04:26:33.57" personId="{8B3EE42A-3FB5-4758-8471-E71FCE68E28E}" id="{72933702-37F6-4B26-80A5-749EA6EF10AB}">
    <text>F21 1Q 36</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solasto.co.jp/ir/en/" TargetMode="External"/><Relationship Id="rId1" Type="http://schemas.openxmlformats.org/officeDocument/2006/relationships/hyperlink" Target="https://www.solasto.co.jp/" TargetMode="External"/><Relationship Id="rId4" Type="http://schemas.openxmlformats.org/officeDocument/2006/relationships/drawing" Target="../drawings/drawing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2.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8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1.xml"/><Relationship Id="rId1" Type="http://schemas.openxmlformats.org/officeDocument/2006/relationships/printerSettings" Target="../printerSettings/printerSettings8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58407-7104-4A51-A1D7-94AA00A4DFBB}">
  <sheetPr>
    <tabColor theme="1"/>
  </sheetPr>
  <dimension ref="A1"/>
  <sheetViews>
    <sheetView workbookViewId="0">
      <selection activeCell="E31" sqref="E31"/>
    </sheetView>
  </sheetViews>
  <sheetFormatPr defaultRowHeight="15.75" x14ac:dyDescent="0.25"/>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27D-D9A4-456D-8187-074B113BBF92}">
  <dimension ref="A1:AA53"/>
  <sheetViews>
    <sheetView defaultGridColor="0" colorId="23" zoomScaleNormal="100" workbookViewId="0">
      <pane xSplit="7" ySplit="3" topLeftCell="M4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559</v>
      </c>
      <c r="Y4" s="170" t="s">
        <v>641</v>
      </c>
      <c r="AA4" s="3" t="s">
        <v>89</v>
      </c>
    </row>
    <row r="5" spans="1:27" s="27" customFormat="1" ht="15" customHeight="1" x14ac:dyDescent="0.25">
      <c r="F5" s="28" t="s">
        <v>242</v>
      </c>
      <c r="I5" s="3"/>
      <c r="AA5" s="27" t="s">
        <v>89</v>
      </c>
    </row>
    <row r="6" spans="1:27" s="27" customFormat="1" ht="15" customHeight="1" x14ac:dyDescent="0.25">
      <c r="A6" s="312"/>
      <c r="B6" s="313"/>
      <c r="C6" s="117" t="str">
        <f>'21Q4_パラメータ設定'!$D$4</f>
        <v>FY2018</v>
      </c>
      <c r="D6" s="117" t="str">
        <f>'21Q4_パラメータ設定'!$E$4</f>
        <v>FY2019</v>
      </c>
      <c r="E6" s="117" t="str">
        <f>'21Q4_パラメータ設定'!$F$4</f>
        <v>FY2020</v>
      </c>
      <c r="F6" s="31" t="str">
        <f>'21Q4_パラメータ設定'!$G$4</f>
        <v>FY2021</v>
      </c>
      <c r="H6" s="58" t="str">
        <f>'21Q4_P1'!I6</f>
        <v>FY2015</v>
      </c>
      <c r="I6" s="58" t="str">
        <f>'21Q4_P1'!J6</f>
        <v>FY2016</v>
      </c>
      <c r="J6" s="58" t="str">
        <f>'21Q4_P1'!K6</f>
        <v>FY2017</v>
      </c>
      <c r="K6" s="58" t="str">
        <f>'21Q4_P1'!L6</f>
        <v>FY2018</v>
      </c>
      <c r="L6" s="58" t="str">
        <f>'21Q4_P1'!M6</f>
        <v>FY2019</v>
      </c>
      <c r="M6" s="58" t="str">
        <f>'21Q4_P1'!N6</f>
        <v>FY2020</v>
      </c>
      <c r="N6" s="58" t="str">
        <f>'21Q4_P1'!O6</f>
        <v>FY2021</v>
      </c>
      <c r="O6" s="58" t="str">
        <f>'21Q4_P1'!P6</f>
        <v>FY2022</v>
      </c>
      <c r="P6" s="58" t="str">
        <f>'21Q4_P1'!Q6</f>
        <v>FY2023</v>
      </c>
      <c r="Q6" s="58" t="str">
        <f>'21Q4_P1'!R6</f>
        <v>FY2024</v>
      </c>
      <c r="R6" s="58" t="str">
        <f>'21Q4_P1'!S6</f>
        <v>FY2025</v>
      </c>
      <c r="S6" s="58" t="str">
        <f>'21Q4_P1'!T6</f>
        <v>FY2026</v>
      </c>
      <c r="T6" s="58" t="str">
        <f>'21Q4_P1'!U6</f>
        <v>FY2027</v>
      </c>
      <c r="U6" s="58" t="str">
        <f>'21Q4_P1'!V6</f>
        <v>FY2028</v>
      </c>
      <c r="V6" s="58" t="str">
        <f>'21Q4_P1'!W6</f>
        <v>FY2029</v>
      </c>
      <c r="W6" s="60" t="str">
        <f>'21Q4_P1'!X6</f>
        <v>FY2030</v>
      </c>
      <c r="AA6" s="27" t="s">
        <v>89</v>
      </c>
    </row>
    <row r="7" spans="1:27" s="27" customFormat="1" ht="15" customHeight="1" x14ac:dyDescent="0.25">
      <c r="A7" s="314"/>
      <c r="B7" s="315"/>
      <c r="C7" s="119"/>
      <c r="D7" s="118"/>
      <c r="E7" s="118"/>
      <c r="F7" s="35"/>
      <c r="H7" s="33"/>
      <c r="I7" s="33"/>
      <c r="J7" s="33"/>
      <c r="K7" s="33"/>
      <c r="L7" s="33"/>
      <c r="M7" s="33"/>
      <c r="N7" s="33"/>
      <c r="O7" s="33"/>
      <c r="P7" s="33"/>
      <c r="Q7" s="33"/>
      <c r="R7" s="33"/>
      <c r="S7" s="33"/>
      <c r="T7" s="33"/>
      <c r="U7" s="33"/>
      <c r="V7" s="33"/>
      <c r="W7" s="34"/>
      <c r="AA7" s="3" t="s">
        <v>89</v>
      </c>
    </row>
    <row r="8" spans="1:27" s="27" customFormat="1" ht="15" customHeight="1" x14ac:dyDescent="0.25">
      <c r="A8" s="45" t="s">
        <v>220</v>
      </c>
      <c r="B8" s="13" t="s">
        <v>221</v>
      </c>
      <c r="C8" s="46">
        <f>+IF(K8="","―",K8)</f>
        <v>6372</v>
      </c>
      <c r="D8" s="46">
        <f>+IF(L8="","―",L8)</f>
        <v>6971</v>
      </c>
      <c r="E8" s="46">
        <f>+IF(M8="","―",M8)</f>
        <v>6324</v>
      </c>
      <c r="F8" s="46">
        <f>+IF(N8="","―",N8)</f>
        <v>8412</v>
      </c>
      <c r="G8" s="67"/>
      <c r="H8" s="47">
        <v>6338</v>
      </c>
      <c r="I8" s="47">
        <v>6479</v>
      </c>
      <c r="J8" s="47">
        <v>6345</v>
      </c>
      <c r="K8" s="47">
        <v>6372</v>
      </c>
      <c r="L8" s="47">
        <v>6971</v>
      </c>
      <c r="M8" s="47">
        <v>6324</v>
      </c>
      <c r="N8" s="47">
        <v>8412</v>
      </c>
      <c r="O8" s="47"/>
      <c r="P8" s="47"/>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559</v>
      </c>
      <c r="AA11" s="3" t="s">
        <v>89</v>
      </c>
    </row>
    <row r="12" spans="1:27" s="27" customFormat="1" ht="15" customHeight="1" x14ac:dyDescent="0.25">
      <c r="F12" s="28" t="s">
        <v>242</v>
      </c>
      <c r="AA12" s="3" t="s">
        <v>89</v>
      </c>
    </row>
    <row r="13" spans="1:27" s="27" customFormat="1" ht="15" customHeight="1" x14ac:dyDescent="0.25">
      <c r="A13" s="312" t="s">
        <v>269</v>
      </c>
      <c r="B13" s="313"/>
      <c r="C13" s="117">
        <f>'21Q4_パラメータ設定'!$L$4</f>
        <v>2019</v>
      </c>
      <c r="D13" s="117">
        <f>'21Q4_パラメータ設定'!$M$4</f>
        <v>2020</v>
      </c>
      <c r="E13" s="117">
        <f>'21Q4_パラメータ設定'!$N$4</f>
        <v>2021</v>
      </c>
      <c r="F13" s="31">
        <f>'21Q4_パラメータ設定'!$O$4</f>
        <v>2022</v>
      </c>
      <c r="H13" s="60" t="str">
        <f>'21Q4_P3'!I6</f>
        <v>2016年</v>
      </c>
      <c r="I13" s="60" t="str">
        <f>'21Q4_P3'!J6</f>
        <v>2017年</v>
      </c>
      <c r="J13" s="60" t="str">
        <f>'21Q4_P3'!K6</f>
        <v>2018年</v>
      </c>
      <c r="K13" s="60" t="str">
        <f>'21Q4_P3'!L6</f>
        <v>2019年</v>
      </c>
      <c r="L13" s="60" t="str">
        <f>'21Q4_P3'!M6</f>
        <v>2020年</v>
      </c>
      <c r="M13" s="60" t="str">
        <f>'21Q4_P3'!N6</f>
        <v>2021年</v>
      </c>
      <c r="N13" s="60" t="str">
        <f>'21Q4_P3'!O6</f>
        <v>2022年</v>
      </c>
      <c r="O13" s="60" t="str">
        <f>'21Q4_P3'!P6</f>
        <v>2023年</v>
      </c>
      <c r="P13" s="60" t="str">
        <f>'21Q4_P3'!Q6</f>
        <v>2024年</v>
      </c>
      <c r="Q13" s="60" t="str">
        <f>'21Q4_P3'!R6</f>
        <v>2025年</v>
      </c>
      <c r="R13" s="60" t="str">
        <f>'21Q4_P3'!S6</f>
        <v>2026年</v>
      </c>
      <c r="S13" s="60" t="str">
        <f>'21Q4_P3'!T6</f>
        <v>2027年</v>
      </c>
      <c r="T13" s="60" t="str">
        <f>'21Q4_P3'!U6</f>
        <v>2028年</v>
      </c>
      <c r="U13" s="60" t="str">
        <f>'21Q4_P3'!V6</f>
        <v>2029年</v>
      </c>
      <c r="V13" s="60" t="str">
        <f>'21Q4_P3'!W6</f>
        <v>2030年</v>
      </c>
      <c r="W13" s="60" t="str">
        <f>'21Q4_P3'!X6</f>
        <v>2031年</v>
      </c>
      <c r="AA13" s="3" t="s">
        <v>89</v>
      </c>
    </row>
    <row r="14" spans="1:27" s="27" customFormat="1" ht="15" customHeight="1" x14ac:dyDescent="0.25">
      <c r="A14" s="314"/>
      <c r="B14" s="315"/>
      <c r="C14" s="119" t="s">
        <v>217</v>
      </c>
      <c r="D14" s="118" t="s">
        <v>217</v>
      </c>
      <c r="E14" s="118" t="s">
        <v>217</v>
      </c>
      <c r="F14" s="35" t="s">
        <v>217</v>
      </c>
      <c r="H14" s="59" t="str">
        <f>'21Q4_P3'!I7</f>
        <v>Mar.</v>
      </c>
      <c r="I14" s="59" t="str">
        <f>'21Q4_P3'!J7</f>
        <v>Mar.</v>
      </c>
      <c r="J14" s="59" t="str">
        <f>'21Q4_P3'!K7</f>
        <v>Mar.</v>
      </c>
      <c r="K14" s="59" t="str">
        <f>'21Q4_P3'!L7</f>
        <v>Mar.</v>
      </c>
      <c r="L14" s="59" t="str">
        <f>'21Q4_P3'!M7</f>
        <v>Mar.</v>
      </c>
      <c r="M14" s="59" t="str">
        <f>'21Q4_P3'!N7</f>
        <v>Mar.</v>
      </c>
      <c r="N14" s="59" t="str">
        <f>'21Q4_P3'!O7</f>
        <v>Mar.</v>
      </c>
      <c r="O14" s="59" t="str">
        <f>'21Q4_P3'!P7</f>
        <v>Mar.</v>
      </c>
      <c r="P14" s="59" t="str">
        <f>'21Q4_P3'!Q7</f>
        <v>Mar.</v>
      </c>
      <c r="Q14" s="59" t="str">
        <f>'21Q4_P3'!R7</f>
        <v>Mar.</v>
      </c>
      <c r="R14" s="59" t="str">
        <f>'21Q4_P3'!S7</f>
        <v>Mar.</v>
      </c>
      <c r="S14" s="59" t="str">
        <f>'21Q4_P3'!T7</f>
        <v>Mar.</v>
      </c>
      <c r="T14" s="59" t="str">
        <f>'21Q4_P3'!U7</f>
        <v>Mar.</v>
      </c>
      <c r="U14" s="59" t="str">
        <f>'21Q4_P3'!V7</f>
        <v>Mar.</v>
      </c>
      <c r="V14" s="59" t="str">
        <f>'21Q4_P3'!W7</f>
        <v>Mar.</v>
      </c>
      <c r="W14" s="59" t="str">
        <f>'21Q4_P3'!X7</f>
        <v>Mar.</v>
      </c>
      <c r="AA14" s="3" t="s">
        <v>89</v>
      </c>
    </row>
    <row r="15" spans="1:27" s="27" customFormat="1" ht="15" customHeight="1" x14ac:dyDescent="0.25">
      <c r="A15" s="38" t="s">
        <v>10</v>
      </c>
      <c r="B15" s="12" t="s">
        <v>13</v>
      </c>
      <c r="C15" s="76" t="str">
        <f t="shared" ref="C15:C20" si="0">+IF(K15="","―",K15)</f>
        <v>20,402[ 1,648]</v>
      </c>
      <c r="D15" s="76" t="str">
        <f t="shared" ref="D15:D20" si="1">+IF(L15="","―",L15)</f>
        <v>20,623[ 1,865]</v>
      </c>
      <c r="E15" s="76" t="str">
        <f t="shared" ref="E15:E20" si="2">+IF(M15="","―",M15)</f>
        <v>20,543[ 2,007]</v>
      </c>
      <c r="F15" s="76" t="str">
        <f t="shared" ref="F15:F20" si="3">+IF(N15="","―",N15)</f>
        <v>20,612[ 2,743]</v>
      </c>
      <c r="H15" s="104"/>
      <c r="I15" s="104"/>
      <c r="J15" s="104"/>
      <c r="K15" s="104" t="s">
        <v>279</v>
      </c>
      <c r="L15" s="104" t="s">
        <v>342</v>
      </c>
      <c r="M15" s="104" t="s">
        <v>343</v>
      </c>
      <c r="N15" s="104" t="s">
        <v>344</v>
      </c>
      <c r="O15" s="104"/>
      <c r="P15" s="104"/>
      <c r="Q15" s="104"/>
      <c r="R15" s="104"/>
      <c r="S15" s="104"/>
      <c r="T15" s="104"/>
      <c r="U15" s="104"/>
      <c r="V15" s="104"/>
      <c r="W15" s="104"/>
      <c r="Y15" s="27" t="s">
        <v>653</v>
      </c>
      <c r="AA15" s="3" t="s">
        <v>89</v>
      </c>
    </row>
    <row r="16" spans="1:27" s="27" customFormat="1" ht="15" customHeight="1" x14ac:dyDescent="0.25">
      <c r="A16" s="38" t="s">
        <v>11</v>
      </c>
      <c r="B16" s="12" t="s">
        <v>44</v>
      </c>
      <c r="C16" s="76" t="str">
        <f t="shared" si="0"/>
        <v>5,150[ 1,104]</v>
      </c>
      <c r="D16" s="76" t="str">
        <f t="shared" si="1"/>
        <v>6,068[ 1,267]</v>
      </c>
      <c r="E16" s="76" t="str">
        <f t="shared" si="2"/>
        <v>8,691[ 1,470]</v>
      </c>
      <c r="F16" s="76" t="str">
        <f t="shared" si="3"/>
        <v>8,661[ 1,621]</v>
      </c>
      <c r="H16" s="104"/>
      <c r="I16" s="104"/>
      <c r="J16" s="104"/>
      <c r="K16" s="104" t="s">
        <v>401</v>
      </c>
      <c r="L16" s="104" t="s">
        <v>402</v>
      </c>
      <c r="M16" s="104" t="s">
        <v>403</v>
      </c>
      <c r="N16" s="104" t="s">
        <v>404</v>
      </c>
      <c r="O16" s="104"/>
      <c r="P16" s="104"/>
      <c r="Q16" s="104"/>
      <c r="R16" s="104"/>
      <c r="S16" s="104"/>
      <c r="T16" s="104"/>
      <c r="U16" s="104"/>
      <c r="V16" s="104"/>
      <c r="W16" s="104"/>
      <c r="Y16" s="27" t="s">
        <v>653</v>
      </c>
      <c r="AA16" s="3" t="s">
        <v>89</v>
      </c>
    </row>
    <row r="17" spans="1:27" s="27" customFormat="1" ht="15" customHeight="1" x14ac:dyDescent="0.25">
      <c r="A17" s="38" t="s">
        <v>14</v>
      </c>
      <c r="B17" s="12" t="s">
        <v>77</v>
      </c>
      <c r="C17" s="76" t="str">
        <f t="shared" si="0"/>
        <v>291[     35]</v>
      </c>
      <c r="D17" s="76" t="str">
        <f>+IF(L17="","―",L17)</f>
        <v>327[     42]</v>
      </c>
      <c r="E17" s="76" t="str">
        <f>+IF(M17="","―",M17)</f>
        <v>390[     58]</v>
      </c>
      <c r="F17" s="76" t="str">
        <f>+IF(N17="","―",N17)</f>
        <v>1,332[     84]</v>
      </c>
      <c r="H17" s="104"/>
      <c r="I17" s="104"/>
      <c r="J17" s="104"/>
      <c r="K17" s="104" t="s">
        <v>397</v>
      </c>
      <c r="L17" s="104" t="s">
        <v>398</v>
      </c>
      <c r="M17" s="104" t="s">
        <v>399</v>
      </c>
      <c r="N17" s="104" t="s">
        <v>400</v>
      </c>
      <c r="O17" s="104"/>
      <c r="P17" s="104"/>
      <c r="Q17" s="104"/>
      <c r="R17" s="104"/>
      <c r="S17" s="104"/>
      <c r="T17" s="104"/>
      <c r="U17" s="104"/>
      <c r="V17" s="104"/>
      <c r="W17" s="104"/>
      <c r="Y17" s="27" t="s">
        <v>653</v>
      </c>
      <c r="AA17" s="3" t="s">
        <v>89</v>
      </c>
    </row>
    <row r="18" spans="1:27" s="27" customFormat="1" ht="15" customHeight="1" x14ac:dyDescent="0.25">
      <c r="A18" s="38" t="s">
        <v>15</v>
      </c>
      <c r="B18" s="12" t="s">
        <v>76</v>
      </c>
      <c r="C18" s="76" t="str">
        <f t="shared" si="0"/>
        <v>27[       2]</v>
      </c>
      <c r="D18" s="76" t="str">
        <f t="shared" si="1"/>
        <v>25[       3]</v>
      </c>
      <c r="E18" s="76" t="str">
        <f t="shared" si="2"/>
        <v>23[       3]</v>
      </c>
      <c r="F18" s="76" t="str">
        <f t="shared" si="3"/>
        <v>105[       2]</v>
      </c>
      <c r="H18" s="104"/>
      <c r="I18" s="104"/>
      <c r="J18" s="104"/>
      <c r="K18" s="104" t="s">
        <v>345</v>
      </c>
      <c r="L18" s="104" t="s">
        <v>346</v>
      </c>
      <c r="M18" s="104" t="s">
        <v>347</v>
      </c>
      <c r="N18" s="104" t="s">
        <v>348</v>
      </c>
      <c r="O18" s="104"/>
      <c r="P18" s="104"/>
      <c r="Q18" s="104"/>
      <c r="R18" s="104"/>
      <c r="S18" s="104"/>
      <c r="T18" s="104"/>
      <c r="U18" s="104"/>
      <c r="V18" s="104"/>
      <c r="W18" s="104"/>
      <c r="Y18" s="27" t="s">
        <v>653</v>
      </c>
      <c r="AA18" s="3" t="s">
        <v>89</v>
      </c>
    </row>
    <row r="19" spans="1:27" s="27" customFormat="1" ht="15" customHeight="1" x14ac:dyDescent="0.25">
      <c r="A19" s="68" t="s">
        <v>496</v>
      </c>
      <c r="B19" s="12" t="s">
        <v>497</v>
      </c>
      <c r="C19" s="77" t="str">
        <f t="shared" si="0"/>
        <v>126[       7]</v>
      </c>
      <c r="D19" s="77" t="str">
        <f t="shared" si="1"/>
        <v>131[       8]</v>
      </c>
      <c r="E19" s="77" t="str">
        <f t="shared" si="2"/>
        <v>191[     12]</v>
      </c>
      <c r="F19" s="77" t="str">
        <f t="shared" si="3"/>
        <v>218[     12]</v>
      </c>
      <c r="H19" s="105"/>
      <c r="I19" s="105"/>
      <c r="J19" s="105"/>
      <c r="K19" s="105" t="s">
        <v>349</v>
      </c>
      <c r="L19" s="105" t="s">
        <v>350</v>
      </c>
      <c r="M19" s="105" t="s">
        <v>351</v>
      </c>
      <c r="N19" s="105" t="s">
        <v>352</v>
      </c>
      <c r="O19" s="105"/>
      <c r="P19" s="105"/>
      <c r="Q19" s="105"/>
      <c r="R19" s="105"/>
      <c r="S19" s="105"/>
      <c r="T19" s="105"/>
      <c r="U19" s="105"/>
      <c r="V19" s="105"/>
      <c r="W19" s="105"/>
      <c r="Y19" s="27" t="s">
        <v>653</v>
      </c>
      <c r="AA19" s="3" t="s">
        <v>89</v>
      </c>
    </row>
    <row r="20" spans="1:27" s="27" customFormat="1" ht="15" customHeight="1" x14ac:dyDescent="0.25">
      <c r="A20" s="45" t="s">
        <v>220</v>
      </c>
      <c r="B20" s="13" t="s">
        <v>221</v>
      </c>
      <c r="C20" s="78" t="str">
        <f t="shared" si="0"/>
        <v>25,996[ 2,796]</v>
      </c>
      <c r="D20" s="78" t="str">
        <f t="shared" si="1"/>
        <v>27,174[ 3,185]</v>
      </c>
      <c r="E20" s="78" t="str">
        <f t="shared" si="2"/>
        <v>29,838[ 3,550]</v>
      </c>
      <c r="F20" s="78" t="str">
        <f t="shared" si="3"/>
        <v>30,928[ 4,462]</v>
      </c>
      <c r="H20" s="106"/>
      <c r="I20" s="106"/>
      <c r="J20" s="106"/>
      <c r="K20" s="106" t="s">
        <v>353</v>
      </c>
      <c r="L20" s="106" t="s">
        <v>354</v>
      </c>
      <c r="M20" s="106" t="s">
        <v>355</v>
      </c>
      <c r="N20" s="106" t="s">
        <v>356</v>
      </c>
      <c r="O20" s="106"/>
      <c r="P20" s="106"/>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114" t="s">
        <v>375</v>
      </c>
      <c r="I23" s="114" t="s">
        <v>559</v>
      </c>
      <c r="AA23" s="3" t="s">
        <v>89</v>
      </c>
    </row>
    <row r="24" spans="1:27" s="27" customFormat="1" ht="15" customHeight="1" x14ac:dyDescent="0.25">
      <c r="F24" s="28"/>
      <c r="I24" s="3"/>
      <c r="AA24" s="27" t="s">
        <v>89</v>
      </c>
    </row>
    <row r="25" spans="1:27" s="27" customFormat="1" ht="15" customHeight="1" x14ac:dyDescent="0.25">
      <c r="A25" s="312"/>
      <c r="B25" s="313"/>
      <c r="C25" s="117" t="str">
        <f>'21Q4_パラメータ設定'!$D$4</f>
        <v>FY2018</v>
      </c>
      <c r="D25" s="117" t="str">
        <f>'21Q4_パラメータ設定'!$E$4</f>
        <v>FY2019</v>
      </c>
      <c r="E25" s="117" t="str">
        <f>'21Q4_パラメータ設定'!$F$4</f>
        <v>FY2020</v>
      </c>
      <c r="F25" s="31" t="str">
        <f>'21Q4_パラメータ設定'!$G$4</f>
        <v>FY2021</v>
      </c>
      <c r="H25" s="135" t="str">
        <f>H6</f>
        <v>FY2015</v>
      </c>
      <c r="I25" s="135" t="str">
        <f t="shared" ref="I25:W25" si="4">I6</f>
        <v>FY2016</v>
      </c>
      <c r="J25" s="135" t="str">
        <f t="shared" si="4"/>
        <v>FY2017</v>
      </c>
      <c r="K25" s="135" t="str">
        <f t="shared" si="4"/>
        <v>FY2018</v>
      </c>
      <c r="L25" s="135" t="str">
        <f t="shared" si="4"/>
        <v>FY2019</v>
      </c>
      <c r="M25" s="135" t="str">
        <f t="shared" si="4"/>
        <v>FY2020</v>
      </c>
      <c r="N25" s="135" t="str">
        <f t="shared" si="4"/>
        <v>FY2021</v>
      </c>
      <c r="O25" s="135" t="str">
        <f t="shared" si="4"/>
        <v>FY2022</v>
      </c>
      <c r="P25" s="135" t="str">
        <f t="shared" si="4"/>
        <v>FY2023</v>
      </c>
      <c r="Q25" s="135" t="str">
        <f t="shared" si="4"/>
        <v>FY2024</v>
      </c>
      <c r="R25" s="135" t="str">
        <f t="shared" si="4"/>
        <v>FY2025</v>
      </c>
      <c r="S25" s="135" t="str">
        <f t="shared" si="4"/>
        <v>FY2026</v>
      </c>
      <c r="T25" s="135" t="str">
        <f t="shared" si="4"/>
        <v>FY2027</v>
      </c>
      <c r="U25" s="135" t="str">
        <f t="shared" si="4"/>
        <v>FY2028</v>
      </c>
      <c r="V25" s="135" t="str">
        <f t="shared" si="4"/>
        <v>FY2029</v>
      </c>
      <c r="W25" s="132" t="str">
        <f t="shared" si="4"/>
        <v>FY2030</v>
      </c>
      <c r="AA25" s="27" t="s">
        <v>89</v>
      </c>
    </row>
    <row r="26" spans="1:27" s="27" customFormat="1" ht="15" customHeight="1" x14ac:dyDescent="0.25">
      <c r="A26" s="314"/>
      <c r="B26" s="315"/>
      <c r="C26" s="119"/>
      <c r="D26" s="118"/>
      <c r="E26" s="118"/>
      <c r="F26" s="35"/>
      <c r="H26" s="33"/>
      <c r="I26" s="33"/>
      <c r="J26" s="33"/>
      <c r="K26" s="33"/>
      <c r="L26" s="33"/>
      <c r="M26" s="33"/>
      <c r="N26" s="33"/>
      <c r="O26" s="33"/>
      <c r="P26" s="33"/>
      <c r="Q26" s="33"/>
      <c r="R26" s="33"/>
      <c r="S26" s="33"/>
      <c r="T26" s="33"/>
      <c r="U26" s="33"/>
      <c r="V26" s="33"/>
      <c r="W26" s="34"/>
      <c r="AA26" s="3" t="s">
        <v>89</v>
      </c>
    </row>
    <row r="27" spans="1:27" s="27" customFormat="1" ht="15" customHeight="1" x14ac:dyDescent="0.25">
      <c r="A27" s="36" t="s">
        <v>499</v>
      </c>
      <c r="B27" s="136" t="s">
        <v>498</v>
      </c>
      <c r="C27" s="37"/>
      <c r="D27" s="37"/>
      <c r="E27" s="37"/>
      <c r="F27" s="37"/>
      <c r="G27" s="67"/>
      <c r="H27" s="48"/>
      <c r="I27" s="48"/>
      <c r="J27" s="48"/>
      <c r="K27" s="48"/>
      <c r="L27" s="48"/>
      <c r="M27" s="48"/>
      <c r="N27" s="48"/>
      <c r="O27" s="48"/>
      <c r="P27" s="48"/>
      <c r="Q27" s="48"/>
      <c r="R27" s="48"/>
      <c r="S27" s="48"/>
      <c r="T27" s="48"/>
      <c r="U27" s="48"/>
      <c r="V27" s="48"/>
      <c r="W27" s="48"/>
      <c r="AA27" s="3" t="s">
        <v>89</v>
      </c>
    </row>
    <row r="28" spans="1:27" s="27" customFormat="1" ht="15" customHeight="1" x14ac:dyDescent="0.25">
      <c r="A28" s="137" t="s">
        <v>438</v>
      </c>
      <c r="B28" s="12" t="s">
        <v>443</v>
      </c>
      <c r="C28" s="87" t="str">
        <f>+IF(K28="","―",K28)</f>
        <v>―</v>
      </c>
      <c r="D28" s="87">
        <f>+IF(L28="","―",L28)</f>
        <v>13.5</v>
      </c>
      <c r="E28" s="87">
        <f>+IF(M28="","―",M28)</f>
        <v>18.600000000000001</v>
      </c>
      <c r="F28" s="87">
        <f>+IF(N28="","―",N28)</f>
        <v>17.5</v>
      </c>
      <c r="G28" s="67"/>
      <c r="H28" s="97"/>
      <c r="I28" s="97"/>
      <c r="J28" s="97"/>
      <c r="K28" s="97"/>
      <c r="L28" s="97">
        <v>13.5</v>
      </c>
      <c r="M28" s="97">
        <v>18.600000000000001</v>
      </c>
      <c r="N28" s="97">
        <v>17.5</v>
      </c>
      <c r="O28" s="97"/>
      <c r="P28" s="97"/>
      <c r="Q28" s="97"/>
      <c r="R28" s="97"/>
      <c r="S28" s="97"/>
      <c r="T28" s="97"/>
      <c r="U28" s="97"/>
      <c r="V28" s="97"/>
      <c r="W28" s="97"/>
      <c r="Y28" s="27" t="s">
        <v>658</v>
      </c>
      <c r="AA28" s="3" t="s">
        <v>89</v>
      </c>
    </row>
    <row r="29" spans="1:27" s="27" customFormat="1" ht="15" customHeight="1" x14ac:dyDescent="0.25">
      <c r="A29" s="36" t="s">
        <v>417</v>
      </c>
      <c r="B29" s="136" t="s">
        <v>418</v>
      </c>
      <c r="C29" s="37"/>
      <c r="D29" s="37"/>
      <c r="E29" s="37"/>
      <c r="F29" s="37"/>
      <c r="G29" s="67"/>
      <c r="H29" s="48"/>
      <c r="I29" s="48"/>
      <c r="J29" s="48"/>
      <c r="K29" s="48"/>
      <c r="L29" s="48"/>
      <c r="M29" s="48"/>
      <c r="N29" s="48"/>
      <c r="O29" s="48"/>
      <c r="P29" s="48"/>
      <c r="Q29" s="48"/>
      <c r="R29" s="48"/>
      <c r="S29" s="48"/>
      <c r="T29" s="48"/>
      <c r="U29" s="48"/>
      <c r="V29" s="48"/>
      <c r="W29" s="48"/>
      <c r="AA29" s="3" t="s">
        <v>89</v>
      </c>
    </row>
    <row r="30" spans="1:27" s="27" customFormat="1" ht="15" customHeight="1" x14ac:dyDescent="0.25">
      <c r="A30" s="137" t="s">
        <v>426</v>
      </c>
      <c r="B30" s="12" t="s">
        <v>419</v>
      </c>
      <c r="C30" s="39" t="str">
        <f t="shared" ref="C30:F31" si="5">+IF(K30="","―",K30)</f>
        <v>―</v>
      </c>
      <c r="D30" s="39">
        <f t="shared" si="5"/>
        <v>249</v>
      </c>
      <c r="E30" s="39">
        <f t="shared" si="5"/>
        <v>280</v>
      </c>
      <c r="F30" s="39">
        <f t="shared" si="5"/>
        <v>316</v>
      </c>
      <c r="G30" s="67"/>
      <c r="H30" s="40"/>
      <c r="I30" s="40"/>
      <c r="J30" s="40"/>
      <c r="K30" s="40"/>
      <c r="L30" s="40">
        <v>249</v>
      </c>
      <c r="M30" s="40">
        <v>280</v>
      </c>
      <c r="N30" s="40">
        <v>316</v>
      </c>
      <c r="O30" s="40"/>
      <c r="P30" s="40"/>
      <c r="Q30" s="40"/>
      <c r="R30" s="40"/>
      <c r="S30" s="40"/>
      <c r="T30" s="40"/>
      <c r="U30" s="40"/>
      <c r="V30" s="40"/>
      <c r="W30" s="40"/>
      <c r="Y30" s="27" t="s">
        <v>657</v>
      </c>
      <c r="AA30" s="3" t="s">
        <v>89</v>
      </c>
    </row>
    <row r="31" spans="1:27" s="27" customFormat="1" ht="15" customHeight="1" x14ac:dyDescent="0.25">
      <c r="A31" s="68" t="s">
        <v>427</v>
      </c>
      <c r="B31" s="14" t="s">
        <v>428</v>
      </c>
      <c r="C31" s="89" t="str">
        <f t="shared" si="5"/>
        <v>―</v>
      </c>
      <c r="D31" s="89" t="str">
        <f t="shared" si="5"/>
        <v>―</v>
      </c>
      <c r="E31" s="89">
        <f t="shared" si="5"/>
        <v>12.4</v>
      </c>
      <c r="F31" s="89">
        <f t="shared" si="5"/>
        <v>12.9</v>
      </c>
      <c r="G31" s="67"/>
      <c r="H31" s="99"/>
      <c r="I31" s="99"/>
      <c r="J31" s="99"/>
      <c r="K31" s="99"/>
      <c r="L31" s="99"/>
      <c r="M31" s="99">
        <v>12.4</v>
      </c>
      <c r="N31" s="99">
        <v>12.9</v>
      </c>
      <c r="O31" s="99"/>
      <c r="P31" s="99"/>
      <c r="Q31" s="99"/>
      <c r="R31" s="99"/>
      <c r="S31" s="99"/>
      <c r="T31" s="99"/>
      <c r="U31" s="99"/>
      <c r="V31" s="99"/>
      <c r="W31" s="99"/>
      <c r="Y31" s="27" t="s">
        <v>657</v>
      </c>
      <c r="AA31" s="3" t="s">
        <v>89</v>
      </c>
    </row>
    <row r="32" spans="1:27" s="27" customFormat="1" ht="15" customHeight="1" x14ac:dyDescent="0.25">
      <c r="A32" s="36" t="s">
        <v>420</v>
      </c>
      <c r="B32" s="136" t="s">
        <v>421</v>
      </c>
      <c r="C32" s="37"/>
      <c r="D32" s="37"/>
      <c r="E32" s="37"/>
      <c r="F32" s="37"/>
      <c r="G32" s="67"/>
      <c r="H32" s="48"/>
      <c r="I32" s="48"/>
      <c r="J32" s="48"/>
      <c r="K32" s="48"/>
      <c r="L32" s="48"/>
      <c r="M32" s="48"/>
      <c r="N32" s="48"/>
      <c r="O32" s="48"/>
      <c r="P32" s="48"/>
      <c r="Q32" s="48"/>
      <c r="R32" s="48"/>
      <c r="S32" s="48"/>
      <c r="T32" s="48"/>
      <c r="U32" s="48"/>
      <c r="V32" s="48"/>
      <c r="W32" s="48"/>
      <c r="AA32" s="3" t="s">
        <v>89</v>
      </c>
    </row>
    <row r="33" spans="1:27" s="27" customFormat="1" ht="15" customHeight="1" x14ac:dyDescent="0.25">
      <c r="A33" s="137" t="s">
        <v>429</v>
      </c>
      <c r="B33" s="12" t="s">
        <v>430</v>
      </c>
      <c r="C33" s="43" t="str">
        <f t="shared" ref="C33:F34" si="6">+IF(K33="","―",K33)</f>
        <v>―</v>
      </c>
      <c r="D33" s="43">
        <f t="shared" si="6"/>
        <v>46</v>
      </c>
      <c r="E33" s="43">
        <f t="shared" si="6"/>
        <v>46</v>
      </c>
      <c r="F33" s="43">
        <f t="shared" si="6"/>
        <v>45</v>
      </c>
      <c r="G33" s="67"/>
      <c r="H33" s="40"/>
      <c r="I33" s="40"/>
      <c r="J33" s="40"/>
      <c r="K33" s="40"/>
      <c r="L33" s="40">
        <v>46</v>
      </c>
      <c r="M33" s="40">
        <v>46</v>
      </c>
      <c r="N33" s="40">
        <v>45</v>
      </c>
      <c r="O33" s="40"/>
      <c r="P33" s="40"/>
      <c r="Q33" s="40"/>
      <c r="R33" s="40"/>
      <c r="S33" s="40"/>
      <c r="T33" s="40"/>
      <c r="U33" s="40"/>
      <c r="V33" s="40"/>
      <c r="W33" s="40"/>
      <c r="Y33" s="27" t="s">
        <v>657</v>
      </c>
      <c r="AA33" s="3" t="s">
        <v>89</v>
      </c>
    </row>
    <row r="34" spans="1:27" s="27" customFormat="1" ht="15" customHeight="1" x14ac:dyDescent="0.25">
      <c r="A34" s="45" t="s">
        <v>610</v>
      </c>
      <c r="B34" s="134" t="s">
        <v>612</v>
      </c>
      <c r="C34" s="91" t="str">
        <f t="shared" si="6"/>
        <v>―</v>
      </c>
      <c r="D34" s="91">
        <f t="shared" si="6"/>
        <v>7.3</v>
      </c>
      <c r="E34" s="91">
        <f t="shared" si="6"/>
        <v>2.4</v>
      </c>
      <c r="F34" s="91">
        <f t="shared" si="6"/>
        <v>-1.5</v>
      </c>
      <c r="G34" s="67"/>
      <c r="H34" s="142"/>
      <c r="I34" s="142"/>
      <c r="J34" s="142"/>
      <c r="K34" s="142"/>
      <c r="L34" s="142">
        <v>7.3</v>
      </c>
      <c r="M34" s="142">
        <v>2.4</v>
      </c>
      <c r="N34" s="142">
        <v>-1.5</v>
      </c>
      <c r="O34" s="142"/>
      <c r="P34" s="142"/>
      <c r="Q34" s="142"/>
      <c r="R34" s="142"/>
      <c r="S34" s="142"/>
      <c r="T34" s="142"/>
      <c r="U34" s="142"/>
      <c r="V34" s="142"/>
      <c r="W34" s="142"/>
      <c r="Y34" s="27" t="s">
        <v>655</v>
      </c>
      <c r="AA34" s="3" t="s">
        <v>89</v>
      </c>
    </row>
    <row r="35" spans="1:27" s="27" customFormat="1" ht="15" customHeight="1" x14ac:dyDescent="0.25">
      <c r="A35" s="36" t="s">
        <v>611</v>
      </c>
      <c r="B35" s="136" t="s">
        <v>504</v>
      </c>
      <c r="C35" s="37"/>
      <c r="D35" s="37"/>
      <c r="E35" s="37"/>
      <c r="F35" s="37"/>
      <c r="G35" s="67"/>
      <c r="H35" s="48"/>
      <c r="I35" s="48"/>
      <c r="J35" s="48"/>
      <c r="K35" s="48"/>
      <c r="L35" s="48"/>
      <c r="M35" s="48"/>
      <c r="N35" s="48"/>
      <c r="O35" s="48"/>
      <c r="P35" s="48"/>
      <c r="Q35" s="48"/>
      <c r="R35" s="48"/>
      <c r="S35" s="48"/>
      <c r="T35" s="48"/>
      <c r="U35" s="48"/>
      <c r="V35" s="48"/>
      <c r="W35" s="48"/>
      <c r="AA35" s="3" t="s">
        <v>89</v>
      </c>
    </row>
    <row r="36" spans="1:27" s="27" customFormat="1" ht="15" customHeight="1" x14ac:dyDescent="0.25">
      <c r="A36" s="137" t="s">
        <v>439</v>
      </c>
      <c r="B36" s="12" t="s">
        <v>441</v>
      </c>
      <c r="C36" s="87" t="str">
        <f t="shared" ref="C36:F37" si="7">+IF(K36="","―",K36)</f>
        <v>―</v>
      </c>
      <c r="D36" s="87">
        <f t="shared" si="7"/>
        <v>0.8</v>
      </c>
      <c r="E36" s="87">
        <f t="shared" si="7"/>
        <v>2.8</v>
      </c>
      <c r="F36" s="87">
        <f t="shared" si="7"/>
        <v>-2</v>
      </c>
      <c r="G36" s="67"/>
      <c r="H36" s="97"/>
      <c r="I36" s="97"/>
      <c r="J36" s="97"/>
      <c r="K36" s="97"/>
      <c r="L36" s="97">
        <v>0.8</v>
      </c>
      <c r="M36" s="97">
        <v>2.8</v>
      </c>
      <c r="N36" s="97">
        <v>-2</v>
      </c>
      <c r="O36" s="97"/>
      <c r="P36" s="97"/>
      <c r="Q36" s="97"/>
      <c r="R36" s="97"/>
      <c r="S36" s="97"/>
      <c r="T36" s="97"/>
      <c r="U36" s="97"/>
      <c r="V36" s="97"/>
      <c r="W36" s="97"/>
      <c r="Y36" s="27" t="s">
        <v>656</v>
      </c>
      <c r="AA36" s="3" t="s">
        <v>89</v>
      </c>
    </row>
    <row r="37" spans="1:27" s="27" customFormat="1" ht="15" customHeight="1" x14ac:dyDescent="0.25">
      <c r="A37" s="68" t="s">
        <v>440</v>
      </c>
      <c r="B37" s="14" t="s">
        <v>442</v>
      </c>
      <c r="C37" s="89" t="str">
        <f t="shared" si="7"/>
        <v>―</v>
      </c>
      <c r="D37" s="89">
        <f t="shared" si="7"/>
        <v>2.9</v>
      </c>
      <c r="E37" s="89">
        <f t="shared" si="7"/>
        <v>2.2999999999999998</v>
      </c>
      <c r="F37" s="89">
        <f t="shared" si="7"/>
        <v>-3.6</v>
      </c>
      <c r="G37" s="67"/>
      <c r="H37" s="99"/>
      <c r="I37" s="99"/>
      <c r="J37" s="99"/>
      <c r="K37" s="99"/>
      <c r="L37" s="99">
        <v>2.9</v>
      </c>
      <c r="M37" s="99">
        <v>2.2999999999999998</v>
      </c>
      <c r="N37" s="99">
        <v>-3.6</v>
      </c>
      <c r="O37" s="99"/>
      <c r="P37" s="99"/>
      <c r="Q37" s="99"/>
      <c r="R37" s="99"/>
      <c r="S37" s="99"/>
      <c r="T37" s="99"/>
      <c r="U37" s="99"/>
      <c r="V37" s="99"/>
      <c r="W37" s="99"/>
      <c r="Y37" s="27" t="s">
        <v>656</v>
      </c>
      <c r="AA37" s="3" t="s">
        <v>89</v>
      </c>
    </row>
    <row r="38" spans="1:27" s="27" customFormat="1" ht="15" customHeight="1" x14ac:dyDescent="0.25">
      <c r="AA38" s="3" t="s">
        <v>89</v>
      </c>
    </row>
    <row r="39" spans="1:27" s="27" customFormat="1" ht="15" customHeight="1" x14ac:dyDescent="0.25">
      <c r="AA39" s="3" t="s">
        <v>89</v>
      </c>
    </row>
    <row r="40" spans="1:27" ht="15" customHeight="1" x14ac:dyDescent="0.25">
      <c r="A40" s="1" t="s">
        <v>495</v>
      </c>
      <c r="H40" s="114" t="s">
        <v>375</v>
      </c>
      <c r="I40" s="114" t="s">
        <v>559</v>
      </c>
      <c r="AA40" s="3" t="s">
        <v>89</v>
      </c>
    </row>
    <row r="41" spans="1:27" s="27" customFormat="1" ht="15" customHeight="1" x14ac:dyDescent="0.25">
      <c r="F41" s="28" t="s">
        <v>437</v>
      </c>
      <c r="I41" s="3"/>
      <c r="AA41" s="27" t="s">
        <v>89</v>
      </c>
    </row>
    <row r="42" spans="1:27" s="27" customFormat="1" ht="15" customHeight="1" x14ac:dyDescent="0.25">
      <c r="A42" s="312"/>
      <c r="B42" s="313"/>
      <c r="C42" s="117" t="str">
        <f>'21Q4_パラメータ設定'!$D$4</f>
        <v>FY2018</v>
      </c>
      <c r="D42" s="117" t="str">
        <f>'21Q4_パラメータ設定'!$E$4</f>
        <v>FY2019</v>
      </c>
      <c r="E42" s="117" t="str">
        <f>'21Q4_パラメータ設定'!$F$4</f>
        <v>FY2020</v>
      </c>
      <c r="F42" s="31" t="str">
        <f>'21Q4_パラメータ設定'!$G$4</f>
        <v>FY2021</v>
      </c>
      <c r="H42" s="135" t="str">
        <f>H25</f>
        <v>FY2015</v>
      </c>
      <c r="I42" s="135" t="str">
        <f t="shared" ref="I42:W42" si="8">I25</f>
        <v>FY2016</v>
      </c>
      <c r="J42" s="135" t="str">
        <f t="shared" si="8"/>
        <v>FY2017</v>
      </c>
      <c r="K42" s="135" t="str">
        <f t="shared" si="8"/>
        <v>FY2018</v>
      </c>
      <c r="L42" s="135" t="str">
        <f t="shared" si="8"/>
        <v>FY2019</v>
      </c>
      <c r="M42" s="135" t="str">
        <f t="shared" si="8"/>
        <v>FY2020</v>
      </c>
      <c r="N42" s="135" t="str">
        <f t="shared" si="8"/>
        <v>FY2021</v>
      </c>
      <c r="O42" s="135" t="str">
        <f t="shared" si="8"/>
        <v>FY2022</v>
      </c>
      <c r="P42" s="135" t="str">
        <f t="shared" si="8"/>
        <v>FY2023</v>
      </c>
      <c r="Q42" s="135" t="str">
        <f t="shared" si="8"/>
        <v>FY2024</v>
      </c>
      <c r="R42" s="135" t="str">
        <f t="shared" si="8"/>
        <v>FY2025</v>
      </c>
      <c r="S42" s="135" t="str">
        <f t="shared" si="8"/>
        <v>FY2026</v>
      </c>
      <c r="T42" s="135" t="str">
        <f t="shared" si="8"/>
        <v>FY2027</v>
      </c>
      <c r="U42" s="135" t="str">
        <f t="shared" si="8"/>
        <v>FY2028</v>
      </c>
      <c r="V42" s="135" t="str">
        <f t="shared" si="8"/>
        <v>FY2029</v>
      </c>
      <c r="W42" s="132" t="str">
        <f t="shared" si="8"/>
        <v>FY2030</v>
      </c>
      <c r="AA42" s="27" t="s">
        <v>89</v>
      </c>
    </row>
    <row r="43" spans="1:27" s="27" customFormat="1" ht="15" customHeight="1" x14ac:dyDescent="0.25">
      <c r="A43" s="314"/>
      <c r="B43" s="315"/>
      <c r="C43" s="119"/>
      <c r="D43" s="118"/>
      <c r="E43" s="118"/>
      <c r="F43" s="35"/>
      <c r="H43" s="33"/>
      <c r="I43" s="33"/>
      <c r="J43" s="33"/>
      <c r="K43" s="33"/>
      <c r="L43" s="33"/>
      <c r="M43" s="33"/>
      <c r="N43" s="33"/>
      <c r="O43" s="33"/>
      <c r="P43" s="33"/>
      <c r="Q43" s="33"/>
      <c r="R43" s="33"/>
      <c r="S43" s="33"/>
      <c r="T43" s="33"/>
      <c r="U43" s="33"/>
      <c r="V43" s="33"/>
      <c r="W43" s="34"/>
      <c r="AA43" s="3" t="s">
        <v>89</v>
      </c>
    </row>
    <row r="44" spans="1:27" s="27" customFormat="1" ht="15" customHeight="1" x14ac:dyDescent="0.25">
      <c r="A44" s="36" t="s">
        <v>723</v>
      </c>
      <c r="B44" s="136" t="s">
        <v>724</v>
      </c>
      <c r="C44" s="37"/>
      <c r="D44" s="37"/>
      <c r="E44" s="37"/>
      <c r="F44" s="37"/>
      <c r="G44" s="67"/>
      <c r="H44" s="48"/>
      <c r="I44" s="48"/>
      <c r="J44" s="48"/>
      <c r="K44" s="48"/>
      <c r="L44" s="48"/>
      <c r="M44" s="48"/>
      <c r="N44" s="48"/>
      <c r="O44" s="48"/>
      <c r="P44" s="48"/>
      <c r="Q44" s="48"/>
      <c r="R44" s="48"/>
      <c r="S44" s="48"/>
      <c r="T44" s="48"/>
      <c r="U44" s="48"/>
      <c r="V44" s="48"/>
      <c r="W44" s="48"/>
      <c r="Y44" s="27" t="s">
        <v>654</v>
      </c>
      <c r="AA44" s="3" t="s">
        <v>89</v>
      </c>
    </row>
    <row r="45" spans="1:27" s="27" customFormat="1" ht="15" customHeight="1" x14ac:dyDescent="0.25">
      <c r="A45" s="137" t="s">
        <v>435</v>
      </c>
      <c r="B45" s="12" t="s">
        <v>436</v>
      </c>
      <c r="C45" s="39" t="str">
        <f t="shared" ref="C45:F49" si="9">+IF(K45="","―",K45)</f>
        <v>―</v>
      </c>
      <c r="D45" s="39" t="str">
        <f t="shared" si="9"/>
        <v>―</v>
      </c>
      <c r="E45" s="39">
        <f t="shared" si="9"/>
        <v>24651</v>
      </c>
      <c r="F45" s="39">
        <f t="shared" si="9"/>
        <v>27354</v>
      </c>
      <c r="G45" s="67"/>
      <c r="H45" s="40"/>
      <c r="I45" s="40"/>
      <c r="J45" s="40"/>
      <c r="K45" s="40"/>
      <c r="L45" s="40"/>
      <c r="M45" s="40">
        <v>24651</v>
      </c>
      <c r="N45" s="40">
        <v>27354</v>
      </c>
      <c r="O45" s="40"/>
      <c r="P45" s="40"/>
      <c r="Q45" s="40"/>
      <c r="R45" s="40"/>
      <c r="S45" s="40"/>
      <c r="T45" s="40"/>
      <c r="U45" s="40"/>
      <c r="V45" s="40"/>
      <c r="W45" s="40"/>
      <c r="Y45" s="27" t="s">
        <v>654</v>
      </c>
      <c r="AA45" s="3" t="s">
        <v>89</v>
      </c>
    </row>
    <row r="46" spans="1:27" s="27" customFormat="1" ht="15" customHeight="1" x14ac:dyDescent="0.25">
      <c r="A46" s="138" t="s">
        <v>432</v>
      </c>
      <c r="B46" s="139" t="s">
        <v>431</v>
      </c>
      <c r="C46" s="39" t="str">
        <f t="shared" si="9"/>
        <v>―</v>
      </c>
      <c r="D46" s="39" t="str">
        <f t="shared" si="9"/>
        <v>―</v>
      </c>
      <c r="E46" s="39">
        <f t="shared" si="9"/>
        <v>18375</v>
      </c>
      <c r="F46" s="39">
        <f t="shared" si="9"/>
        <v>20552</v>
      </c>
      <c r="G46" s="67"/>
      <c r="H46" s="40"/>
      <c r="I46" s="40"/>
      <c r="J46" s="40"/>
      <c r="K46" s="40"/>
      <c r="L46" s="40"/>
      <c r="M46" s="40">
        <v>18375</v>
      </c>
      <c r="N46" s="40">
        <v>20552</v>
      </c>
      <c r="O46" s="40"/>
      <c r="P46" s="40"/>
      <c r="Q46" s="40"/>
      <c r="R46" s="40"/>
      <c r="S46" s="40"/>
      <c r="T46" s="40"/>
      <c r="U46" s="40"/>
      <c r="V46" s="40"/>
      <c r="W46" s="40"/>
      <c r="Y46" s="27" t="s">
        <v>654</v>
      </c>
      <c r="AA46" s="3" t="s">
        <v>89</v>
      </c>
    </row>
    <row r="47" spans="1:27" s="27" customFormat="1" ht="15" customHeight="1" x14ac:dyDescent="0.25">
      <c r="A47" s="145" t="s">
        <v>469</v>
      </c>
      <c r="B47" s="146" t="s">
        <v>468</v>
      </c>
      <c r="C47" s="39" t="str">
        <f t="shared" si="9"/>
        <v>―</v>
      </c>
      <c r="D47" s="39" t="str">
        <f t="shared" si="9"/>
        <v>―</v>
      </c>
      <c r="E47" s="39">
        <f t="shared" si="9"/>
        <v>3449</v>
      </c>
      <c r="F47" s="39">
        <f t="shared" si="9"/>
        <v>3496</v>
      </c>
      <c r="G47" s="67"/>
      <c r="H47" s="40"/>
      <c r="I47" s="40"/>
      <c r="J47" s="40"/>
      <c r="K47" s="40"/>
      <c r="L47" s="40"/>
      <c r="M47" s="40">
        <v>3449</v>
      </c>
      <c r="N47" s="40">
        <v>3496</v>
      </c>
      <c r="O47" s="40"/>
      <c r="P47" s="40"/>
      <c r="Q47" s="40"/>
      <c r="R47" s="40"/>
      <c r="S47" s="40"/>
      <c r="T47" s="40"/>
      <c r="U47" s="40"/>
      <c r="V47" s="40"/>
      <c r="W47" s="40"/>
      <c r="Y47" s="27" t="s">
        <v>654</v>
      </c>
      <c r="AA47" s="3" t="s">
        <v>89</v>
      </c>
    </row>
    <row r="48" spans="1:27" s="27" customFormat="1" ht="15" customHeight="1" x14ac:dyDescent="0.25">
      <c r="A48" s="145" t="s">
        <v>471</v>
      </c>
      <c r="B48" s="146" t="s">
        <v>470</v>
      </c>
      <c r="C48" s="39" t="str">
        <f t="shared" si="9"/>
        <v>―</v>
      </c>
      <c r="D48" s="39" t="str">
        <f t="shared" si="9"/>
        <v>―</v>
      </c>
      <c r="E48" s="39">
        <f t="shared" si="9"/>
        <v>14926</v>
      </c>
      <c r="F48" s="39">
        <f t="shared" si="9"/>
        <v>17057</v>
      </c>
      <c r="G48" s="67"/>
      <c r="H48" s="40"/>
      <c r="I48" s="40"/>
      <c r="J48" s="40"/>
      <c r="K48" s="40"/>
      <c r="L48" s="40"/>
      <c r="M48" s="40">
        <v>14926</v>
      </c>
      <c r="N48" s="40">
        <v>17057</v>
      </c>
      <c r="O48" s="40"/>
      <c r="P48" s="40"/>
      <c r="Q48" s="40"/>
      <c r="R48" s="40"/>
      <c r="S48" s="40"/>
      <c r="T48" s="40"/>
      <c r="U48" s="40"/>
      <c r="V48" s="40"/>
      <c r="W48" s="40"/>
      <c r="Y48" s="27" t="s">
        <v>654</v>
      </c>
      <c r="AA48" s="3" t="s">
        <v>89</v>
      </c>
    </row>
    <row r="49" spans="1:27" s="27" customFormat="1" ht="15" customHeight="1" x14ac:dyDescent="0.25">
      <c r="A49" s="140" t="s">
        <v>434</v>
      </c>
      <c r="B49" s="141" t="s">
        <v>433</v>
      </c>
      <c r="C49" s="43" t="str">
        <f t="shared" si="9"/>
        <v>―</v>
      </c>
      <c r="D49" s="43" t="str">
        <f t="shared" si="9"/>
        <v>―</v>
      </c>
      <c r="E49" s="43">
        <f t="shared" si="9"/>
        <v>6276</v>
      </c>
      <c r="F49" s="43">
        <f t="shared" si="9"/>
        <v>6802</v>
      </c>
      <c r="G49" s="67"/>
      <c r="H49" s="44"/>
      <c r="I49" s="44"/>
      <c r="J49" s="44"/>
      <c r="K49" s="44"/>
      <c r="L49" s="44"/>
      <c r="M49" s="44">
        <v>6276</v>
      </c>
      <c r="N49" s="44">
        <v>6802</v>
      </c>
      <c r="O49" s="44"/>
      <c r="P49" s="44"/>
      <c r="Q49" s="44"/>
      <c r="R49" s="44"/>
      <c r="S49" s="44"/>
      <c r="T49" s="44"/>
      <c r="U49" s="44"/>
      <c r="V49" s="44"/>
      <c r="W49" s="44"/>
      <c r="Y49" s="27" t="s">
        <v>654</v>
      </c>
      <c r="AA49" s="3" t="s">
        <v>89</v>
      </c>
    </row>
    <row r="50" spans="1:27" s="27" customFormat="1" ht="15" customHeight="1" x14ac:dyDescent="0.25">
      <c r="A50" s="36" t="s">
        <v>725</v>
      </c>
      <c r="B50" s="136" t="s">
        <v>728</v>
      </c>
      <c r="C50" s="37"/>
      <c r="D50" s="37"/>
      <c r="E50" s="37"/>
      <c r="F50" s="37"/>
      <c r="G50" s="67"/>
      <c r="H50" s="48"/>
      <c r="I50" s="48"/>
      <c r="J50" s="48"/>
      <c r="K50" s="48"/>
      <c r="L50" s="48"/>
      <c r="M50" s="48"/>
      <c r="N50" s="48"/>
      <c r="O50" s="48"/>
      <c r="P50" s="48"/>
      <c r="Q50" s="48"/>
      <c r="R50" s="48"/>
      <c r="S50" s="48"/>
      <c r="T50" s="48"/>
      <c r="U50" s="48"/>
      <c r="V50" s="48"/>
      <c r="W50" s="48"/>
      <c r="Y50" s="27" t="s">
        <v>654</v>
      </c>
      <c r="AA50" s="3" t="s">
        <v>89</v>
      </c>
    </row>
    <row r="51" spans="1:27" s="27" customFormat="1" ht="15" customHeight="1" x14ac:dyDescent="0.25">
      <c r="A51" s="140" t="s">
        <v>431</v>
      </c>
      <c r="B51" s="141" t="s">
        <v>431</v>
      </c>
      <c r="C51" s="144" t="str">
        <f>+IF(K51="","―",K51)</f>
        <v>―</v>
      </c>
      <c r="D51" s="144" t="str">
        <f>+IF(L51="","―",L51)</f>
        <v>―</v>
      </c>
      <c r="E51" s="98">
        <f>+IF(M51="","―",M51)</f>
        <v>30.2</v>
      </c>
      <c r="F51" s="98">
        <f>+IF(N51="","―",N51)</f>
        <v>29.5</v>
      </c>
      <c r="G51" s="67"/>
      <c r="H51" s="143"/>
      <c r="I51" s="143"/>
      <c r="J51" s="143"/>
      <c r="K51" s="143"/>
      <c r="L51" s="143"/>
      <c r="M51" s="143">
        <v>30.2</v>
      </c>
      <c r="N51" s="143">
        <v>29.5</v>
      </c>
      <c r="O51" s="143"/>
      <c r="P51" s="143"/>
      <c r="Q51" s="143"/>
      <c r="R51" s="143"/>
      <c r="S51" s="143"/>
      <c r="T51" s="143"/>
      <c r="U51" s="143"/>
      <c r="V51" s="143"/>
      <c r="W51" s="14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6:B7"/>
    <mergeCell ref="A13:B14"/>
    <mergeCell ref="A2:F2"/>
    <mergeCell ref="A25:B26"/>
    <mergeCell ref="A42:B43"/>
  </mergeCells>
  <phoneticPr fontId="3"/>
  <printOptions horizontalCentered="1"/>
  <pageMargins left="0.7" right="0.7" top="0.75" bottom="0.75" header="0.3" footer="0.3"/>
  <pageSetup paperSize="9" scale="75" orientation="portrait" verticalDpi="300" r:id="rId1"/>
  <headerFooter>
    <oddFooter>&amp;R7</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A85E8-947A-44FB-B986-0347AE67588D}">
  <dimension ref="B2:O269"/>
  <sheetViews>
    <sheetView showGridLines="0" zoomScale="80" zoomScaleNormal="80" workbookViewId="0">
      <pane xSplit="3" ySplit="6" topLeftCell="D7" activePane="bottomRight" state="frozen"/>
      <selection activeCell="K111" sqref="K111"/>
      <selection pane="topRight" activeCell="K111" sqref="K111"/>
      <selection pane="bottomLeft" activeCell="K111" sqref="K111"/>
      <selection pane="bottomRight"/>
    </sheetView>
  </sheetViews>
  <sheetFormatPr defaultColWidth="8.88671875" defaultRowHeight="18.75" x14ac:dyDescent="0.4"/>
  <cols>
    <col min="1" max="1" width="8.88671875" style="215"/>
    <col min="2" max="2" width="56.6640625" style="215" customWidth="1"/>
    <col min="3" max="3" width="9.5546875" style="216" bestFit="1" customWidth="1"/>
    <col min="4" max="15" width="10" style="215" customWidth="1"/>
    <col min="16" max="16384" width="8.88671875" style="215"/>
  </cols>
  <sheetData>
    <row r="2" spans="2:15" ht="48" customHeight="1" x14ac:dyDescent="0.4">
      <c r="B2"/>
    </row>
    <row r="3" spans="2:15" ht="25.5" x14ac:dyDescent="0.5">
      <c r="B3" s="280" t="s">
        <v>1127</v>
      </c>
      <c r="O3" s="281" t="s">
        <v>1188</v>
      </c>
    </row>
    <row r="4" spans="2:15" x14ac:dyDescent="0.4">
      <c r="B4" s="217"/>
      <c r="O4" s="281" t="s">
        <v>1137</v>
      </c>
    </row>
    <row r="5" spans="2:15" x14ac:dyDescent="0.4">
      <c r="B5" s="218" t="s">
        <v>907</v>
      </c>
      <c r="C5" s="219"/>
      <c r="D5" s="219" t="s">
        <v>1085</v>
      </c>
      <c r="E5" s="219"/>
      <c r="F5" s="219"/>
      <c r="G5" s="219"/>
      <c r="H5" s="219" t="s">
        <v>4</v>
      </c>
      <c r="I5" s="219"/>
      <c r="J5" s="219"/>
      <c r="K5" s="219"/>
      <c r="L5" s="219" t="s">
        <v>731</v>
      </c>
      <c r="M5" s="219"/>
      <c r="N5" s="219"/>
      <c r="O5" s="220"/>
    </row>
    <row r="6" spans="2:15" ht="19.5" thickBot="1" x14ac:dyDescent="0.45">
      <c r="B6" s="282"/>
      <c r="C6" s="283"/>
      <c r="D6" s="283" t="s">
        <v>380</v>
      </c>
      <c r="E6" s="283" t="s">
        <v>381</v>
      </c>
      <c r="F6" s="283" t="s">
        <v>382</v>
      </c>
      <c r="G6" s="283" t="s">
        <v>378</v>
      </c>
      <c r="H6" s="283" t="s">
        <v>380</v>
      </c>
      <c r="I6" s="283" t="s">
        <v>381</v>
      </c>
      <c r="J6" s="283" t="s">
        <v>382</v>
      </c>
      <c r="K6" s="283" t="s">
        <v>378</v>
      </c>
      <c r="L6" s="283" t="s">
        <v>379</v>
      </c>
      <c r="M6" s="283" t="s">
        <v>383</v>
      </c>
      <c r="N6" s="283" t="s">
        <v>384</v>
      </c>
      <c r="O6" s="284" t="s">
        <v>377</v>
      </c>
    </row>
    <row r="7" spans="2:15" ht="19.5" thickTop="1" x14ac:dyDescent="0.4">
      <c r="B7" s="277" t="s">
        <v>867</v>
      </c>
      <c r="C7" s="235"/>
      <c r="D7" s="230"/>
      <c r="E7" s="230"/>
      <c r="F7" s="230"/>
      <c r="G7" s="230"/>
      <c r="H7" s="230"/>
      <c r="I7" s="230"/>
      <c r="J7" s="230"/>
      <c r="K7" s="230"/>
      <c r="L7" s="230"/>
      <c r="M7" s="230"/>
      <c r="N7" s="230"/>
      <c r="O7" s="231"/>
    </row>
    <row r="8" spans="2:15" x14ac:dyDescent="0.4">
      <c r="B8" s="222" t="s">
        <v>12</v>
      </c>
      <c r="C8" s="235"/>
      <c r="D8" s="230">
        <v>29095</v>
      </c>
      <c r="E8" s="230">
        <v>29055</v>
      </c>
      <c r="F8" s="230">
        <v>29104</v>
      </c>
      <c r="G8" s="230">
        <v>29984</v>
      </c>
      <c r="H8" s="230">
        <v>32059</v>
      </c>
      <c r="I8" s="230">
        <v>33081</v>
      </c>
      <c r="J8" s="230">
        <v>33299</v>
      </c>
      <c r="K8" s="230">
        <v>32647</v>
      </c>
      <c r="L8" s="230">
        <v>32923</v>
      </c>
      <c r="M8" s="230">
        <v>34059</v>
      </c>
      <c r="N8" s="230">
        <v>34054</v>
      </c>
      <c r="O8" s="231">
        <v>34101</v>
      </c>
    </row>
    <row r="9" spans="2:15" x14ac:dyDescent="0.4">
      <c r="B9" s="244" t="s">
        <v>13</v>
      </c>
      <c r="C9" s="245"/>
      <c r="D9" s="250">
        <v>16585</v>
      </c>
      <c r="E9" s="250">
        <v>16299</v>
      </c>
      <c r="F9" s="250">
        <v>15980</v>
      </c>
      <c r="G9" s="250">
        <v>17176</v>
      </c>
      <c r="H9" s="250">
        <v>17085</v>
      </c>
      <c r="I9" s="250">
        <v>18562</v>
      </c>
      <c r="J9" s="250">
        <v>18420</v>
      </c>
      <c r="K9" s="250">
        <v>17960</v>
      </c>
      <c r="L9" s="250">
        <v>17706</v>
      </c>
      <c r="M9" s="250">
        <v>17592</v>
      </c>
      <c r="N9" s="250">
        <v>17537</v>
      </c>
      <c r="O9" s="251">
        <v>17627</v>
      </c>
    </row>
    <row r="10" spans="2:15" x14ac:dyDescent="0.4">
      <c r="B10" s="244" t="s">
        <v>960</v>
      </c>
      <c r="C10" s="245"/>
      <c r="D10" s="250">
        <v>11671</v>
      </c>
      <c r="E10" s="250">
        <v>11916</v>
      </c>
      <c r="F10" s="250">
        <v>12283</v>
      </c>
      <c r="G10" s="250">
        <v>11731</v>
      </c>
      <c r="H10" s="250">
        <v>12082</v>
      </c>
      <c r="I10" s="250">
        <v>12089</v>
      </c>
      <c r="J10" s="250">
        <v>12356</v>
      </c>
      <c r="K10" s="250">
        <v>12008</v>
      </c>
      <c r="L10" s="250">
        <v>12619</v>
      </c>
      <c r="M10" s="250">
        <v>13861</v>
      </c>
      <c r="N10" s="250">
        <v>13876</v>
      </c>
      <c r="O10" s="251">
        <v>13538</v>
      </c>
    </row>
    <row r="11" spans="2:15" x14ac:dyDescent="0.4">
      <c r="B11" s="244" t="s">
        <v>45</v>
      </c>
      <c r="C11" s="245"/>
      <c r="D11" s="250">
        <v>702</v>
      </c>
      <c r="E11" s="250">
        <v>704</v>
      </c>
      <c r="F11" s="250">
        <v>731</v>
      </c>
      <c r="G11" s="250">
        <v>939</v>
      </c>
      <c r="H11" s="250">
        <v>2721</v>
      </c>
      <c r="I11" s="250">
        <v>2291</v>
      </c>
      <c r="J11" s="250">
        <v>2400</v>
      </c>
      <c r="K11" s="250">
        <v>2516</v>
      </c>
      <c r="L11" s="250">
        <v>2446</v>
      </c>
      <c r="M11" s="250">
        <v>2440</v>
      </c>
      <c r="N11" s="250">
        <v>2486</v>
      </c>
      <c r="O11" s="251">
        <v>2800</v>
      </c>
    </row>
    <row r="12" spans="2:15" x14ac:dyDescent="0.4">
      <c r="B12" s="244" t="s">
        <v>965</v>
      </c>
      <c r="C12" s="245"/>
      <c r="D12" s="250">
        <v>136</v>
      </c>
      <c r="E12" s="250">
        <v>134</v>
      </c>
      <c r="F12" s="250">
        <v>108</v>
      </c>
      <c r="G12" s="250">
        <v>136</v>
      </c>
      <c r="H12" s="250">
        <v>170</v>
      </c>
      <c r="I12" s="250">
        <v>137</v>
      </c>
      <c r="J12" s="250">
        <v>121</v>
      </c>
      <c r="K12" s="250">
        <v>162</v>
      </c>
      <c r="L12" s="250">
        <v>150</v>
      </c>
      <c r="M12" s="250">
        <v>165</v>
      </c>
      <c r="N12" s="250">
        <v>154</v>
      </c>
      <c r="O12" s="251">
        <v>134</v>
      </c>
    </row>
    <row r="13" spans="2:15" x14ac:dyDescent="0.4">
      <c r="B13" s="222" t="s">
        <v>922</v>
      </c>
      <c r="C13" s="235"/>
      <c r="D13" s="230">
        <v>24155</v>
      </c>
      <c r="E13" s="230">
        <v>23700</v>
      </c>
      <c r="F13" s="230">
        <v>23776</v>
      </c>
      <c r="G13" s="230">
        <v>25141</v>
      </c>
      <c r="H13" s="230">
        <v>26722</v>
      </c>
      <c r="I13" s="230">
        <v>27674</v>
      </c>
      <c r="J13" s="230">
        <v>27600</v>
      </c>
      <c r="K13" s="230">
        <v>27338</v>
      </c>
      <c r="L13" s="230">
        <v>27585</v>
      </c>
      <c r="M13" s="230">
        <v>28538</v>
      </c>
      <c r="N13" s="230">
        <v>28415</v>
      </c>
      <c r="O13" s="231">
        <v>28666</v>
      </c>
    </row>
    <row r="14" spans="2:15" x14ac:dyDescent="0.4">
      <c r="B14" s="222" t="s">
        <v>923</v>
      </c>
      <c r="C14" s="235"/>
      <c r="D14" s="230">
        <v>4939</v>
      </c>
      <c r="E14" s="230">
        <v>5355</v>
      </c>
      <c r="F14" s="230">
        <v>5327</v>
      </c>
      <c r="G14" s="230">
        <v>4842</v>
      </c>
      <c r="H14" s="230">
        <v>5336</v>
      </c>
      <c r="I14" s="230">
        <v>5407</v>
      </c>
      <c r="J14" s="230">
        <v>5699</v>
      </c>
      <c r="K14" s="230">
        <v>5308</v>
      </c>
      <c r="L14" s="230">
        <v>5338</v>
      </c>
      <c r="M14" s="230">
        <v>5521</v>
      </c>
      <c r="N14" s="230">
        <v>5639</v>
      </c>
      <c r="O14" s="231">
        <v>5435</v>
      </c>
    </row>
    <row r="15" spans="2:15" x14ac:dyDescent="0.4">
      <c r="B15" s="222" t="s">
        <v>924</v>
      </c>
      <c r="C15" s="235"/>
      <c r="D15" s="230">
        <v>3331</v>
      </c>
      <c r="E15" s="230">
        <v>3514</v>
      </c>
      <c r="F15" s="230">
        <v>3523</v>
      </c>
      <c r="G15" s="230">
        <v>3775</v>
      </c>
      <c r="H15" s="230">
        <v>3852</v>
      </c>
      <c r="I15" s="230">
        <v>3770</v>
      </c>
      <c r="J15" s="230">
        <v>3889</v>
      </c>
      <c r="K15" s="230">
        <v>3913</v>
      </c>
      <c r="L15" s="230">
        <v>4143</v>
      </c>
      <c r="M15" s="230">
        <v>4205</v>
      </c>
      <c r="N15" s="230">
        <v>4090</v>
      </c>
      <c r="O15" s="231">
        <v>3978</v>
      </c>
    </row>
    <row r="16" spans="2:15" x14ac:dyDescent="0.4">
      <c r="B16" s="244" t="s">
        <v>925</v>
      </c>
      <c r="C16" s="245"/>
      <c r="D16" s="250">
        <v>1553</v>
      </c>
      <c r="E16" s="250">
        <v>1584</v>
      </c>
      <c r="F16" s="250">
        <v>1593</v>
      </c>
      <c r="G16" s="250">
        <v>1506</v>
      </c>
      <c r="H16" s="250">
        <v>1657</v>
      </c>
      <c r="I16" s="250">
        <v>1611</v>
      </c>
      <c r="J16" s="250">
        <v>1698</v>
      </c>
      <c r="K16" s="250">
        <v>1585</v>
      </c>
      <c r="L16" s="250">
        <v>1715</v>
      </c>
      <c r="M16" s="250">
        <v>1694</v>
      </c>
      <c r="N16" s="250">
        <v>1551</v>
      </c>
      <c r="O16" s="251">
        <v>1870</v>
      </c>
    </row>
    <row r="17" spans="2:15" x14ac:dyDescent="0.4">
      <c r="B17" s="244" t="s">
        <v>926</v>
      </c>
      <c r="C17" s="245"/>
      <c r="D17" s="250">
        <v>335</v>
      </c>
      <c r="E17" s="250">
        <v>341</v>
      </c>
      <c r="F17" s="250">
        <v>354</v>
      </c>
      <c r="G17" s="250">
        <v>368</v>
      </c>
      <c r="H17" s="250">
        <v>450</v>
      </c>
      <c r="I17" s="250">
        <v>427</v>
      </c>
      <c r="J17" s="250">
        <v>427</v>
      </c>
      <c r="K17" s="250">
        <v>428</v>
      </c>
      <c r="L17" s="250">
        <v>428</v>
      </c>
      <c r="M17" s="250">
        <v>464</v>
      </c>
      <c r="N17" s="250">
        <v>464</v>
      </c>
      <c r="O17" s="251">
        <v>465</v>
      </c>
    </row>
    <row r="18" spans="2:15" x14ac:dyDescent="0.4">
      <c r="B18" s="244" t="s">
        <v>927</v>
      </c>
      <c r="C18" s="245"/>
      <c r="D18" s="250">
        <v>139</v>
      </c>
      <c r="E18" s="250">
        <v>125</v>
      </c>
      <c r="F18" s="250">
        <v>141</v>
      </c>
      <c r="G18" s="250">
        <v>145</v>
      </c>
      <c r="H18" s="250">
        <v>156</v>
      </c>
      <c r="I18" s="250">
        <v>138</v>
      </c>
      <c r="J18" s="250">
        <v>134</v>
      </c>
      <c r="K18" s="250">
        <v>179</v>
      </c>
      <c r="L18" s="250">
        <v>243</v>
      </c>
      <c r="M18" s="250">
        <v>164</v>
      </c>
      <c r="N18" s="250">
        <v>132</v>
      </c>
      <c r="O18" s="251">
        <v>161</v>
      </c>
    </row>
    <row r="19" spans="2:15" x14ac:dyDescent="0.4">
      <c r="B19" s="244" t="s">
        <v>928</v>
      </c>
      <c r="C19" s="245"/>
      <c r="D19" s="250">
        <v>253</v>
      </c>
      <c r="E19" s="250">
        <v>264</v>
      </c>
      <c r="F19" s="250">
        <v>257</v>
      </c>
      <c r="G19" s="250">
        <v>366</v>
      </c>
      <c r="H19" s="250">
        <v>359</v>
      </c>
      <c r="I19" s="250">
        <v>347</v>
      </c>
      <c r="J19" s="250">
        <v>354</v>
      </c>
      <c r="K19" s="250">
        <v>386</v>
      </c>
      <c r="L19" s="250">
        <v>364</v>
      </c>
      <c r="M19" s="250">
        <v>429</v>
      </c>
      <c r="N19" s="250">
        <v>386</v>
      </c>
      <c r="O19" s="251">
        <v>384</v>
      </c>
    </row>
    <row r="20" spans="2:15" x14ac:dyDescent="0.4">
      <c r="B20" s="244" t="s">
        <v>929</v>
      </c>
      <c r="C20" s="245"/>
      <c r="D20" s="250">
        <v>212</v>
      </c>
      <c r="E20" s="250">
        <v>223</v>
      </c>
      <c r="F20" s="250">
        <v>215</v>
      </c>
      <c r="G20" s="250">
        <v>225</v>
      </c>
      <c r="H20" s="250">
        <v>220</v>
      </c>
      <c r="I20" s="250">
        <v>217</v>
      </c>
      <c r="J20" s="250">
        <v>229</v>
      </c>
      <c r="K20" s="250">
        <v>223</v>
      </c>
      <c r="L20" s="250">
        <v>226</v>
      </c>
      <c r="M20" s="250">
        <v>190</v>
      </c>
      <c r="N20" s="250">
        <v>182</v>
      </c>
      <c r="O20" s="251">
        <v>149</v>
      </c>
    </row>
    <row r="21" spans="2:15" x14ac:dyDescent="0.4">
      <c r="B21" s="244" t="s">
        <v>930</v>
      </c>
      <c r="C21" s="245"/>
      <c r="D21" s="250">
        <v>837</v>
      </c>
      <c r="E21" s="250">
        <v>975</v>
      </c>
      <c r="F21" s="250">
        <v>960</v>
      </c>
      <c r="G21" s="250">
        <v>1161</v>
      </c>
      <c r="H21" s="250">
        <v>1009</v>
      </c>
      <c r="I21" s="250">
        <v>1029</v>
      </c>
      <c r="J21" s="250">
        <v>1045</v>
      </c>
      <c r="K21" s="250">
        <v>1109</v>
      </c>
      <c r="L21" s="250">
        <v>1164</v>
      </c>
      <c r="M21" s="250">
        <v>1262</v>
      </c>
      <c r="N21" s="250">
        <v>1372</v>
      </c>
      <c r="O21" s="251">
        <v>945</v>
      </c>
    </row>
    <row r="22" spans="2:15" x14ac:dyDescent="0.4">
      <c r="B22" s="222" t="s">
        <v>916</v>
      </c>
      <c r="C22" s="235"/>
      <c r="D22" s="230">
        <v>1607</v>
      </c>
      <c r="E22" s="230">
        <v>1840</v>
      </c>
      <c r="F22" s="230">
        <v>1804</v>
      </c>
      <c r="G22" s="230">
        <v>1066</v>
      </c>
      <c r="H22" s="230">
        <v>1483</v>
      </c>
      <c r="I22" s="230">
        <v>1636</v>
      </c>
      <c r="J22" s="230">
        <v>1809</v>
      </c>
      <c r="K22" s="230">
        <v>1395</v>
      </c>
      <c r="L22" s="230">
        <v>1195</v>
      </c>
      <c r="M22" s="230">
        <v>1315</v>
      </c>
      <c r="N22" s="230">
        <v>1549</v>
      </c>
      <c r="O22" s="231">
        <v>1457</v>
      </c>
    </row>
    <row r="23" spans="2:15" x14ac:dyDescent="0.4">
      <c r="B23" s="244" t="s">
        <v>13</v>
      </c>
      <c r="C23" s="245"/>
      <c r="D23" s="250">
        <v>2056</v>
      </c>
      <c r="E23" s="250">
        <v>2234</v>
      </c>
      <c r="F23" s="250">
        <v>2047</v>
      </c>
      <c r="G23" s="250">
        <v>2112</v>
      </c>
      <c r="H23" s="250">
        <v>2131</v>
      </c>
      <c r="I23" s="250">
        <v>2275</v>
      </c>
      <c r="J23" s="250">
        <v>2233</v>
      </c>
      <c r="K23" s="250">
        <v>2320</v>
      </c>
      <c r="L23" s="250">
        <v>2059</v>
      </c>
      <c r="M23" s="250">
        <v>2006</v>
      </c>
      <c r="N23" s="250">
        <v>2062</v>
      </c>
      <c r="O23" s="251">
        <v>2075</v>
      </c>
    </row>
    <row r="24" spans="2:15" x14ac:dyDescent="0.4">
      <c r="B24" s="244" t="s">
        <v>960</v>
      </c>
      <c r="C24" s="245"/>
      <c r="D24" s="250">
        <v>585</v>
      </c>
      <c r="E24" s="250">
        <v>728</v>
      </c>
      <c r="F24" s="250">
        <v>957</v>
      </c>
      <c r="G24" s="250">
        <v>303</v>
      </c>
      <c r="H24" s="250">
        <v>671</v>
      </c>
      <c r="I24" s="250">
        <v>672</v>
      </c>
      <c r="J24" s="250">
        <v>830</v>
      </c>
      <c r="K24" s="250">
        <v>346</v>
      </c>
      <c r="L24" s="250">
        <v>706</v>
      </c>
      <c r="M24" s="250">
        <v>726</v>
      </c>
      <c r="N24" s="250">
        <v>818</v>
      </c>
      <c r="O24" s="251">
        <v>525</v>
      </c>
    </row>
    <row r="25" spans="2:15" x14ac:dyDescent="0.4">
      <c r="B25" s="244" t="s">
        <v>961</v>
      </c>
      <c r="C25" s="245"/>
      <c r="D25" s="250">
        <v>52</v>
      </c>
      <c r="E25" s="250">
        <v>88</v>
      </c>
      <c r="F25" s="250">
        <v>93</v>
      </c>
      <c r="G25" s="250">
        <v>-12</v>
      </c>
      <c r="H25" s="250">
        <v>58</v>
      </c>
      <c r="I25" s="250">
        <v>70</v>
      </c>
      <c r="J25" s="250">
        <v>189</v>
      </c>
      <c r="K25" s="250">
        <v>185</v>
      </c>
      <c r="L25" s="250">
        <v>16</v>
      </c>
      <c r="M25" s="250">
        <v>71</v>
      </c>
      <c r="N25" s="250">
        <v>151</v>
      </c>
      <c r="O25" s="251">
        <v>306</v>
      </c>
    </row>
    <row r="26" spans="2:15" x14ac:dyDescent="0.4">
      <c r="B26" s="244" t="s">
        <v>31</v>
      </c>
      <c r="C26" s="245"/>
      <c r="D26" s="250">
        <v>-28</v>
      </c>
      <c r="E26" s="250">
        <v>-47</v>
      </c>
      <c r="F26" s="250">
        <v>-137</v>
      </c>
      <c r="G26" s="250">
        <v>-139</v>
      </c>
      <c r="H26" s="250">
        <v>-135</v>
      </c>
      <c r="I26" s="250">
        <v>-154</v>
      </c>
      <c r="J26" s="250">
        <v>-182</v>
      </c>
      <c r="K26" s="250">
        <v>-134</v>
      </c>
      <c r="L26" s="250">
        <v>-163</v>
      </c>
      <c r="M26" s="250">
        <v>-153</v>
      </c>
      <c r="N26" s="250">
        <v>-115</v>
      </c>
      <c r="O26" s="251">
        <v>-110</v>
      </c>
    </row>
    <row r="27" spans="2:15" x14ac:dyDescent="0.4">
      <c r="B27" s="244" t="s">
        <v>967</v>
      </c>
      <c r="C27" s="245"/>
      <c r="D27" s="250">
        <v>-1058</v>
      </c>
      <c r="E27" s="250">
        <v>-1163</v>
      </c>
      <c r="F27" s="250">
        <v>-1157</v>
      </c>
      <c r="G27" s="250">
        <v>-1196</v>
      </c>
      <c r="H27" s="250">
        <v>-1241</v>
      </c>
      <c r="I27" s="250">
        <v>-1227</v>
      </c>
      <c r="J27" s="250">
        <v>-1262</v>
      </c>
      <c r="K27" s="250">
        <v>-1321</v>
      </c>
      <c r="L27" s="250">
        <v>-1425</v>
      </c>
      <c r="M27" s="250">
        <v>-1335</v>
      </c>
      <c r="N27" s="250">
        <v>-1368</v>
      </c>
      <c r="O27" s="251">
        <v>-1340</v>
      </c>
    </row>
    <row r="28" spans="2:15" x14ac:dyDescent="0.4">
      <c r="B28" s="222" t="s">
        <v>931</v>
      </c>
      <c r="C28" s="235"/>
      <c r="D28" s="230">
        <v>170</v>
      </c>
      <c r="E28" s="230">
        <v>54</v>
      </c>
      <c r="F28" s="230">
        <v>63</v>
      </c>
      <c r="G28" s="230">
        <v>108</v>
      </c>
      <c r="H28" s="230">
        <v>239</v>
      </c>
      <c r="I28" s="230">
        <v>275</v>
      </c>
      <c r="J28" s="230">
        <v>194</v>
      </c>
      <c r="K28" s="230">
        <v>244</v>
      </c>
      <c r="L28" s="230">
        <v>69</v>
      </c>
      <c r="M28" s="230">
        <v>145</v>
      </c>
      <c r="N28" s="230">
        <v>135</v>
      </c>
      <c r="O28" s="231">
        <v>228</v>
      </c>
    </row>
    <row r="29" spans="2:15" x14ac:dyDescent="0.4">
      <c r="B29" s="244" t="s">
        <v>932</v>
      </c>
      <c r="C29" s="245"/>
      <c r="D29" s="250">
        <v>4</v>
      </c>
      <c r="E29" s="250">
        <v>4</v>
      </c>
      <c r="F29" s="250">
        <v>3</v>
      </c>
      <c r="G29" s="250">
        <v>3</v>
      </c>
      <c r="H29" s="250">
        <v>3</v>
      </c>
      <c r="I29" s="250">
        <v>3</v>
      </c>
      <c r="J29" s="250">
        <v>3</v>
      </c>
      <c r="K29" s="250">
        <v>3</v>
      </c>
      <c r="L29" s="250">
        <v>3</v>
      </c>
      <c r="M29" s="250">
        <v>3</v>
      </c>
      <c r="N29" s="250">
        <v>3</v>
      </c>
      <c r="O29" s="251">
        <v>3</v>
      </c>
    </row>
    <row r="30" spans="2:15" x14ac:dyDescent="0.4">
      <c r="B30" s="244" t="s">
        <v>933</v>
      </c>
      <c r="C30" s="245"/>
      <c r="D30" s="250">
        <v>1</v>
      </c>
      <c r="E30" s="250">
        <v>1</v>
      </c>
      <c r="F30" s="250">
        <v>0</v>
      </c>
      <c r="G30" s="250">
        <v>2</v>
      </c>
      <c r="H30" s="250">
        <v>0</v>
      </c>
      <c r="I30" s="250">
        <v>0</v>
      </c>
      <c r="J30" s="250" t="s">
        <v>1129</v>
      </c>
      <c r="K30" s="250">
        <v>0</v>
      </c>
      <c r="L30" s="250">
        <v>2</v>
      </c>
      <c r="M30" s="250">
        <v>0</v>
      </c>
      <c r="N30" s="250" t="s">
        <v>1129</v>
      </c>
      <c r="O30" s="251">
        <v>0</v>
      </c>
    </row>
    <row r="31" spans="2:15" x14ac:dyDescent="0.4">
      <c r="B31" s="244" t="s">
        <v>934</v>
      </c>
      <c r="C31" s="245"/>
      <c r="D31" s="250">
        <v>34</v>
      </c>
      <c r="E31" s="250">
        <v>18</v>
      </c>
      <c r="F31" s="250">
        <v>1</v>
      </c>
      <c r="G31" s="250">
        <v>45</v>
      </c>
      <c r="H31" s="250">
        <v>13</v>
      </c>
      <c r="I31" s="250">
        <v>8</v>
      </c>
      <c r="J31" s="250">
        <v>19</v>
      </c>
      <c r="K31" s="250">
        <v>6</v>
      </c>
      <c r="L31" s="250">
        <v>2</v>
      </c>
      <c r="M31" s="250">
        <v>7</v>
      </c>
      <c r="N31" s="250">
        <v>4</v>
      </c>
      <c r="O31" s="251">
        <v>2</v>
      </c>
    </row>
    <row r="32" spans="2:15" x14ac:dyDescent="0.4">
      <c r="B32" s="244" t="s">
        <v>935</v>
      </c>
      <c r="C32" s="245"/>
      <c r="D32" s="250">
        <v>120</v>
      </c>
      <c r="E32" s="250">
        <v>18</v>
      </c>
      <c r="F32" s="250">
        <v>9</v>
      </c>
      <c r="G32" s="250">
        <v>17</v>
      </c>
      <c r="H32" s="250">
        <v>198</v>
      </c>
      <c r="I32" s="250">
        <v>217</v>
      </c>
      <c r="J32" s="250">
        <v>162</v>
      </c>
      <c r="K32" s="250">
        <v>225</v>
      </c>
      <c r="L32" s="250">
        <v>42</v>
      </c>
      <c r="M32" s="250">
        <v>59</v>
      </c>
      <c r="N32" s="250">
        <v>120</v>
      </c>
      <c r="O32" s="251">
        <v>186</v>
      </c>
    </row>
    <row r="33" spans="2:15" x14ac:dyDescent="0.4">
      <c r="B33" s="244" t="s">
        <v>930</v>
      </c>
      <c r="C33" s="245"/>
      <c r="D33" s="250">
        <v>9</v>
      </c>
      <c r="E33" s="250">
        <v>12</v>
      </c>
      <c r="F33" s="250">
        <v>47</v>
      </c>
      <c r="G33" s="250">
        <v>38</v>
      </c>
      <c r="H33" s="250">
        <v>24</v>
      </c>
      <c r="I33" s="250">
        <v>44</v>
      </c>
      <c r="J33" s="250">
        <v>9</v>
      </c>
      <c r="K33" s="250">
        <v>9</v>
      </c>
      <c r="L33" s="250">
        <v>18</v>
      </c>
      <c r="M33" s="250">
        <v>75</v>
      </c>
      <c r="N33" s="250">
        <v>6</v>
      </c>
      <c r="O33" s="251">
        <v>36</v>
      </c>
    </row>
    <row r="34" spans="2:15" x14ac:dyDescent="0.4">
      <c r="B34" s="222" t="s">
        <v>936</v>
      </c>
      <c r="C34" s="235"/>
      <c r="D34" s="230">
        <v>65</v>
      </c>
      <c r="E34" s="230">
        <v>123</v>
      </c>
      <c r="F34" s="230">
        <v>104</v>
      </c>
      <c r="G34" s="230">
        <v>126</v>
      </c>
      <c r="H34" s="230">
        <v>151</v>
      </c>
      <c r="I34" s="230">
        <v>217</v>
      </c>
      <c r="J34" s="230">
        <v>40</v>
      </c>
      <c r="K34" s="230">
        <v>123</v>
      </c>
      <c r="L34" s="230">
        <v>183</v>
      </c>
      <c r="M34" s="230">
        <v>59</v>
      </c>
      <c r="N34" s="230">
        <v>87</v>
      </c>
      <c r="O34" s="231">
        <v>202</v>
      </c>
    </row>
    <row r="35" spans="2:15" x14ac:dyDescent="0.4">
      <c r="B35" s="244" t="s">
        <v>937</v>
      </c>
      <c r="C35" s="245"/>
      <c r="D35" s="250">
        <v>59</v>
      </c>
      <c r="E35" s="250">
        <v>58</v>
      </c>
      <c r="F35" s="250">
        <v>57</v>
      </c>
      <c r="G35" s="250">
        <v>61</v>
      </c>
      <c r="H35" s="250">
        <v>69</v>
      </c>
      <c r="I35" s="250">
        <v>66</v>
      </c>
      <c r="J35" s="250">
        <v>64</v>
      </c>
      <c r="K35" s="250">
        <v>71</v>
      </c>
      <c r="L35" s="250">
        <v>68</v>
      </c>
      <c r="M35" s="250">
        <v>71</v>
      </c>
      <c r="N35" s="250">
        <v>72</v>
      </c>
      <c r="O35" s="251">
        <v>76</v>
      </c>
    </row>
    <row r="36" spans="2:15" x14ac:dyDescent="0.4">
      <c r="B36" s="244" t="s">
        <v>938</v>
      </c>
      <c r="C36" s="245"/>
      <c r="D36" s="250">
        <v>0</v>
      </c>
      <c r="E36" s="250">
        <v>0</v>
      </c>
      <c r="F36" s="250">
        <v>0</v>
      </c>
      <c r="G36" s="250">
        <v>0</v>
      </c>
      <c r="H36" s="250">
        <v>50</v>
      </c>
      <c r="I36" s="250">
        <v>0</v>
      </c>
      <c r="J36" s="250">
        <v>0</v>
      </c>
      <c r="K36" s="250" t="s">
        <v>1129</v>
      </c>
      <c r="L36" s="250" t="s">
        <v>1129</v>
      </c>
      <c r="M36" s="250">
        <v>2</v>
      </c>
      <c r="N36" s="250">
        <v>6</v>
      </c>
      <c r="O36" s="251">
        <v>9</v>
      </c>
    </row>
    <row r="37" spans="2:15" x14ac:dyDescent="0.4">
      <c r="B37" s="244" t="s">
        <v>939</v>
      </c>
      <c r="C37" s="245"/>
      <c r="D37" s="250">
        <v>4</v>
      </c>
      <c r="E37" s="250">
        <v>49</v>
      </c>
      <c r="F37" s="250">
        <v>40</v>
      </c>
      <c r="G37" s="250">
        <v>14</v>
      </c>
      <c r="H37" s="250">
        <v>0</v>
      </c>
      <c r="I37" s="250">
        <v>29</v>
      </c>
      <c r="J37" s="250">
        <v>-20</v>
      </c>
      <c r="K37" s="250">
        <v>33</v>
      </c>
      <c r="L37" s="250">
        <v>0</v>
      </c>
      <c r="M37" s="250">
        <v>1</v>
      </c>
      <c r="N37" s="250">
        <v>3</v>
      </c>
      <c r="O37" s="251">
        <v>13</v>
      </c>
    </row>
    <row r="38" spans="2:15" x14ac:dyDescent="0.4">
      <c r="B38" s="244" t="s">
        <v>873</v>
      </c>
      <c r="C38" s="245"/>
      <c r="D38" s="250" t="s">
        <v>1129</v>
      </c>
      <c r="E38" s="250" t="s">
        <v>1129</v>
      </c>
      <c r="F38" s="250" t="s">
        <v>1129</v>
      </c>
      <c r="G38" s="250" t="s">
        <v>1129</v>
      </c>
      <c r="H38" s="250" t="s">
        <v>1129</v>
      </c>
      <c r="I38" s="250">
        <v>48</v>
      </c>
      <c r="J38" s="250">
        <v>-48</v>
      </c>
      <c r="K38" s="250" t="s">
        <v>1129</v>
      </c>
      <c r="L38" s="250" t="s">
        <v>1129</v>
      </c>
      <c r="M38" s="250" t="s">
        <v>1129</v>
      </c>
      <c r="N38" s="250" t="s">
        <v>1129</v>
      </c>
      <c r="O38" s="251" t="s">
        <v>1129</v>
      </c>
    </row>
    <row r="39" spans="2:15" x14ac:dyDescent="0.4">
      <c r="B39" s="244" t="s">
        <v>930</v>
      </c>
      <c r="C39" s="245"/>
      <c r="D39" s="250">
        <v>1</v>
      </c>
      <c r="E39" s="250">
        <v>15</v>
      </c>
      <c r="F39" s="250">
        <v>5</v>
      </c>
      <c r="G39" s="250">
        <v>50</v>
      </c>
      <c r="H39" s="250">
        <v>30</v>
      </c>
      <c r="I39" s="250">
        <v>71</v>
      </c>
      <c r="J39" s="250">
        <v>45</v>
      </c>
      <c r="K39" s="250">
        <v>18</v>
      </c>
      <c r="L39" s="250">
        <v>114</v>
      </c>
      <c r="M39" s="250">
        <v>-15</v>
      </c>
      <c r="N39" s="250">
        <v>5</v>
      </c>
      <c r="O39" s="251">
        <v>103</v>
      </c>
    </row>
    <row r="40" spans="2:15" x14ac:dyDescent="0.4">
      <c r="B40" s="222" t="s">
        <v>917</v>
      </c>
      <c r="C40" s="235"/>
      <c r="D40" s="230">
        <v>1712</v>
      </c>
      <c r="E40" s="230">
        <v>1771</v>
      </c>
      <c r="F40" s="230">
        <v>1763</v>
      </c>
      <c r="G40" s="230">
        <v>1049</v>
      </c>
      <c r="H40" s="230">
        <v>1572</v>
      </c>
      <c r="I40" s="230">
        <v>1694</v>
      </c>
      <c r="J40" s="230">
        <v>1963</v>
      </c>
      <c r="K40" s="230">
        <v>1516</v>
      </c>
      <c r="L40" s="230">
        <v>1081</v>
      </c>
      <c r="M40" s="230">
        <v>1402</v>
      </c>
      <c r="N40" s="230">
        <v>1597</v>
      </c>
      <c r="O40" s="231">
        <v>1483</v>
      </c>
    </row>
    <row r="41" spans="2:15" x14ac:dyDescent="0.4">
      <c r="B41" s="222" t="s">
        <v>940</v>
      </c>
      <c r="C41" s="235"/>
      <c r="D41" s="230">
        <v>398</v>
      </c>
      <c r="E41" s="230">
        <v>2</v>
      </c>
      <c r="F41" s="230">
        <v>0</v>
      </c>
      <c r="G41" s="230">
        <v>0</v>
      </c>
      <c r="H41" s="230" t="s">
        <v>1129</v>
      </c>
      <c r="I41" s="230" t="s">
        <v>1129</v>
      </c>
      <c r="J41" s="230" t="s">
        <v>1129</v>
      </c>
      <c r="K41" s="230">
        <v>297</v>
      </c>
      <c r="L41" s="230">
        <v>2828</v>
      </c>
      <c r="M41" s="230" t="s">
        <v>1129</v>
      </c>
      <c r="N41" s="230" t="s">
        <v>1129</v>
      </c>
      <c r="O41" s="231" t="s">
        <v>1129</v>
      </c>
    </row>
    <row r="42" spans="2:15" x14ac:dyDescent="0.4">
      <c r="B42" s="244" t="s">
        <v>935</v>
      </c>
      <c r="C42" s="245"/>
      <c r="D42" s="250">
        <v>194</v>
      </c>
      <c r="E42" s="250" t="s">
        <v>1129</v>
      </c>
      <c r="F42" s="250">
        <v>0</v>
      </c>
      <c r="G42" s="250">
        <v>0</v>
      </c>
      <c r="H42" s="250" t="s">
        <v>1129</v>
      </c>
      <c r="I42" s="250" t="s">
        <v>1129</v>
      </c>
      <c r="J42" s="250" t="s">
        <v>1129</v>
      </c>
      <c r="K42" s="250">
        <v>297</v>
      </c>
      <c r="L42" s="250" t="s">
        <v>1129</v>
      </c>
      <c r="M42" s="250" t="s">
        <v>1129</v>
      </c>
      <c r="N42" s="250" t="s">
        <v>1129</v>
      </c>
      <c r="O42" s="251" t="s">
        <v>1129</v>
      </c>
    </row>
    <row r="43" spans="2:15" x14ac:dyDescent="0.4">
      <c r="B43" s="244" t="s">
        <v>941</v>
      </c>
      <c r="C43" s="245"/>
      <c r="D43" s="250">
        <v>0</v>
      </c>
      <c r="E43" s="250">
        <v>2</v>
      </c>
      <c r="F43" s="250" t="s">
        <v>1129</v>
      </c>
      <c r="G43" s="250" t="s">
        <v>1129</v>
      </c>
      <c r="H43" s="250" t="s">
        <v>1129</v>
      </c>
      <c r="I43" s="250" t="s">
        <v>1129</v>
      </c>
      <c r="J43" s="250" t="s">
        <v>1129</v>
      </c>
      <c r="K43" s="250" t="s">
        <v>1129</v>
      </c>
      <c r="L43" s="250" t="s">
        <v>1129</v>
      </c>
      <c r="M43" s="250" t="s">
        <v>1129</v>
      </c>
      <c r="N43" s="250" t="s">
        <v>1129</v>
      </c>
      <c r="O43" s="251" t="s">
        <v>1129</v>
      </c>
    </row>
    <row r="44" spans="2:15" x14ac:dyDescent="0.4">
      <c r="B44" s="244" t="s">
        <v>942</v>
      </c>
      <c r="C44" s="245"/>
      <c r="D44" s="250">
        <v>202</v>
      </c>
      <c r="E44" s="250" t="s">
        <v>1129</v>
      </c>
      <c r="F44" s="250" t="s">
        <v>1129</v>
      </c>
      <c r="G44" s="250" t="s">
        <v>1129</v>
      </c>
      <c r="H44" s="250" t="s">
        <v>1129</v>
      </c>
      <c r="I44" s="250" t="s">
        <v>1129</v>
      </c>
      <c r="J44" s="250" t="s">
        <v>1129</v>
      </c>
      <c r="K44" s="250" t="s">
        <v>1129</v>
      </c>
      <c r="L44" s="250" t="s">
        <v>1129</v>
      </c>
      <c r="M44" s="250" t="s">
        <v>1129</v>
      </c>
      <c r="N44" s="250" t="s">
        <v>1129</v>
      </c>
      <c r="O44" s="251" t="s">
        <v>1129</v>
      </c>
    </row>
    <row r="45" spans="2:15" x14ac:dyDescent="0.4">
      <c r="B45" s="244" t="s">
        <v>809</v>
      </c>
      <c r="C45" s="245"/>
      <c r="D45" s="250" t="s">
        <v>1129</v>
      </c>
      <c r="E45" s="250" t="s">
        <v>1129</v>
      </c>
      <c r="F45" s="250" t="s">
        <v>1129</v>
      </c>
      <c r="G45" s="250" t="s">
        <v>1129</v>
      </c>
      <c r="H45" s="250" t="s">
        <v>1129</v>
      </c>
      <c r="I45" s="250" t="s">
        <v>1129</v>
      </c>
      <c r="J45" s="250" t="s">
        <v>1129</v>
      </c>
      <c r="K45" s="250" t="s">
        <v>1129</v>
      </c>
      <c r="L45" s="250">
        <v>2828</v>
      </c>
      <c r="M45" s="250" t="s">
        <v>1129</v>
      </c>
      <c r="N45" s="250" t="s">
        <v>1129</v>
      </c>
      <c r="O45" s="251" t="s">
        <v>1129</v>
      </c>
    </row>
    <row r="46" spans="2:15" x14ac:dyDescent="0.4">
      <c r="B46" s="244" t="s">
        <v>930</v>
      </c>
      <c r="C46" s="245"/>
      <c r="D46" s="250" t="s">
        <v>1129</v>
      </c>
      <c r="E46" s="250" t="s">
        <v>1129</v>
      </c>
      <c r="F46" s="250" t="s">
        <v>1129</v>
      </c>
      <c r="G46" s="250" t="s">
        <v>1129</v>
      </c>
      <c r="H46" s="250" t="s">
        <v>1129</v>
      </c>
      <c r="I46" s="250" t="s">
        <v>1129</v>
      </c>
      <c r="J46" s="250" t="s">
        <v>1129</v>
      </c>
      <c r="K46" s="250" t="s">
        <v>1129</v>
      </c>
      <c r="L46" s="250" t="s">
        <v>1129</v>
      </c>
      <c r="M46" s="250" t="s">
        <v>1129</v>
      </c>
      <c r="N46" s="250" t="s">
        <v>1129</v>
      </c>
      <c r="O46" s="251" t="s">
        <v>1129</v>
      </c>
    </row>
    <row r="47" spans="2:15" x14ac:dyDescent="0.4">
      <c r="B47" s="222" t="s">
        <v>943</v>
      </c>
      <c r="C47" s="235"/>
      <c r="D47" s="230">
        <v>231</v>
      </c>
      <c r="E47" s="230">
        <v>0</v>
      </c>
      <c r="F47" s="230">
        <v>0</v>
      </c>
      <c r="G47" s="230">
        <v>824</v>
      </c>
      <c r="H47" s="230" t="s">
        <v>1129</v>
      </c>
      <c r="I47" s="230">
        <v>115</v>
      </c>
      <c r="J47" s="230">
        <v>549</v>
      </c>
      <c r="K47" s="230">
        <v>961</v>
      </c>
      <c r="L47" s="230" t="s">
        <v>1129</v>
      </c>
      <c r="M47" s="230">
        <v>348</v>
      </c>
      <c r="N47" s="230">
        <v>436</v>
      </c>
      <c r="O47" s="231">
        <v>3465</v>
      </c>
    </row>
    <row r="48" spans="2:15" x14ac:dyDescent="0.4">
      <c r="B48" s="244" t="s">
        <v>944</v>
      </c>
      <c r="C48" s="245"/>
      <c r="D48" s="250">
        <v>194</v>
      </c>
      <c r="E48" s="250" t="s">
        <v>1129</v>
      </c>
      <c r="F48" s="250">
        <v>0</v>
      </c>
      <c r="G48" s="250">
        <v>0</v>
      </c>
      <c r="H48" s="250" t="s">
        <v>1129</v>
      </c>
      <c r="I48" s="250" t="s">
        <v>1129</v>
      </c>
      <c r="J48" s="250" t="s">
        <v>1129</v>
      </c>
      <c r="K48" s="250">
        <v>297</v>
      </c>
      <c r="L48" s="250" t="s">
        <v>1129</v>
      </c>
      <c r="M48" s="250" t="s">
        <v>1129</v>
      </c>
      <c r="N48" s="250" t="s">
        <v>1129</v>
      </c>
      <c r="O48" s="251" t="s">
        <v>1129</v>
      </c>
    </row>
    <row r="49" spans="2:15" x14ac:dyDescent="0.4">
      <c r="B49" s="244" t="s">
        <v>945</v>
      </c>
      <c r="C49" s="245"/>
      <c r="D49" s="250" t="s">
        <v>1129</v>
      </c>
      <c r="E49" s="250" t="s">
        <v>1129</v>
      </c>
      <c r="F49" s="250" t="s">
        <v>1129</v>
      </c>
      <c r="G49" s="250">
        <v>813</v>
      </c>
      <c r="H49" s="250" t="s">
        <v>1129</v>
      </c>
      <c r="I49" s="250" t="s">
        <v>1129</v>
      </c>
      <c r="J49" s="250" t="s">
        <v>1129</v>
      </c>
      <c r="K49" s="250">
        <v>664</v>
      </c>
      <c r="L49" s="250" t="s">
        <v>1129</v>
      </c>
      <c r="M49" s="250" t="s">
        <v>1129</v>
      </c>
      <c r="N49" s="250">
        <v>241</v>
      </c>
      <c r="O49" s="251">
        <v>2773</v>
      </c>
    </row>
    <row r="50" spans="2:15" x14ac:dyDescent="0.4">
      <c r="B50" s="244" t="s">
        <v>939</v>
      </c>
      <c r="C50" s="245"/>
      <c r="D50" s="250" t="s">
        <v>1129</v>
      </c>
      <c r="E50" s="250" t="s">
        <v>1129</v>
      </c>
      <c r="F50" s="250" t="s">
        <v>1129</v>
      </c>
      <c r="G50" s="250" t="s">
        <v>1129</v>
      </c>
      <c r="H50" s="250" t="s">
        <v>1129</v>
      </c>
      <c r="I50" s="250" t="s">
        <v>1129</v>
      </c>
      <c r="J50" s="250">
        <v>44</v>
      </c>
      <c r="K50" s="250" t="s">
        <v>1129</v>
      </c>
      <c r="L50" s="250" t="s">
        <v>1129</v>
      </c>
      <c r="M50" s="250" t="s">
        <v>1129</v>
      </c>
      <c r="N50" s="250" t="s">
        <v>1129</v>
      </c>
      <c r="O50" s="251" t="s">
        <v>1129</v>
      </c>
    </row>
    <row r="51" spans="2:15" x14ac:dyDescent="0.4">
      <c r="B51" s="244" t="s">
        <v>873</v>
      </c>
      <c r="C51" s="245"/>
      <c r="D51" s="250" t="s">
        <v>1129</v>
      </c>
      <c r="E51" s="250" t="s">
        <v>1129</v>
      </c>
      <c r="F51" s="250" t="s">
        <v>1129</v>
      </c>
      <c r="G51" s="250" t="s">
        <v>1129</v>
      </c>
      <c r="H51" s="250" t="s">
        <v>1129</v>
      </c>
      <c r="I51" s="250" t="s">
        <v>1129</v>
      </c>
      <c r="J51" s="250">
        <v>505</v>
      </c>
      <c r="K51" s="250" t="s">
        <v>1129</v>
      </c>
      <c r="L51" s="250" t="s">
        <v>1129</v>
      </c>
      <c r="M51" s="250" t="s">
        <v>1129</v>
      </c>
      <c r="N51" s="250" t="s">
        <v>1129</v>
      </c>
      <c r="O51" s="251" t="s">
        <v>1129</v>
      </c>
    </row>
    <row r="52" spans="2:15" x14ac:dyDescent="0.4">
      <c r="B52" s="244" t="s">
        <v>946</v>
      </c>
      <c r="C52" s="245"/>
      <c r="D52" s="250" t="s">
        <v>1129</v>
      </c>
      <c r="E52" s="250" t="s">
        <v>1129</v>
      </c>
      <c r="F52" s="250" t="s">
        <v>1129</v>
      </c>
      <c r="G52" s="250" t="s">
        <v>1129</v>
      </c>
      <c r="H52" s="250" t="s">
        <v>1129</v>
      </c>
      <c r="I52" s="250" t="s">
        <v>1129</v>
      </c>
      <c r="J52" s="250" t="s">
        <v>1129</v>
      </c>
      <c r="K52" s="250" t="s">
        <v>1129</v>
      </c>
      <c r="L52" s="250" t="s">
        <v>1129</v>
      </c>
      <c r="M52" s="250" t="s">
        <v>1129</v>
      </c>
      <c r="N52" s="250" t="s">
        <v>1129</v>
      </c>
      <c r="O52" s="251">
        <v>181</v>
      </c>
    </row>
    <row r="53" spans="2:15" x14ac:dyDescent="0.4">
      <c r="B53" s="244" t="s">
        <v>875</v>
      </c>
      <c r="C53" s="245"/>
      <c r="D53" s="250" t="s">
        <v>1129</v>
      </c>
      <c r="E53" s="250" t="s">
        <v>1129</v>
      </c>
      <c r="F53" s="250" t="s">
        <v>1129</v>
      </c>
      <c r="G53" s="250" t="s">
        <v>1129</v>
      </c>
      <c r="H53" s="250" t="s">
        <v>1129</v>
      </c>
      <c r="I53" s="250" t="s">
        <v>1129</v>
      </c>
      <c r="J53" s="250" t="s">
        <v>1129</v>
      </c>
      <c r="K53" s="250" t="s">
        <v>1129</v>
      </c>
      <c r="L53" s="250" t="s">
        <v>1129</v>
      </c>
      <c r="M53" s="250">
        <v>161</v>
      </c>
      <c r="N53" s="250">
        <v>2</v>
      </c>
      <c r="O53" s="251">
        <v>52</v>
      </c>
    </row>
    <row r="54" spans="2:15" x14ac:dyDescent="0.4">
      <c r="B54" s="244" t="s">
        <v>863</v>
      </c>
      <c r="C54" s="245"/>
      <c r="D54" s="250">
        <v>36</v>
      </c>
      <c r="E54" s="250" t="s">
        <v>1129</v>
      </c>
      <c r="F54" s="250" t="s">
        <v>1129</v>
      </c>
      <c r="G54" s="250" t="s">
        <v>1129</v>
      </c>
      <c r="H54" s="250" t="s">
        <v>1129</v>
      </c>
      <c r="I54" s="250" t="s">
        <v>1129</v>
      </c>
      <c r="J54" s="250" t="s">
        <v>1129</v>
      </c>
      <c r="K54" s="250" t="s">
        <v>1129</v>
      </c>
      <c r="L54" s="250" t="s">
        <v>1129</v>
      </c>
      <c r="M54" s="250">
        <v>187</v>
      </c>
      <c r="N54" s="250">
        <v>10</v>
      </c>
      <c r="O54" s="251">
        <v>-0.1</v>
      </c>
    </row>
    <row r="55" spans="2:15" x14ac:dyDescent="0.4">
      <c r="B55" s="244" t="s">
        <v>930</v>
      </c>
      <c r="C55" s="245"/>
      <c r="D55" s="250">
        <v>0</v>
      </c>
      <c r="E55" s="250">
        <v>0</v>
      </c>
      <c r="F55" s="250">
        <v>0</v>
      </c>
      <c r="G55" s="250">
        <v>11</v>
      </c>
      <c r="H55" s="250" t="s">
        <v>1129</v>
      </c>
      <c r="I55" s="250">
        <v>115</v>
      </c>
      <c r="J55" s="250" t="s">
        <v>1129</v>
      </c>
      <c r="K55" s="250" t="s">
        <v>1129</v>
      </c>
      <c r="L55" s="250" t="s">
        <v>1129</v>
      </c>
      <c r="M55" s="250" t="s">
        <v>1129</v>
      </c>
      <c r="N55" s="250">
        <v>181</v>
      </c>
      <c r="O55" s="251">
        <v>459</v>
      </c>
    </row>
    <row r="56" spans="2:15" x14ac:dyDescent="0.4">
      <c r="B56" s="222" t="s">
        <v>947</v>
      </c>
      <c r="C56" s="235"/>
      <c r="D56" s="230">
        <v>1879</v>
      </c>
      <c r="E56" s="230">
        <v>1774</v>
      </c>
      <c r="F56" s="230">
        <v>1763</v>
      </c>
      <c r="G56" s="230">
        <v>224</v>
      </c>
      <c r="H56" s="230">
        <v>1572</v>
      </c>
      <c r="I56" s="230">
        <v>1578</v>
      </c>
      <c r="J56" s="230">
        <v>1414</v>
      </c>
      <c r="K56" s="230">
        <v>852</v>
      </c>
      <c r="L56" s="230">
        <v>3909</v>
      </c>
      <c r="M56" s="230">
        <v>1053</v>
      </c>
      <c r="N56" s="230">
        <v>1161</v>
      </c>
      <c r="O56" s="231">
        <v>-1982</v>
      </c>
    </row>
    <row r="57" spans="2:15" x14ac:dyDescent="0.4">
      <c r="B57" s="222" t="s">
        <v>948</v>
      </c>
      <c r="C57" s="235"/>
      <c r="D57" s="230">
        <v>808</v>
      </c>
      <c r="E57" s="230">
        <v>710</v>
      </c>
      <c r="F57" s="230">
        <v>687</v>
      </c>
      <c r="G57" s="230">
        <v>-67</v>
      </c>
      <c r="H57" s="230">
        <v>664</v>
      </c>
      <c r="I57" s="230">
        <v>634</v>
      </c>
      <c r="J57" s="230">
        <v>590</v>
      </c>
      <c r="K57" s="230">
        <v>355</v>
      </c>
      <c r="L57" s="230">
        <v>519</v>
      </c>
      <c r="M57" s="230">
        <v>553</v>
      </c>
      <c r="N57" s="230">
        <v>645</v>
      </c>
      <c r="O57" s="231">
        <v>166</v>
      </c>
    </row>
    <row r="58" spans="2:15" x14ac:dyDescent="0.4">
      <c r="B58" s="224" t="s">
        <v>900</v>
      </c>
      <c r="C58" s="236"/>
      <c r="D58" s="232">
        <v>1070</v>
      </c>
      <c r="E58" s="232">
        <v>1064</v>
      </c>
      <c r="F58" s="232">
        <v>1075</v>
      </c>
      <c r="G58" s="232">
        <v>292</v>
      </c>
      <c r="H58" s="232">
        <v>908</v>
      </c>
      <c r="I58" s="232">
        <v>944</v>
      </c>
      <c r="J58" s="232">
        <v>823</v>
      </c>
      <c r="K58" s="232">
        <v>496</v>
      </c>
      <c r="L58" s="232">
        <v>3390</v>
      </c>
      <c r="M58" s="232">
        <v>500</v>
      </c>
      <c r="N58" s="232">
        <v>515</v>
      </c>
      <c r="O58" s="233">
        <v>-2149</v>
      </c>
    </row>
    <row r="59" spans="2:15" x14ac:dyDescent="0.4">
      <c r="B59" s="221" t="s">
        <v>76</v>
      </c>
      <c r="C59" s="234"/>
      <c r="D59" s="228"/>
      <c r="E59" s="228"/>
      <c r="F59" s="228"/>
      <c r="G59" s="228"/>
      <c r="H59" s="228"/>
      <c r="I59" s="228"/>
      <c r="J59" s="228"/>
      <c r="K59" s="228"/>
      <c r="L59" s="228"/>
      <c r="M59" s="228"/>
      <c r="N59" s="228"/>
      <c r="O59" s="229"/>
    </row>
    <row r="60" spans="2:15" x14ac:dyDescent="0.4">
      <c r="B60" s="222" t="s">
        <v>968</v>
      </c>
      <c r="C60" s="235"/>
      <c r="D60" s="230">
        <v>2207</v>
      </c>
      <c r="E60" s="230">
        <v>2480</v>
      </c>
      <c r="F60" s="230">
        <v>2469</v>
      </c>
      <c r="G60" s="230">
        <v>1759</v>
      </c>
      <c r="H60" s="230">
        <v>2280</v>
      </c>
      <c r="I60" s="230">
        <v>2411</v>
      </c>
      <c r="J60" s="230">
        <v>2586</v>
      </c>
      <c r="K60" s="230">
        <v>2184</v>
      </c>
      <c r="L60" s="230">
        <v>1982</v>
      </c>
      <c r="M60" s="230">
        <v>2158</v>
      </c>
      <c r="N60" s="230">
        <v>2398</v>
      </c>
      <c r="O60" s="231">
        <v>2308</v>
      </c>
    </row>
    <row r="61" spans="2:15" x14ac:dyDescent="0.4">
      <c r="B61" s="244" t="s">
        <v>13</v>
      </c>
      <c r="C61" s="245"/>
      <c r="D61" s="250">
        <v>2068</v>
      </c>
      <c r="E61" s="250">
        <v>2246</v>
      </c>
      <c r="F61" s="250">
        <v>2060</v>
      </c>
      <c r="G61" s="250">
        <v>2126</v>
      </c>
      <c r="H61" s="250">
        <v>2143</v>
      </c>
      <c r="I61" s="250">
        <v>2289</v>
      </c>
      <c r="J61" s="250">
        <v>2248</v>
      </c>
      <c r="K61" s="250">
        <v>2338</v>
      </c>
      <c r="L61" s="250">
        <v>2078</v>
      </c>
      <c r="M61" s="250">
        <v>2026</v>
      </c>
      <c r="N61" s="250">
        <v>2090</v>
      </c>
      <c r="O61" s="251">
        <v>2102</v>
      </c>
    </row>
    <row r="62" spans="2:15" x14ac:dyDescent="0.4">
      <c r="B62" s="244" t="s">
        <v>960</v>
      </c>
      <c r="C62" s="245"/>
      <c r="D62" s="250">
        <v>1117</v>
      </c>
      <c r="E62" s="250">
        <v>1271</v>
      </c>
      <c r="F62" s="250">
        <v>1523</v>
      </c>
      <c r="G62" s="250">
        <v>884</v>
      </c>
      <c r="H62" s="250">
        <v>1220</v>
      </c>
      <c r="I62" s="250">
        <v>1227</v>
      </c>
      <c r="J62" s="250">
        <v>1387</v>
      </c>
      <c r="K62" s="250">
        <v>913</v>
      </c>
      <c r="L62" s="250">
        <v>1268</v>
      </c>
      <c r="M62" s="250">
        <v>1337</v>
      </c>
      <c r="N62" s="250">
        <v>1436</v>
      </c>
      <c r="O62" s="251">
        <v>1157</v>
      </c>
    </row>
    <row r="63" spans="2:15" x14ac:dyDescent="0.4">
      <c r="B63" s="244" t="s">
        <v>77</v>
      </c>
      <c r="C63" s="245"/>
      <c r="D63" s="250">
        <v>67</v>
      </c>
      <c r="E63" s="250">
        <v>102</v>
      </c>
      <c r="F63" s="250">
        <v>108</v>
      </c>
      <c r="G63" s="250">
        <v>12</v>
      </c>
      <c r="H63" s="250">
        <v>223</v>
      </c>
      <c r="I63" s="250">
        <v>191</v>
      </c>
      <c r="J63" s="250">
        <v>311</v>
      </c>
      <c r="K63" s="250">
        <v>302</v>
      </c>
      <c r="L63" s="250">
        <v>138</v>
      </c>
      <c r="M63" s="250">
        <v>193</v>
      </c>
      <c r="N63" s="250">
        <v>273</v>
      </c>
      <c r="O63" s="251">
        <v>428</v>
      </c>
    </row>
    <row r="64" spans="2:15" x14ac:dyDescent="0.4">
      <c r="B64" s="222" t="s">
        <v>877</v>
      </c>
      <c r="C64" s="235"/>
      <c r="D64" s="230">
        <v>599</v>
      </c>
      <c r="E64" s="230">
        <v>1849</v>
      </c>
      <c r="F64" s="230">
        <v>665</v>
      </c>
      <c r="G64" s="230">
        <v>693</v>
      </c>
      <c r="H64" s="230">
        <v>796</v>
      </c>
      <c r="I64" s="230">
        <v>775</v>
      </c>
      <c r="J64" s="230">
        <v>776</v>
      </c>
      <c r="K64" s="230">
        <v>788</v>
      </c>
      <c r="L64" s="230">
        <v>787</v>
      </c>
      <c r="M64" s="230">
        <v>842</v>
      </c>
      <c r="N64" s="230">
        <v>848</v>
      </c>
      <c r="O64" s="231">
        <v>850</v>
      </c>
    </row>
    <row r="65" spans="2:15" x14ac:dyDescent="0.4">
      <c r="B65" s="244" t="s">
        <v>970</v>
      </c>
      <c r="C65" s="245"/>
      <c r="D65" s="250">
        <v>264</v>
      </c>
      <c r="E65" s="250">
        <v>1507</v>
      </c>
      <c r="F65" s="250">
        <v>311</v>
      </c>
      <c r="G65" s="250">
        <v>324</v>
      </c>
      <c r="H65" s="250">
        <v>346</v>
      </c>
      <c r="I65" s="250">
        <v>347</v>
      </c>
      <c r="J65" s="250">
        <v>348</v>
      </c>
      <c r="K65" s="250">
        <v>359</v>
      </c>
      <c r="L65" s="250">
        <v>359</v>
      </c>
      <c r="M65" s="250">
        <v>378</v>
      </c>
      <c r="N65" s="250">
        <v>384</v>
      </c>
      <c r="O65" s="251">
        <v>385</v>
      </c>
    </row>
    <row r="66" spans="2:15" x14ac:dyDescent="0.4">
      <c r="B66" s="244" t="s">
        <v>926</v>
      </c>
      <c r="C66" s="245"/>
      <c r="D66" s="250">
        <v>335</v>
      </c>
      <c r="E66" s="250">
        <v>341</v>
      </c>
      <c r="F66" s="250">
        <v>354</v>
      </c>
      <c r="G66" s="250">
        <v>368</v>
      </c>
      <c r="H66" s="250">
        <v>450</v>
      </c>
      <c r="I66" s="250">
        <v>427</v>
      </c>
      <c r="J66" s="250">
        <v>427</v>
      </c>
      <c r="K66" s="250">
        <v>428</v>
      </c>
      <c r="L66" s="250">
        <v>428</v>
      </c>
      <c r="M66" s="250">
        <v>464</v>
      </c>
      <c r="N66" s="250">
        <v>464</v>
      </c>
      <c r="O66" s="251">
        <v>465</v>
      </c>
    </row>
    <row r="67" spans="2:15" x14ac:dyDescent="0.4">
      <c r="B67" s="222" t="s">
        <v>882</v>
      </c>
      <c r="C67" s="235"/>
      <c r="D67" s="230">
        <v>218</v>
      </c>
      <c r="E67" s="230">
        <v>865</v>
      </c>
      <c r="F67" s="230">
        <v>2761</v>
      </c>
      <c r="G67" s="230">
        <v>4289</v>
      </c>
      <c r="H67" s="230">
        <v>265</v>
      </c>
      <c r="I67" s="230">
        <v>561</v>
      </c>
      <c r="J67" s="230">
        <v>496</v>
      </c>
      <c r="K67" s="230">
        <v>428</v>
      </c>
      <c r="L67" s="230">
        <v>325</v>
      </c>
      <c r="M67" s="230">
        <v>1868</v>
      </c>
      <c r="N67" s="230">
        <v>342</v>
      </c>
      <c r="O67" s="231">
        <v>339</v>
      </c>
    </row>
    <row r="68" spans="2:15" x14ac:dyDescent="0.4">
      <c r="B68" s="244" t="s">
        <v>878</v>
      </c>
      <c r="C68" s="245"/>
      <c r="D68" s="250">
        <v>218</v>
      </c>
      <c r="E68" s="250">
        <v>391</v>
      </c>
      <c r="F68" s="250">
        <v>123</v>
      </c>
      <c r="G68" s="250">
        <v>250</v>
      </c>
      <c r="H68" s="250">
        <v>81</v>
      </c>
      <c r="I68" s="250">
        <v>251</v>
      </c>
      <c r="J68" s="250">
        <v>468</v>
      </c>
      <c r="K68" s="250">
        <v>374</v>
      </c>
      <c r="L68" s="250">
        <v>635</v>
      </c>
      <c r="M68" s="250">
        <v>284</v>
      </c>
      <c r="N68" s="250">
        <v>343</v>
      </c>
      <c r="O68" s="251">
        <v>288</v>
      </c>
    </row>
    <row r="69" spans="2:15" x14ac:dyDescent="0.4">
      <c r="B69" s="244" t="s">
        <v>879</v>
      </c>
      <c r="C69" s="245"/>
      <c r="D69" s="250" t="s">
        <v>1129</v>
      </c>
      <c r="E69" s="250">
        <v>474</v>
      </c>
      <c r="F69" s="250">
        <v>2638</v>
      </c>
      <c r="G69" s="250">
        <v>4039</v>
      </c>
      <c r="H69" s="250">
        <v>90</v>
      </c>
      <c r="I69" s="250" t="s">
        <v>1129</v>
      </c>
      <c r="J69" s="250">
        <v>28</v>
      </c>
      <c r="K69" s="250">
        <v>53</v>
      </c>
      <c r="L69" s="250">
        <v>-309</v>
      </c>
      <c r="M69" s="250">
        <v>1584</v>
      </c>
      <c r="N69" s="250">
        <v>-1</v>
      </c>
      <c r="O69" s="251">
        <v>51</v>
      </c>
    </row>
    <row r="70" spans="2:15" x14ac:dyDescent="0.4">
      <c r="B70" s="252" t="s">
        <v>880</v>
      </c>
      <c r="C70" s="253"/>
      <c r="D70" s="254" t="s">
        <v>1129</v>
      </c>
      <c r="E70" s="254" t="s">
        <v>1129</v>
      </c>
      <c r="F70" s="254" t="s">
        <v>1129</v>
      </c>
      <c r="G70" s="254" t="s">
        <v>1129</v>
      </c>
      <c r="H70" s="254">
        <v>93</v>
      </c>
      <c r="I70" s="254">
        <v>310</v>
      </c>
      <c r="J70" s="254" t="s">
        <v>1129</v>
      </c>
      <c r="K70" s="254" t="s">
        <v>1129</v>
      </c>
      <c r="L70" s="254" t="s">
        <v>1129</v>
      </c>
      <c r="M70" s="254" t="s">
        <v>1129</v>
      </c>
      <c r="N70" s="254" t="s">
        <v>1129</v>
      </c>
      <c r="O70" s="255" t="s">
        <v>1129</v>
      </c>
    </row>
    <row r="71" spans="2:15" x14ac:dyDescent="0.4">
      <c r="B71" s="274" t="s">
        <v>971</v>
      </c>
      <c r="O71" s="216"/>
    </row>
    <row r="72" spans="2:15" x14ac:dyDescent="0.4">
      <c r="B72" s="274" t="s">
        <v>972</v>
      </c>
      <c r="O72" s="216"/>
    </row>
    <row r="73" spans="2:15" x14ac:dyDescent="0.4">
      <c r="B73" s="274" t="s">
        <v>973</v>
      </c>
      <c r="O73" s="216"/>
    </row>
    <row r="74" spans="2:15" x14ac:dyDescent="0.4">
      <c r="B74" s="274" t="s">
        <v>974</v>
      </c>
      <c r="O74" s="216"/>
    </row>
    <row r="75" spans="2:15" x14ac:dyDescent="0.4">
      <c r="B75" s="274" t="s">
        <v>975</v>
      </c>
      <c r="O75" s="216"/>
    </row>
    <row r="76" spans="2:15" x14ac:dyDescent="0.4">
      <c r="O76" s="216"/>
    </row>
    <row r="77" spans="2:15" s="217" customFormat="1" ht="18" x14ac:dyDescent="0.35">
      <c r="C77" s="237"/>
    </row>
    <row r="78" spans="2:15" x14ac:dyDescent="0.4">
      <c r="B78" s="218" t="s">
        <v>905</v>
      </c>
      <c r="C78" s="219" t="s">
        <v>950</v>
      </c>
      <c r="D78" s="219" t="s">
        <v>1085</v>
      </c>
      <c r="E78" s="219"/>
      <c r="F78" s="219"/>
      <c r="G78" s="219"/>
      <c r="H78" s="219" t="s">
        <v>4</v>
      </c>
      <c r="I78" s="219"/>
      <c r="J78" s="219"/>
      <c r="K78" s="219"/>
      <c r="L78" s="219" t="s">
        <v>731</v>
      </c>
      <c r="M78" s="219"/>
      <c r="N78" s="219"/>
      <c r="O78" s="220"/>
    </row>
    <row r="79" spans="2:15" ht="19.5" thickBot="1" x14ac:dyDescent="0.45">
      <c r="B79" s="282"/>
      <c r="C79" s="283"/>
      <c r="D79" s="283" t="s">
        <v>380</v>
      </c>
      <c r="E79" s="283" t="s">
        <v>381</v>
      </c>
      <c r="F79" s="283" t="s">
        <v>382</v>
      </c>
      <c r="G79" s="283" t="s">
        <v>378</v>
      </c>
      <c r="H79" s="283" t="s">
        <v>380</v>
      </c>
      <c r="I79" s="283" t="s">
        <v>381</v>
      </c>
      <c r="J79" s="283" t="s">
        <v>382</v>
      </c>
      <c r="K79" s="283" t="s">
        <v>378</v>
      </c>
      <c r="L79" s="283" t="s">
        <v>379</v>
      </c>
      <c r="M79" s="283" t="s">
        <v>383</v>
      </c>
      <c r="N79" s="283" t="s">
        <v>384</v>
      </c>
      <c r="O79" s="284" t="s">
        <v>377</v>
      </c>
    </row>
    <row r="80" spans="2:15" ht="19.5" thickTop="1" x14ac:dyDescent="0.4">
      <c r="B80" s="277" t="s">
        <v>1003</v>
      </c>
      <c r="C80" s="235"/>
      <c r="D80" s="230"/>
      <c r="E80" s="230"/>
      <c r="F80" s="230"/>
      <c r="G80" s="230"/>
      <c r="H80" s="230"/>
      <c r="I80" s="230"/>
      <c r="J80" s="230"/>
      <c r="K80" s="230"/>
      <c r="L80" s="230"/>
      <c r="M80" s="230"/>
      <c r="N80" s="230"/>
      <c r="O80" s="231"/>
    </row>
    <row r="81" spans="2:15" x14ac:dyDescent="0.4">
      <c r="B81" s="222" t="s">
        <v>901</v>
      </c>
      <c r="C81" s="235"/>
      <c r="D81" s="240">
        <v>16.564187263623364</v>
      </c>
      <c r="E81" s="240">
        <v>14.393282686345476</v>
      </c>
      <c r="F81" s="240">
        <v>4.8495003788934676</v>
      </c>
      <c r="G81" s="240">
        <v>6.8456273801047907</v>
      </c>
      <c r="H81" s="240">
        <v>10.188410324351317</v>
      </c>
      <c r="I81" s="240">
        <v>13.854998049146229</v>
      </c>
      <c r="J81" s="240">
        <v>14.414932675829251</v>
      </c>
      <c r="K81" s="240">
        <v>8.8821996094739184</v>
      </c>
      <c r="L81" s="240">
        <v>2.694738142338049</v>
      </c>
      <c r="M81" s="240">
        <v>2.9572584208277464</v>
      </c>
      <c r="N81" s="240">
        <v>2.2670695263808938</v>
      </c>
      <c r="O81" s="241">
        <v>4.4533337353857005</v>
      </c>
    </row>
    <row r="82" spans="2:15" x14ac:dyDescent="0.4">
      <c r="B82" s="244" t="s">
        <v>13</v>
      </c>
      <c r="C82" s="245"/>
      <c r="D82" s="246">
        <v>11.339964626029641</v>
      </c>
      <c r="E82" s="246">
        <v>9.3601241763705545</v>
      </c>
      <c r="F82" s="246">
        <v>4.2872751872679693</v>
      </c>
      <c r="G82" s="246">
        <v>8.6952493658379417</v>
      </c>
      <c r="H82" s="246">
        <v>3.0163146674212049</v>
      </c>
      <c r="I82" s="246">
        <v>13.884431719042723</v>
      </c>
      <c r="J82" s="246">
        <v>15.268325029746421</v>
      </c>
      <c r="K82" s="246">
        <v>4.5620502793261686</v>
      </c>
      <c r="L82" s="246">
        <v>3.6351000289247537</v>
      </c>
      <c r="M82" s="246">
        <v>-5.2268959083310307</v>
      </c>
      <c r="N82" s="246">
        <v>-4.7936665827903457</v>
      </c>
      <c r="O82" s="247">
        <v>-1.8503193447865329</v>
      </c>
    </row>
    <row r="83" spans="2:15" x14ac:dyDescent="0.4">
      <c r="B83" s="244" t="s">
        <v>960</v>
      </c>
      <c r="C83" s="245"/>
      <c r="D83" s="246">
        <v>24.856398834955073</v>
      </c>
      <c r="E83" s="246">
        <v>22.146431300704549</v>
      </c>
      <c r="F83" s="246">
        <v>4.7847940188874061</v>
      </c>
      <c r="G83" s="246">
        <v>2.2153893795578528</v>
      </c>
      <c r="H83" s="246">
        <v>3.5212973135590353</v>
      </c>
      <c r="I83" s="246">
        <v>1.4495681496407009</v>
      </c>
      <c r="J83" s="246">
        <v>0.59470835433539371</v>
      </c>
      <c r="K83" s="246">
        <v>2.3643747084284517</v>
      </c>
      <c r="L83" s="246">
        <v>4.4462621549958392</v>
      </c>
      <c r="M83" s="246">
        <v>14.657490295689968</v>
      </c>
      <c r="N83" s="246">
        <v>12.297099564592774</v>
      </c>
      <c r="O83" s="247">
        <v>12.741604154550835</v>
      </c>
    </row>
    <row r="84" spans="2:15" x14ac:dyDescent="0.4">
      <c r="B84" s="244" t="s">
        <v>961</v>
      </c>
      <c r="C84" s="245"/>
      <c r="D84" s="246">
        <v>20.388467119164623</v>
      </c>
      <c r="E84" s="246">
        <v>19.74620793665558</v>
      </c>
      <c r="F84" s="246">
        <v>20.655607629753426</v>
      </c>
      <c r="G84" s="246">
        <v>44.851463029253622</v>
      </c>
      <c r="H84" s="246">
        <v>287.46582611049536</v>
      </c>
      <c r="I84" s="246">
        <v>225.14449329617304</v>
      </c>
      <c r="J84" s="246">
        <v>228.17914394818294</v>
      </c>
      <c r="K84" s="246">
        <v>167.77128806325021</v>
      </c>
      <c r="L84" s="246">
        <v>-10.100382388619799</v>
      </c>
      <c r="M84" s="246">
        <v>6.4975679304760225</v>
      </c>
      <c r="N84" s="246">
        <v>3.5670382062217953</v>
      </c>
      <c r="O84" s="247">
        <v>11.284919118154125</v>
      </c>
    </row>
    <row r="85" spans="2:15" x14ac:dyDescent="0.4">
      <c r="B85" s="244" t="s">
        <v>31</v>
      </c>
      <c r="C85" s="245"/>
      <c r="D85" s="246">
        <v>2.1416722263394972</v>
      </c>
      <c r="E85" s="246">
        <v>-10.668056942947512</v>
      </c>
      <c r="F85" s="246">
        <v>2.8787757308659456</v>
      </c>
      <c r="G85" s="246">
        <v>1.3042579460776915</v>
      </c>
      <c r="H85" s="246">
        <v>24.72684424999272</v>
      </c>
      <c r="I85" s="246">
        <v>2.2099699954359453</v>
      </c>
      <c r="J85" s="246">
        <v>12.286473956641819</v>
      </c>
      <c r="K85" s="246">
        <v>18.596577675479931</v>
      </c>
      <c r="L85" s="246">
        <v>-11.434234140670952</v>
      </c>
      <c r="M85" s="246">
        <v>20.092034999584051</v>
      </c>
      <c r="N85" s="246">
        <v>26.915276584259008</v>
      </c>
      <c r="O85" s="247">
        <v>-17.178103113548737</v>
      </c>
    </row>
    <row r="86" spans="2:15" x14ac:dyDescent="0.4">
      <c r="B86" s="222" t="s">
        <v>916</v>
      </c>
      <c r="C86" s="235"/>
      <c r="D86" s="240">
        <v>38.255008805405311</v>
      </c>
      <c r="E86" s="240">
        <v>-3.6245244041310465</v>
      </c>
      <c r="F86" s="240">
        <v>2.4223412961994706</v>
      </c>
      <c r="G86" s="240">
        <v>-13.118894962127259</v>
      </c>
      <c r="H86" s="240">
        <v>-7.6995279147619051</v>
      </c>
      <c r="I86" s="240">
        <v>-11.100526013767197</v>
      </c>
      <c r="J86" s="240">
        <v>0.28488905370418482</v>
      </c>
      <c r="K86" s="240">
        <v>30.839228810796261</v>
      </c>
      <c r="L86" s="240">
        <v>-19.473308384609702</v>
      </c>
      <c r="M86" s="240">
        <v>-19.59602807737053</v>
      </c>
      <c r="N86" s="240">
        <v>-14.387698574077213</v>
      </c>
      <c r="O86" s="241">
        <v>4.4099639933793622</v>
      </c>
    </row>
    <row r="87" spans="2:15" x14ac:dyDescent="0.4">
      <c r="B87" s="244" t="s">
        <v>13</v>
      </c>
      <c r="C87" s="245"/>
      <c r="D87" s="246">
        <v>12.930119291987619</v>
      </c>
      <c r="E87" s="246">
        <v>8.5044801714311049</v>
      </c>
      <c r="F87" s="246">
        <v>3.417116064058745</v>
      </c>
      <c r="G87" s="246">
        <v>13.517902916828749</v>
      </c>
      <c r="H87" s="246">
        <v>3.637403674717965</v>
      </c>
      <c r="I87" s="246">
        <v>1.8379129616586498</v>
      </c>
      <c r="J87" s="246">
        <v>9.1173673558754054</v>
      </c>
      <c r="K87" s="246">
        <v>9.8241340036581359</v>
      </c>
      <c r="L87" s="246">
        <v>-3.3475852166154008</v>
      </c>
      <c r="M87" s="246">
        <v>-11.809971259283126</v>
      </c>
      <c r="N87" s="246">
        <v>-7.6583616742067928</v>
      </c>
      <c r="O87" s="247">
        <v>-10.550925009322242</v>
      </c>
    </row>
    <row r="88" spans="2:15" x14ac:dyDescent="0.4">
      <c r="B88" s="244" t="s">
        <v>960</v>
      </c>
      <c r="C88" s="245"/>
      <c r="D88" s="246">
        <v>144.05468972462035</v>
      </c>
      <c r="E88" s="246">
        <v>11.611842053487397</v>
      </c>
      <c r="F88" s="246">
        <v>42.425970784321578</v>
      </c>
      <c r="G88" s="246">
        <v>-35.106012234294369</v>
      </c>
      <c r="H88" s="246">
        <v>14.690905833437595</v>
      </c>
      <c r="I88" s="246">
        <v>-7.778226955421685</v>
      </c>
      <c r="J88" s="246">
        <v>-13.240956468808507</v>
      </c>
      <c r="K88" s="246">
        <v>14.213582774956146</v>
      </c>
      <c r="L88" s="246">
        <v>5.2472930447654553</v>
      </c>
      <c r="M88" s="246">
        <v>8.0607619030941713</v>
      </c>
      <c r="N88" s="246">
        <v>-1.4051417902788632</v>
      </c>
      <c r="O88" s="247">
        <v>51.576577371632858</v>
      </c>
    </row>
    <row r="89" spans="2:15" x14ac:dyDescent="0.4">
      <c r="B89" s="244" t="s">
        <v>961</v>
      </c>
      <c r="C89" s="245"/>
      <c r="D89" s="246">
        <v>2.2624743765051525</v>
      </c>
      <c r="E89" s="246">
        <v>9.6768219906262498</v>
      </c>
      <c r="F89" s="246">
        <v>29.876507792829955</v>
      </c>
      <c r="G89" s="246" t="s">
        <v>1129</v>
      </c>
      <c r="H89" s="246">
        <v>11.109455146826331</v>
      </c>
      <c r="I89" s="246">
        <v>-19.950080897146083</v>
      </c>
      <c r="J89" s="246">
        <v>102.21541201281474</v>
      </c>
      <c r="K89" s="246" t="s">
        <v>1129</v>
      </c>
      <c r="L89" s="246">
        <v>-71.880697684546178</v>
      </c>
      <c r="M89" s="246">
        <v>1.5762740052637669</v>
      </c>
      <c r="N89" s="246">
        <v>-20.182387487926789</v>
      </c>
      <c r="O89" s="247">
        <v>65.670554212051726</v>
      </c>
    </row>
    <row r="90" spans="2:15" x14ac:dyDescent="0.4">
      <c r="B90" s="244" t="s">
        <v>31</v>
      </c>
      <c r="C90" s="245"/>
      <c r="D90" s="246" t="s">
        <v>1129</v>
      </c>
      <c r="E90" s="246" t="s">
        <v>1129</v>
      </c>
      <c r="F90" s="246" t="s">
        <v>1129</v>
      </c>
      <c r="G90" s="246" t="s">
        <v>1129</v>
      </c>
      <c r="H90" s="246" t="s">
        <v>1129</v>
      </c>
      <c r="I90" s="246" t="s">
        <v>1129</v>
      </c>
      <c r="J90" s="246" t="s">
        <v>1129</v>
      </c>
      <c r="K90" s="246" t="s">
        <v>1129</v>
      </c>
      <c r="L90" s="246" t="s">
        <v>1129</v>
      </c>
      <c r="M90" s="246" t="s">
        <v>1129</v>
      </c>
      <c r="N90" s="246" t="s">
        <v>1129</v>
      </c>
      <c r="O90" s="247" t="s">
        <v>1129</v>
      </c>
    </row>
    <row r="91" spans="2:15" x14ac:dyDescent="0.4">
      <c r="B91" s="222" t="s">
        <v>917</v>
      </c>
      <c r="C91" s="235"/>
      <c r="D91" s="240">
        <v>58.920353639274722</v>
      </c>
      <c r="E91" s="240">
        <v>-6.2045306272491052</v>
      </c>
      <c r="F91" s="240">
        <v>-0.10682158588301016</v>
      </c>
      <c r="G91" s="240">
        <v>-21.920369333614964</v>
      </c>
      <c r="H91" s="240">
        <v>-8.1818933419608442</v>
      </c>
      <c r="I91" s="240">
        <v>-4.3658674334246967</v>
      </c>
      <c r="J91" s="240">
        <v>11.331363935643379</v>
      </c>
      <c r="K91" s="240">
        <v>44.578525640046472</v>
      </c>
      <c r="L91" s="240">
        <v>-31.242406209700611</v>
      </c>
      <c r="M91" s="240">
        <v>-17.230973853431706</v>
      </c>
      <c r="N91" s="240">
        <v>-18.626964869993266</v>
      </c>
      <c r="O91" s="241">
        <v>-2.2201079380031574</v>
      </c>
    </row>
    <row r="92" spans="2:15" x14ac:dyDescent="0.4">
      <c r="B92" s="222" t="s">
        <v>900</v>
      </c>
      <c r="C92" s="235"/>
      <c r="D92" s="240">
        <v>72.064334997240252</v>
      </c>
      <c r="E92" s="240">
        <v>-8.2730489209799867</v>
      </c>
      <c r="F92" s="240">
        <v>4.783125012289946</v>
      </c>
      <c r="G92" s="240">
        <v>-59.928813333090311</v>
      </c>
      <c r="H92" s="240">
        <v>-15.138509747330286</v>
      </c>
      <c r="I92" s="240">
        <v>-11.291328623404006</v>
      </c>
      <c r="J92" s="240">
        <v>-23.416276005954305</v>
      </c>
      <c r="K92" s="240">
        <v>69.960039408276685</v>
      </c>
      <c r="L92" s="240">
        <v>273.30673786692745</v>
      </c>
      <c r="M92" s="240">
        <v>-46.993923325141886</v>
      </c>
      <c r="N92" s="240">
        <v>-37.356508363023252</v>
      </c>
      <c r="O92" s="241" t="s">
        <v>1129</v>
      </c>
    </row>
    <row r="93" spans="2:15" x14ac:dyDescent="0.4">
      <c r="B93" s="222" t="s">
        <v>102</v>
      </c>
      <c r="C93" s="235"/>
      <c r="D93" s="240">
        <v>28.952290260138369</v>
      </c>
      <c r="E93" s="240">
        <v>0.87483467783764368</v>
      </c>
      <c r="F93" s="240">
        <v>3.9807587608639228</v>
      </c>
      <c r="G93" s="240">
        <v>-5.1852301998415173</v>
      </c>
      <c r="H93" s="240">
        <v>3.3249683800536056</v>
      </c>
      <c r="I93" s="240">
        <v>-2.7815245359387064</v>
      </c>
      <c r="J93" s="240">
        <v>4.7144863598573616</v>
      </c>
      <c r="K93" s="240">
        <v>24.112328498630674</v>
      </c>
      <c r="L93" s="240">
        <v>-13.05765601762463</v>
      </c>
      <c r="M93" s="240">
        <v>-10.491310499708851</v>
      </c>
      <c r="N93" s="240">
        <v>-7.2624490166655065</v>
      </c>
      <c r="O93" s="241">
        <v>5.6763252481553117</v>
      </c>
    </row>
    <row r="94" spans="2:15" x14ac:dyDescent="0.4">
      <c r="B94" s="244" t="s">
        <v>13</v>
      </c>
      <c r="C94" s="245"/>
      <c r="D94" s="246">
        <v>12.789882504045714</v>
      </c>
      <c r="E94" s="246">
        <v>8.4452767815915042</v>
      </c>
      <c r="F94" s="246">
        <v>3.4229121866725221</v>
      </c>
      <c r="G94" s="246">
        <v>13.523630440551315</v>
      </c>
      <c r="H94" s="246">
        <v>3.61811302509778</v>
      </c>
      <c r="I94" s="246">
        <v>1.9302967650357328</v>
      </c>
      <c r="J94" s="246">
        <v>9.1318584094228772</v>
      </c>
      <c r="K94" s="246">
        <v>9.9946024830256377</v>
      </c>
      <c r="L94" s="246">
        <v>-3.0130593734923661</v>
      </c>
      <c r="M94" s="246">
        <v>-11.503112056462649</v>
      </c>
      <c r="N94" s="246">
        <v>-7.0391076580132879</v>
      </c>
      <c r="O94" s="247">
        <v>-10.115993895270547</v>
      </c>
    </row>
    <row r="95" spans="2:15" x14ac:dyDescent="0.4">
      <c r="B95" s="244" t="s">
        <v>960</v>
      </c>
      <c r="C95" s="245"/>
      <c r="D95" s="246">
        <v>55.799612779535202</v>
      </c>
      <c r="E95" s="246">
        <v>12.191919630149117</v>
      </c>
      <c r="F95" s="246">
        <v>24.966658721201874</v>
      </c>
      <c r="G95" s="246">
        <v>-13.937920838939599</v>
      </c>
      <c r="H95" s="246">
        <v>9.1642228253706612</v>
      </c>
      <c r="I95" s="246">
        <v>-3.4323600118609576</v>
      </c>
      <c r="J95" s="246">
        <v>-8.9294196118790641</v>
      </c>
      <c r="K95" s="246">
        <v>3.1837799356143615</v>
      </c>
      <c r="L95" s="246">
        <v>3.9508101169613896</v>
      </c>
      <c r="M95" s="246">
        <v>8.929351274330056</v>
      </c>
      <c r="N95" s="246">
        <v>3.5243220201115921</v>
      </c>
      <c r="O95" s="247">
        <v>26.771923940854304</v>
      </c>
    </row>
    <row r="96" spans="2:15" x14ac:dyDescent="0.4">
      <c r="B96" s="252" t="s">
        <v>961</v>
      </c>
      <c r="C96" s="253"/>
      <c r="D96" s="289">
        <v>4.3898595076793834</v>
      </c>
      <c r="E96" s="289">
        <v>9.2020412652278338</v>
      </c>
      <c r="F96" s="289">
        <v>25.828197434835086</v>
      </c>
      <c r="G96" s="289">
        <v>-81.499839594766726</v>
      </c>
      <c r="H96" s="289">
        <v>229.7149530869051</v>
      </c>
      <c r="I96" s="289">
        <v>86.16942155651985</v>
      </c>
      <c r="J96" s="289">
        <v>187.21556248455124</v>
      </c>
      <c r="K96" s="289">
        <v>2340.5184934517411</v>
      </c>
      <c r="L96" s="289">
        <v>-38.19007931647419</v>
      </c>
      <c r="M96" s="289">
        <v>1.2525167839016804</v>
      </c>
      <c r="N96" s="289">
        <v>-12.154492744622624</v>
      </c>
      <c r="O96" s="290">
        <v>41.980566421680066</v>
      </c>
    </row>
    <row r="97" spans="2:15" x14ac:dyDescent="0.4">
      <c r="B97" s="221" t="s">
        <v>904</v>
      </c>
      <c r="C97" s="234"/>
      <c r="D97" s="228"/>
      <c r="E97" s="228"/>
      <c r="F97" s="228"/>
      <c r="G97" s="228"/>
      <c r="H97" s="228"/>
      <c r="I97" s="228"/>
      <c r="J97" s="228"/>
      <c r="K97" s="228"/>
      <c r="L97" s="228"/>
      <c r="M97" s="228"/>
      <c r="N97" s="228"/>
      <c r="O97" s="229"/>
    </row>
    <row r="98" spans="2:15" x14ac:dyDescent="0.4">
      <c r="B98" s="222" t="s">
        <v>895</v>
      </c>
      <c r="C98" s="235"/>
      <c r="D98" s="242">
        <v>5.5259619718921389</v>
      </c>
      <c r="E98" s="242">
        <v>6.3356975837957545</v>
      </c>
      <c r="F98" s="242">
        <v>6.2003071891172015</v>
      </c>
      <c r="G98" s="242">
        <v>3.5573733897162843</v>
      </c>
      <c r="H98" s="242">
        <v>4.6288797272719915</v>
      </c>
      <c r="I98" s="242">
        <v>4.9469956715660608</v>
      </c>
      <c r="J98" s="242">
        <v>5.4345801200725683</v>
      </c>
      <c r="K98" s="242">
        <v>4.2747482377461843</v>
      </c>
      <c r="L98" s="242">
        <v>3.6296735067976211</v>
      </c>
      <c r="M98" s="242">
        <v>3.8633322912714867</v>
      </c>
      <c r="N98" s="242">
        <v>4.5495281474058453</v>
      </c>
      <c r="O98" s="243">
        <v>4.2729733329003246</v>
      </c>
    </row>
    <row r="99" spans="2:15" x14ac:dyDescent="0.4">
      <c r="B99" s="244" t="s">
        <v>13</v>
      </c>
      <c r="C99" s="245"/>
      <c r="D99" s="248">
        <v>12.399407606388001</v>
      </c>
      <c r="E99" s="248">
        <v>13.70654767405863</v>
      </c>
      <c r="F99" s="248">
        <v>12.810847409825667</v>
      </c>
      <c r="G99" s="248">
        <v>12.299203758689641</v>
      </c>
      <c r="H99" s="248">
        <v>12.474164073712439</v>
      </c>
      <c r="I99" s="248">
        <v>12.256690295291754</v>
      </c>
      <c r="J99" s="248">
        <v>12.127233935231301</v>
      </c>
      <c r="K99" s="248">
        <v>12.918161016585335</v>
      </c>
      <c r="L99" s="248">
        <v>11.633684724499208</v>
      </c>
      <c r="M99" s="248">
        <v>11.405323058347138</v>
      </c>
      <c r="N99" s="248">
        <v>11.762333552244424</v>
      </c>
      <c r="O99" s="249">
        <v>11.773013888586844</v>
      </c>
    </row>
    <row r="100" spans="2:15" x14ac:dyDescent="0.4">
      <c r="B100" s="244" t="s">
        <v>960</v>
      </c>
      <c r="C100" s="245"/>
      <c r="D100" s="248">
        <v>5.0172862636376543</v>
      </c>
      <c r="E100" s="248">
        <v>6.1170463660454022</v>
      </c>
      <c r="F100" s="248">
        <v>7.7944585306231771</v>
      </c>
      <c r="G100" s="248">
        <v>2.5878626147543242</v>
      </c>
      <c r="H100" s="248">
        <v>5.558634999127821</v>
      </c>
      <c r="I100" s="248">
        <v>5.560643302497879</v>
      </c>
      <c r="J100" s="248">
        <v>6.7224188828940408</v>
      </c>
      <c r="K100" s="248">
        <v>2.8874211541109625</v>
      </c>
      <c r="L100" s="248">
        <v>5.6012659008698886</v>
      </c>
      <c r="M100" s="248">
        <v>5.240716070006691</v>
      </c>
      <c r="N100" s="248">
        <v>5.9021643404427619</v>
      </c>
      <c r="O100" s="249">
        <v>3.8820222512589049</v>
      </c>
    </row>
    <row r="101" spans="2:15" x14ac:dyDescent="0.4">
      <c r="B101" s="244" t="s">
        <v>961</v>
      </c>
      <c r="C101" s="245"/>
      <c r="D101" s="248">
        <v>7.4903340693354927</v>
      </c>
      <c r="E101" s="248">
        <v>12.554145326042256</v>
      </c>
      <c r="F101" s="248">
        <v>12.845589655540996</v>
      </c>
      <c r="G101" s="248" t="s">
        <v>1129</v>
      </c>
      <c r="H101" s="248">
        <v>2.1479234586077829</v>
      </c>
      <c r="I101" s="248">
        <v>3.0908052834213038</v>
      </c>
      <c r="J101" s="248">
        <v>7.9151166448069947</v>
      </c>
      <c r="K101" s="248">
        <v>7.3609239704023475</v>
      </c>
      <c r="L101" s="248">
        <v>0.67183944367969972</v>
      </c>
      <c r="M101" s="248">
        <v>2.9479779723296069</v>
      </c>
      <c r="N101" s="248">
        <v>6.1000654675969326</v>
      </c>
      <c r="O101" s="249">
        <v>10.958253493400758</v>
      </c>
    </row>
    <row r="102" spans="2:15" x14ac:dyDescent="0.4">
      <c r="B102" s="244" t="s">
        <v>31</v>
      </c>
      <c r="C102" s="245"/>
      <c r="D102" s="248" t="s">
        <v>1129</v>
      </c>
      <c r="E102" s="248" t="s">
        <v>1129</v>
      </c>
      <c r="F102" s="248" t="s">
        <v>1129</v>
      </c>
      <c r="G102" s="248" t="s">
        <v>1129</v>
      </c>
      <c r="H102" s="248" t="s">
        <v>1129</v>
      </c>
      <c r="I102" s="248" t="s">
        <v>1129</v>
      </c>
      <c r="J102" s="248" t="s">
        <v>1129</v>
      </c>
      <c r="K102" s="248" t="s">
        <v>1129</v>
      </c>
      <c r="L102" s="248" t="s">
        <v>1129</v>
      </c>
      <c r="M102" s="248" t="s">
        <v>1129</v>
      </c>
      <c r="N102" s="248" t="s">
        <v>1129</v>
      </c>
      <c r="O102" s="249" t="s">
        <v>1129</v>
      </c>
    </row>
    <row r="103" spans="2:15" x14ac:dyDescent="0.4">
      <c r="B103" s="222" t="s">
        <v>896</v>
      </c>
      <c r="C103" s="235"/>
      <c r="D103" s="242">
        <v>5.8865577162894702</v>
      </c>
      <c r="E103" s="242">
        <v>6.0971674977945245</v>
      </c>
      <c r="F103" s="242">
        <v>6.0597220134149214</v>
      </c>
      <c r="G103" s="242">
        <v>3.4988506497083911</v>
      </c>
      <c r="H103" s="242">
        <v>4.9051672735088241</v>
      </c>
      <c r="I103" s="242">
        <v>5.1214029665434468</v>
      </c>
      <c r="J103" s="242">
        <v>5.896407934231533</v>
      </c>
      <c r="K103" s="242">
        <v>4.6459262412397377</v>
      </c>
      <c r="L103" s="242">
        <v>3.2841750703714436</v>
      </c>
      <c r="M103" s="242">
        <v>4.1171797165802868</v>
      </c>
      <c r="N103" s="242">
        <v>4.6917215110901482</v>
      </c>
      <c r="O103" s="243">
        <v>4.3491016528706954</v>
      </c>
    </row>
    <row r="104" spans="2:15" x14ac:dyDescent="0.4">
      <c r="B104" s="222" t="s">
        <v>897</v>
      </c>
      <c r="C104" s="235"/>
      <c r="D104" s="242">
        <v>3.6784898217992996</v>
      </c>
      <c r="E104" s="242">
        <v>3.6626827715404979</v>
      </c>
      <c r="F104" s="242">
        <v>3.6954521621031668</v>
      </c>
      <c r="G104" s="242">
        <v>0.97519394804899029</v>
      </c>
      <c r="H104" s="242">
        <v>2.8329851319052843</v>
      </c>
      <c r="I104" s="242">
        <v>2.8537326239912253</v>
      </c>
      <c r="J104" s="242">
        <v>2.473553773068784</v>
      </c>
      <c r="K104" s="242">
        <v>1.5222323064338408</v>
      </c>
      <c r="L104" s="242">
        <v>10.298214466950013</v>
      </c>
      <c r="M104" s="242">
        <v>1.4692035568637745</v>
      </c>
      <c r="N104" s="242">
        <v>1.5151704826828452</v>
      </c>
      <c r="O104" s="243" t="s">
        <v>1129</v>
      </c>
    </row>
    <row r="105" spans="2:15" x14ac:dyDescent="0.4">
      <c r="B105" s="222" t="s">
        <v>894</v>
      </c>
      <c r="C105" s="235"/>
      <c r="D105" s="242">
        <v>7.5859774574387124</v>
      </c>
      <c r="E105" s="242">
        <v>8.5377667025203419</v>
      </c>
      <c r="F105" s="242">
        <v>8.4855026594857144</v>
      </c>
      <c r="G105" s="242">
        <v>5.8693658128995265</v>
      </c>
      <c r="H105" s="242">
        <v>7.1134602869248607</v>
      </c>
      <c r="I105" s="242">
        <v>7.2902259620483782</v>
      </c>
      <c r="J105" s="242">
        <v>7.7660759108322406</v>
      </c>
      <c r="K105" s="242">
        <v>6.69035581997771</v>
      </c>
      <c r="L105" s="242">
        <v>6.0223232695095064</v>
      </c>
      <c r="M105" s="242">
        <v>6.3379559832174426</v>
      </c>
      <c r="N105" s="242">
        <v>7.0424122257210637</v>
      </c>
      <c r="O105" s="243">
        <v>6.7686898289809063</v>
      </c>
    </row>
    <row r="106" spans="2:15" x14ac:dyDescent="0.4">
      <c r="B106" s="244" t="s">
        <v>13</v>
      </c>
      <c r="C106" s="245"/>
      <c r="D106" s="248">
        <v>12.473475315466507</v>
      </c>
      <c r="E106" s="248">
        <v>13.782040822510099</v>
      </c>
      <c r="F106" s="248">
        <v>12.891386306912128</v>
      </c>
      <c r="G106" s="248">
        <v>12.377907373028378</v>
      </c>
      <c r="H106" s="248">
        <v>12.546342579099468</v>
      </c>
      <c r="I106" s="248">
        <v>12.33537797801903</v>
      </c>
      <c r="J106" s="248">
        <v>12.205095760557374</v>
      </c>
      <c r="K106" s="248">
        <v>13.021005206294836</v>
      </c>
      <c r="L106" s="248">
        <v>11.741498608669502</v>
      </c>
      <c r="M106" s="248">
        <v>11.518484839391153</v>
      </c>
      <c r="N106" s="248">
        <v>11.917238615301205</v>
      </c>
      <c r="O106" s="249">
        <v>11.924441359760568</v>
      </c>
    </row>
    <row r="107" spans="2:15" x14ac:dyDescent="0.4">
      <c r="B107" s="244" t="s">
        <v>960</v>
      </c>
      <c r="C107" s="245"/>
      <c r="D107" s="248">
        <v>9.5784971505207235</v>
      </c>
      <c r="E107" s="248">
        <v>10.668230496346444</v>
      </c>
      <c r="F107" s="248">
        <v>12.404187594717676</v>
      </c>
      <c r="G107" s="248">
        <v>7.5439214383763806</v>
      </c>
      <c r="H107" s="248">
        <v>10.100619142208792</v>
      </c>
      <c r="I107" s="248">
        <v>10.154856848302099</v>
      </c>
      <c r="J107" s="248">
        <v>11.229781188041816</v>
      </c>
      <c r="K107" s="248">
        <v>7.6043089382042517</v>
      </c>
      <c r="L107" s="248">
        <v>10.05270577282473</v>
      </c>
      <c r="M107" s="248">
        <v>9.6475334137923028</v>
      </c>
      <c r="N107" s="248">
        <v>10.352497868901199</v>
      </c>
      <c r="O107" s="249">
        <v>8.550640037153272</v>
      </c>
    </row>
    <row r="108" spans="2:15" x14ac:dyDescent="0.4">
      <c r="B108" s="252" t="s">
        <v>961</v>
      </c>
      <c r="C108" s="253"/>
      <c r="D108" s="287">
        <v>9.6462261077587339</v>
      </c>
      <c r="E108" s="287">
        <v>14.59825486891001</v>
      </c>
      <c r="F108" s="287">
        <v>14.806567312340766</v>
      </c>
      <c r="G108" s="287">
        <v>1.3170492375205953</v>
      </c>
      <c r="H108" s="287">
        <v>8.2084787205939342</v>
      </c>
      <c r="I108" s="287">
        <v>8.3585873994920714</v>
      </c>
      <c r="J108" s="287">
        <v>12.958399817603247</v>
      </c>
      <c r="K108" s="287">
        <v>12.003837469670319</v>
      </c>
      <c r="L108" s="287">
        <v>5.6436882840321916</v>
      </c>
      <c r="M108" s="287">
        <v>7.9469233655108589</v>
      </c>
      <c r="N108" s="287">
        <v>10.991307899803987</v>
      </c>
      <c r="O108" s="288">
        <v>15.314848199404866</v>
      </c>
    </row>
    <row r="109" spans="2:15" x14ac:dyDescent="0.4">
      <c r="B109" s="221" t="s">
        <v>1095</v>
      </c>
      <c r="C109" s="234"/>
      <c r="D109" s="228"/>
      <c r="E109" s="228"/>
      <c r="F109" s="228"/>
      <c r="G109" s="228"/>
      <c r="H109" s="228"/>
      <c r="I109" s="228"/>
      <c r="J109" s="228"/>
      <c r="K109" s="228"/>
      <c r="L109" s="228"/>
      <c r="M109" s="228"/>
      <c r="N109" s="228"/>
      <c r="O109" s="229"/>
    </row>
    <row r="110" spans="2:15" x14ac:dyDescent="0.4">
      <c r="B110" s="222" t="s">
        <v>1096</v>
      </c>
      <c r="C110" s="235" t="s">
        <v>955</v>
      </c>
      <c r="D110" s="291">
        <v>11.33</v>
      </c>
      <c r="E110" s="291">
        <v>22.6</v>
      </c>
      <c r="F110" s="291">
        <v>33.979999999999997</v>
      </c>
      <c r="G110" s="291">
        <v>37.08</v>
      </c>
      <c r="H110" s="291">
        <v>9.6</v>
      </c>
      <c r="I110" s="291">
        <v>19.579999999999998</v>
      </c>
      <c r="J110" s="291">
        <v>28.28</v>
      </c>
      <c r="K110" s="291">
        <v>33.53</v>
      </c>
      <c r="L110" s="291">
        <v>35.82</v>
      </c>
      <c r="M110" s="291">
        <v>41.14</v>
      </c>
      <c r="N110" s="291">
        <v>46.82</v>
      </c>
      <c r="O110" s="292">
        <v>24.11</v>
      </c>
    </row>
    <row r="111" spans="2:15" x14ac:dyDescent="0.4">
      <c r="B111" s="222" t="s">
        <v>919</v>
      </c>
      <c r="C111" s="235" t="s">
        <v>955</v>
      </c>
      <c r="D111" s="291" t="s">
        <v>1129</v>
      </c>
      <c r="E111" s="291">
        <v>10</v>
      </c>
      <c r="F111" s="291">
        <v>10</v>
      </c>
      <c r="G111" s="291">
        <v>20</v>
      </c>
      <c r="H111" s="291" t="s">
        <v>1129</v>
      </c>
      <c r="I111" s="291">
        <v>10</v>
      </c>
      <c r="J111" s="291">
        <v>10</v>
      </c>
      <c r="K111" s="291">
        <v>20</v>
      </c>
      <c r="L111" s="291" t="s">
        <v>1129</v>
      </c>
      <c r="M111" s="291">
        <v>10</v>
      </c>
      <c r="N111" s="291">
        <v>10</v>
      </c>
      <c r="O111" s="292">
        <v>20</v>
      </c>
    </row>
    <row r="112" spans="2:15" x14ac:dyDescent="0.4">
      <c r="B112" s="224" t="s">
        <v>913</v>
      </c>
      <c r="C112" s="236" t="s">
        <v>954</v>
      </c>
      <c r="D112" s="232">
        <v>94437900</v>
      </c>
      <c r="E112" s="232">
        <v>94479050</v>
      </c>
      <c r="F112" s="232">
        <v>94485050</v>
      </c>
      <c r="G112" s="232">
        <v>94579550</v>
      </c>
      <c r="H112" s="232">
        <v>94579550</v>
      </c>
      <c r="I112" s="232">
        <v>94653362</v>
      </c>
      <c r="J112" s="232">
        <v>94653362</v>
      </c>
      <c r="K112" s="232">
        <v>94653362</v>
      </c>
      <c r="L112" s="232">
        <v>94653362</v>
      </c>
      <c r="M112" s="232">
        <v>94719592</v>
      </c>
      <c r="N112" s="232">
        <v>94719592</v>
      </c>
      <c r="O112" s="233">
        <v>94741793</v>
      </c>
    </row>
    <row r="113" spans="2:15" x14ac:dyDescent="0.4">
      <c r="B113" s="227" t="s">
        <v>965</v>
      </c>
      <c r="C113" s="234"/>
      <c r="D113" s="228"/>
      <c r="E113" s="228"/>
      <c r="F113" s="228"/>
      <c r="G113" s="228"/>
      <c r="H113" s="228"/>
      <c r="I113" s="228"/>
      <c r="J113" s="228"/>
      <c r="K113" s="228"/>
      <c r="L113" s="228"/>
      <c r="M113" s="228"/>
      <c r="N113" s="228"/>
      <c r="O113" s="229"/>
    </row>
    <row r="114" spans="2:15" x14ac:dyDescent="0.4">
      <c r="B114" s="224" t="s">
        <v>921</v>
      </c>
      <c r="C114" s="236" t="s">
        <v>951</v>
      </c>
      <c r="D114" s="299">
        <v>31.3</v>
      </c>
      <c r="E114" s="299">
        <v>33.700000000000003</v>
      </c>
      <c r="F114" s="299">
        <v>31.5</v>
      </c>
      <c r="G114" s="299">
        <v>28.5</v>
      </c>
      <c r="H114" s="299">
        <v>28.8</v>
      </c>
      <c r="I114" s="299">
        <v>30.9</v>
      </c>
      <c r="J114" s="299">
        <v>29.3</v>
      </c>
      <c r="K114" s="299">
        <v>30.9</v>
      </c>
      <c r="L114" s="299">
        <v>31.8</v>
      </c>
      <c r="M114" s="299">
        <v>30.5</v>
      </c>
      <c r="N114" s="299">
        <v>29.2</v>
      </c>
      <c r="O114" s="300">
        <v>27.2</v>
      </c>
    </row>
    <row r="115" spans="2:15" s="223" customFormat="1" x14ac:dyDescent="0.4">
      <c r="B115" s="296" t="s">
        <v>1097</v>
      </c>
      <c r="C115" s="235" t="s">
        <v>1072</v>
      </c>
      <c r="D115" s="230">
        <v>29848</v>
      </c>
      <c r="E115" s="230">
        <v>29867</v>
      </c>
      <c r="F115" s="230">
        <v>29880</v>
      </c>
      <c r="G115" s="230">
        <v>30928</v>
      </c>
      <c r="H115" s="230">
        <v>31338</v>
      </c>
      <c r="I115" s="230">
        <v>31474</v>
      </c>
      <c r="J115" s="230">
        <v>31880</v>
      </c>
      <c r="K115" s="230">
        <v>31982</v>
      </c>
      <c r="L115" s="230">
        <v>33120</v>
      </c>
      <c r="M115" s="230">
        <v>33842</v>
      </c>
      <c r="N115" s="230">
        <v>34219</v>
      </c>
      <c r="O115" s="231">
        <v>33884</v>
      </c>
    </row>
    <row r="116" spans="2:15" x14ac:dyDescent="0.4">
      <c r="B116" s="244" t="s">
        <v>1074</v>
      </c>
      <c r="C116" s="245"/>
      <c r="D116" s="250">
        <v>20535</v>
      </c>
      <c r="E116" s="250">
        <v>20527</v>
      </c>
      <c r="F116" s="250">
        <v>20302</v>
      </c>
      <c r="G116" s="250">
        <v>20612</v>
      </c>
      <c r="H116" s="250">
        <v>20953</v>
      </c>
      <c r="I116" s="250">
        <v>21087</v>
      </c>
      <c r="J116" s="250">
        <v>21462</v>
      </c>
      <c r="K116" s="250">
        <v>21573</v>
      </c>
      <c r="L116" s="250">
        <v>22122</v>
      </c>
      <c r="M116" s="250">
        <v>22231</v>
      </c>
      <c r="N116" s="250">
        <v>22623</v>
      </c>
      <c r="O116" s="251">
        <v>22438</v>
      </c>
    </row>
    <row r="117" spans="2:15" x14ac:dyDescent="0.4">
      <c r="B117" s="244" t="s">
        <v>1075</v>
      </c>
      <c r="C117" s="245"/>
      <c r="D117" s="250">
        <v>8630</v>
      </c>
      <c r="E117" s="250">
        <v>8643</v>
      </c>
      <c r="F117" s="250">
        <v>8831</v>
      </c>
      <c r="G117" s="250">
        <v>8661</v>
      </c>
      <c r="H117" s="250">
        <v>8616</v>
      </c>
      <c r="I117" s="250">
        <v>8602</v>
      </c>
      <c r="J117" s="250">
        <v>8622</v>
      </c>
      <c r="K117" s="250">
        <v>8604</v>
      </c>
      <c r="L117" s="250">
        <v>9079</v>
      </c>
      <c r="M117" s="250">
        <v>9718</v>
      </c>
      <c r="N117" s="250">
        <v>9719</v>
      </c>
      <c r="O117" s="251">
        <v>9619</v>
      </c>
    </row>
    <row r="118" spans="2:15" x14ac:dyDescent="0.4">
      <c r="B118" s="244" t="s">
        <v>1076</v>
      </c>
      <c r="C118" s="245"/>
      <c r="D118" s="250">
        <v>452</v>
      </c>
      <c r="E118" s="250">
        <v>456</v>
      </c>
      <c r="F118" s="250">
        <v>454</v>
      </c>
      <c r="G118" s="250">
        <v>1332</v>
      </c>
      <c r="H118" s="250">
        <v>1424</v>
      </c>
      <c r="I118" s="250">
        <v>1425</v>
      </c>
      <c r="J118" s="250">
        <v>1427</v>
      </c>
      <c r="K118" s="250">
        <v>1429</v>
      </c>
      <c r="L118" s="250">
        <v>1529</v>
      </c>
      <c r="M118" s="250">
        <v>1506</v>
      </c>
      <c r="N118" s="250">
        <v>1484</v>
      </c>
      <c r="O118" s="251">
        <v>1458</v>
      </c>
    </row>
    <row r="119" spans="2:15" x14ac:dyDescent="0.4">
      <c r="B119" s="244" t="s">
        <v>1077</v>
      </c>
      <c r="C119" s="245"/>
      <c r="D119" s="250">
        <v>39</v>
      </c>
      <c r="E119" s="250">
        <v>45</v>
      </c>
      <c r="F119" s="250">
        <v>78</v>
      </c>
      <c r="G119" s="250">
        <v>105</v>
      </c>
      <c r="H119" s="250">
        <v>113</v>
      </c>
      <c r="I119" s="250">
        <v>123</v>
      </c>
      <c r="J119" s="250">
        <v>136</v>
      </c>
      <c r="K119" s="250">
        <v>145</v>
      </c>
      <c r="L119" s="250">
        <v>151</v>
      </c>
      <c r="M119" s="250">
        <v>142</v>
      </c>
      <c r="N119" s="250">
        <v>134</v>
      </c>
      <c r="O119" s="251">
        <v>116</v>
      </c>
    </row>
    <row r="120" spans="2:15" x14ac:dyDescent="0.4">
      <c r="B120" s="252" t="s">
        <v>1098</v>
      </c>
      <c r="C120" s="253"/>
      <c r="D120" s="254">
        <v>192</v>
      </c>
      <c r="E120" s="254">
        <v>196</v>
      </c>
      <c r="F120" s="254">
        <v>215</v>
      </c>
      <c r="G120" s="254">
        <v>218</v>
      </c>
      <c r="H120" s="254">
        <v>232</v>
      </c>
      <c r="I120" s="254">
        <v>237</v>
      </c>
      <c r="J120" s="254">
        <v>233</v>
      </c>
      <c r="K120" s="254">
        <v>231</v>
      </c>
      <c r="L120" s="254">
        <v>239</v>
      </c>
      <c r="M120" s="254">
        <v>245</v>
      </c>
      <c r="N120" s="254">
        <v>259</v>
      </c>
      <c r="O120" s="255">
        <v>253</v>
      </c>
    </row>
    <row r="121" spans="2:15" x14ac:dyDescent="0.4">
      <c r="B121" s="273" t="s">
        <v>1123</v>
      </c>
      <c r="C121" s="226"/>
      <c r="D121" s="223"/>
      <c r="E121" s="223"/>
      <c r="F121" s="223"/>
      <c r="G121" s="223"/>
      <c r="H121" s="223"/>
      <c r="I121" s="223"/>
      <c r="J121" s="223"/>
      <c r="K121" s="223"/>
      <c r="L121" s="223"/>
      <c r="M121" s="223"/>
      <c r="N121" s="223"/>
      <c r="O121" s="223"/>
    </row>
    <row r="122" spans="2:15" x14ac:dyDescent="0.4">
      <c r="B122" s="273" t="s">
        <v>1104</v>
      </c>
      <c r="C122" s="226"/>
      <c r="D122" s="223"/>
      <c r="E122" s="223"/>
      <c r="F122" s="223"/>
      <c r="G122" s="223"/>
      <c r="H122" s="223"/>
      <c r="I122" s="223"/>
      <c r="J122" s="223"/>
      <c r="K122" s="223"/>
      <c r="L122" s="223"/>
      <c r="M122" s="223"/>
      <c r="N122" s="223"/>
      <c r="O122" s="223"/>
    </row>
    <row r="123" spans="2:15" x14ac:dyDescent="0.4">
      <c r="B123" s="274" t="s">
        <v>1136</v>
      </c>
    </row>
    <row r="124" spans="2:15" x14ac:dyDescent="0.4">
      <c r="B124" s="274" t="s">
        <v>1099</v>
      </c>
    </row>
    <row r="125" spans="2:15" x14ac:dyDescent="0.4">
      <c r="C125" s="226"/>
      <c r="D125" s="223"/>
      <c r="E125" s="223"/>
      <c r="F125" s="223"/>
      <c r="G125" s="223"/>
      <c r="H125" s="223"/>
      <c r="I125" s="223"/>
      <c r="J125" s="223"/>
      <c r="K125" s="223"/>
      <c r="L125" s="223"/>
      <c r="M125" s="223"/>
      <c r="N125" s="223"/>
      <c r="O125" s="223"/>
    </row>
    <row r="126" spans="2:15" x14ac:dyDescent="0.4">
      <c r="C126" s="226"/>
      <c r="D126" s="223"/>
      <c r="E126" s="223"/>
      <c r="F126" s="223"/>
      <c r="G126" s="223"/>
      <c r="H126" s="223"/>
      <c r="I126" s="223"/>
      <c r="J126" s="223"/>
      <c r="K126" s="223"/>
      <c r="L126" s="223"/>
      <c r="M126" s="223"/>
      <c r="N126" s="223"/>
      <c r="O126" s="281" t="s">
        <v>1137</v>
      </c>
    </row>
    <row r="127" spans="2:15" x14ac:dyDescent="0.4">
      <c r="B127" s="218" t="s">
        <v>1092</v>
      </c>
      <c r="C127" s="219"/>
      <c r="D127" s="219" t="s">
        <v>1085</v>
      </c>
      <c r="E127" s="219"/>
      <c r="F127" s="219"/>
      <c r="G127" s="219"/>
      <c r="H127" s="219" t="s">
        <v>4</v>
      </c>
      <c r="I127" s="219"/>
      <c r="J127" s="219"/>
      <c r="K127" s="219"/>
      <c r="L127" s="219" t="s">
        <v>731</v>
      </c>
      <c r="M127" s="219"/>
      <c r="N127" s="219"/>
      <c r="O127" s="220"/>
    </row>
    <row r="128" spans="2:15" ht="19.5" thickBot="1" x14ac:dyDescent="0.45">
      <c r="B128" s="282"/>
      <c r="C128" s="283"/>
      <c r="D128" s="283" t="s">
        <v>380</v>
      </c>
      <c r="E128" s="283" t="s">
        <v>381</v>
      </c>
      <c r="F128" s="283" t="s">
        <v>382</v>
      </c>
      <c r="G128" s="283" t="s">
        <v>378</v>
      </c>
      <c r="H128" s="283" t="s">
        <v>380</v>
      </c>
      <c r="I128" s="283" t="s">
        <v>381</v>
      </c>
      <c r="J128" s="283" t="s">
        <v>382</v>
      </c>
      <c r="K128" s="283" t="s">
        <v>378</v>
      </c>
      <c r="L128" s="283" t="s">
        <v>379</v>
      </c>
      <c r="M128" s="283" t="s">
        <v>383</v>
      </c>
      <c r="N128" s="283" t="s">
        <v>384</v>
      </c>
      <c r="O128" s="284" t="s">
        <v>377</v>
      </c>
    </row>
    <row r="129" spans="2:15" ht="19.5" thickTop="1" x14ac:dyDescent="0.4">
      <c r="B129" s="259" t="s">
        <v>133</v>
      </c>
      <c r="C129" s="260"/>
      <c r="D129" s="261">
        <v>24004</v>
      </c>
      <c r="E129" s="261">
        <v>23178</v>
      </c>
      <c r="F129" s="261">
        <v>25339</v>
      </c>
      <c r="G129" s="261">
        <v>27918</v>
      </c>
      <c r="H129" s="261">
        <v>27577</v>
      </c>
      <c r="I129" s="261">
        <v>26185</v>
      </c>
      <c r="J129" s="261">
        <v>29903</v>
      </c>
      <c r="K129" s="261">
        <v>28164</v>
      </c>
      <c r="L129" s="261">
        <v>29991</v>
      </c>
      <c r="M129" s="261">
        <v>31841</v>
      </c>
      <c r="N129" s="261">
        <v>31447</v>
      </c>
      <c r="O129" s="262">
        <v>32284</v>
      </c>
    </row>
    <row r="130" spans="2:15" x14ac:dyDescent="0.4">
      <c r="B130" s="244" t="s">
        <v>517</v>
      </c>
      <c r="C130" s="245"/>
      <c r="D130" s="250">
        <v>8009</v>
      </c>
      <c r="E130" s="250">
        <v>6854</v>
      </c>
      <c r="F130" s="250">
        <v>9302</v>
      </c>
      <c r="G130" s="250">
        <v>10340</v>
      </c>
      <c r="H130" s="250">
        <v>11117</v>
      </c>
      <c r="I130" s="250">
        <v>9587</v>
      </c>
      <c r="J130" s="250">
        <v>13399</v>
      </c>
      <c r="K130" s="250">
        <v>11957</v>
      </c>
      <c r="L130" s="250">
        <v>13738</v>
      </c>
      <c r="M130" s="250">
        <v>13433</v>
      </c>
      <c r="N130" s="250">
        <v>13892</v>
      </c>
      <c r="O130" s="251">
        <v>15115</v>
      </c>
    </row>
    <row r="131" spans="2:15" x14ac:dyDescent="0.4">
      <c r="B131" s="244" t="s">
        <v>518</v>
      </c>
      <c r="C131" s="245"/>
      <c r="D131" s="250">
        <v>14780</v>
      </c>
      <c r="E131" s="250">
        <v>14653</v>
      </c>
      <c r="F131" s="250">
        <v>14601</v>
      </c>
      <c r="G131" s="250">
        <v>15729</v>
      </c>
      <c r="H131" s="250">
        <v>14844</v>
      </c>
      <c r="I131" s="250">
        <v>14390</v>
      </c>
      <c r="J131" s="250">
        <v>14586</v>
      </c>
      <c r="K131" s="250">
        <v>13850</v>
      </c>
      <c r="L131" s="250">
        <v>14195</v>
      </c>
      <c r="M131" s="250">
        <v>15349</v>
      </c>
      <c r="N131" s="250">
        <v>15144</v>
      </c>
      <c r="O131" s="251">
        <v>15018</v>
      </c>
    </row>
    <row r="132" spans="2:15" x14ac:dyDescent="0.4">
      <c r="B132" s="244" t="s">
        <v>134</v>
      </c>
      <c r="C132" s="245"/>
      <c r="D132" s="250">
        <v>43</v>
      </c>
      <c r="E132" s="250">
        <v>37</v>
      </c>
      <c r="F132" s="250">
        <v>32</v>
      </c>
      <c r="G132" s="250">
        <v>27</v>
      </c>
      <c r="H132" s="250">
        <v>50</v>
      </c>
      <c r="I132" s="250">
        <v>51</v>
      </c>
      <c r="J132" s="250">
        <v>68</v>
      </c>
      <c r="K132" s="250">
        <v>83</v>
      </c>
      <c r="L132" s="250">
        <v>59</v>
      </c>
      <c r="M132" s="250">
        <v>65</v>
      </c>
      <c r="N132" s="250">
        <v>92</v>
      </c>
      <c r="O132" s="251">
        <v>99</v>
      </c>
    </row>
    <row r="133" spans="2:15" x14ac:dyDescent="0.4">
      <c r="B133" s="244" t="s">
        <v>31</v>
      </c>
      <c r="C133" s="245"/>
      <c r="D133" s="250">
        <v>1171</v>
      </c>
      <c r="E133" s="250">
        <v>1633</v>
      </c>
      <c r="F133" s="250">
        <v>1402</v>
      </c>
      <c r="G133" s="250">
        <v>1820</v>
      </c>
      <c r="H133" s="250">
        <v>1565</v>
      </c>
      <c r="I133" s="250">
        <v>2156</v>
      </c>
      <c r="J133" s="250">
        <v>1849</v>
      </c>
      <c r="K133" s="250">
        <v>2273</v>
      </c>
      <c r="L133" s="250">
        <v>1997</v>
      </c>
      <c r="M133" s="250">
        <v>2993</v>
      </c>
      <c r="N133" s="250">
        <v>2317</v>
      </c>
      <c r="O133" s="251">
        <v>2051</v>
      </c>
    </row>
    <row r="134" spans="2:15" x14ac:dyDescent="0.4">
      <c r="B134" s="259" t="s">
        <v>962</v>
      </c>
      <c r="C134" s="260"/>
      <c r="D134" s="261">
        <v>35310</v>
      </c>
      <c r="E134" s="261">
        <v>35341</v>
      </c>
      <c r="F134" s="261">
        <v>37616</v>
      </c>
      <c r="G134" s="261">
        <v>42826</v>
      </c>
      <c r="H134" s="261">
        <v>42277</v>
      </c>
      <c r="I134" s="261">
        <v>42225</v>
      </c>
      <c r="J134" s="261">
        <v>41956</v>
      </c>
      <c r="K134" s="261">
        <v>41688</v>
      </c>
      <c r="L134" s="261">
        <v>45518</v>
      </c>
      <c r="M134" s="261">
        <v>47267</v>
      </c>
      <c r="N134" s="261">
        <v>46524</v>
      </c>
      <c r="O134" s="262">
        <v>42915</v>
      </c>
    </row>
    <row r="135" spans="2:15" x14ac:dyDescent="0.4">
      <c r="B135" s="263" t="s">
        <v>520</v>
      </c>
      <c r="C135" s="260"/>
      <c r="D135" s="261">
        <v>11719</v>
      </c>
      <c r="E135" s="261">
        <v>11572</v>
      </c>
      <c r="F135" s="261">
        <v>13272</v>
      </c>
      <c r="G135" s="261">
        <v>14902</v>
      </c>
      <c r="H135" s="261">
        <v>14715</v>
      </c>
      <c r="I135" s="261">
        <v>14593</v>
      </c>
      <c r="J135" s="261">
        <v>14731</v>
      </c>
      <c r="K135" s="261">
        <v>14711</v>
      </c>
      <c r="L135" s="261">
        <v>18890</v>
      </c>
      <c r="M135" s="261">
        <v>18980</v>
      </c>
      <c r="N135" s="261">
        <v>18863</v>
      </c>
      <c r="O135" s="262">
        <v>17503</v>
      </c>
    </row>
    <row r="136" spans="2:15" x14ac:dyDescent="0.4">
      <c r="B136" s="244" t="s">
        <v>135</v>
      </c>
      <c r="C136" s="245"/>
      <c r="D136" s="250">
        <v>7169</v>
      </c>
      <c r="E136" s="250">
        <v>7064</v>
      </c>
      <c r="F136" s="250">
        <v>7629</v>
      </c>
      <c r="G136" s="250">
        <v>9224</v>
      </c>
      <c r="H136" s="250">
        <v>9096</v>
      </c>
      <c r="I136" s="250">
        <v>8997</v>
      </c>
      <c r="J136" s="250">
        <v>9091</v>
      </c>
      <c r="K136" s="250">
        <v>9228</v>
      </c>
      <c r="L136" s="250">
        <v>10323</v>
      </c>
      <c r="M136" s="250">
        <v>10375</v>
      </c>
      <c r="N136" s="250">
        <v>10302</v>
      </c>
      <c r="O136" s="251">
        <v>9252</v>
      </c>
    </row>
    <row r="137" spans="2:15" x14ac:dyDescent="0.4">
      <c r="B137" s="244" t="s">
        <v>136</v>
      </c>
      <c r="C137" s="245"/>
      <c r="D137" s="250">
        <v>1512</v>
      </c>
      <c r="E137" s="250">
        <v>1512</v>
      </c>
      <c r="F137" s="250">
        <v>2677</v>
      </c>
      <c r="G137" s="250">
        <v>2677</v>
      </c>
      <c r="H137" s="250">
        <v>2677</v>
      </c>
      <c r="I137" s="250">
        <v>2677</v>
      </c>
      <c r="J137" s="250">
        <v>2677</v>
      </c>
      <c r="K137" s="250">
        <v>2695</v>
      </c>
      <c r="L137" s="250">
        <v>5744</v>
      </c>
      <c r="M137" s="250">
        <v>5775</v>
      </c>
      <c r="N137" s="250">
        <v>5775</v>
      </c>
      <c r="O137" s="251">
        <v>5685</v>
      </c>
    </row>
    <row r="138" spans="2:15" x14ac:dyDescent="0.4">
      <c r="B138" s="244" t="s">
        <v>31</v>
      </c>
      <c r="C138" s="245"/>
      <c r="D138" s="250">
        <v>3037</v>
      </c>
      <c r="E138" s="250">
        <v>2995</v>
      </c>
      <c r="F138" s="250">
        <v>2965</v>
      </c>
      <c r="G138" s="250">
        <v>3001</v>
      </c>
      <c r="H138" s="250">
        <v>2941</v>
      </c>
      <c r="I138" s="250">
        <v>2918</v>
      </c>
      <c r="J138" s="250">
        <v>2963</v>
      </c>
      <c r="K138" s="250">
        <v>2787</v>
      </c>
      <c r="L138" s="250">
        <v>2821</v>
      </c>
      <c r="M138" s="250">
        <v>2829</v>
      </c>
      <c r="N138" s="250">
        <v>2785</v>
      </c>
      <c r="O138" s="251">
        <v>2565</v>
      </c>
    </row>
    <row r="139" spans="2:15" x14ac:dyDescent="0.4">
      <c r="B139" s="263" t="s">
        <v>521</v>
      </c>
      <c r="C139" s="260"/>
      <c r="D139" s="261">
        <v>15619</v>
      </c>
      <c r="E139" s="261">
        <v>15633</v>
      </c>
      <c r="F139" s="261">
        <v>16267</v>
      </c>
      <c r="G139" s="261">
        <v>19539</v>
      </c>
      <c r="H139" s="261">
        <v>19089</v>
      </c>
      <c r="I139" s="261">
        <v>18690</v>
      </c>
      <c r="J139" s="261">
        <v>18282</v>
      </c>
      <c r="K139" s="261">
        <v>17897</v>
      </c>
      <c r="L139" s="261">
        <v>17479</v>
      </c>
      <c r="M139" s="261">
        <v>19066</v>
      </c>
      <c r="N139" s="261">
        <v>18553</v>
      </c>
      <c r="O139" s="262">
        <v>16608</v>
      </c>
    </row>
    <row r="140" spans="2:15" x14ac:dyDescent="0.4">
      <c r="B140" s="244" t="s">
        <v>137</v>
      </c>
      <c r="C140" s="245"/>
      <c r="D140" s="250">
        <v>14386</v>
      </c>
      <c r="E140" s="250">
        <v>14361</v>
      </c>
      <c r="F140" s="250">
        <v>15027</v>
      </c>
      <c r="G140" s="250">
        <v>18283</v>
      </c>
      <c r="H140" s="250">
        <v>17891</v>
      </c>
      <c r="I140" s="250">
        <v>17461</v>
      </c>
      <c r="J140" s="250">
        <v>17050</v>
      </c>
      <c r="K140" s="250">
        <v>16656</v>
      </c>
      <c r="L140" s="250">
        <v>16227</v>
      </c>
      <c r="M140" s="250">
        <v>17826</v>
      </c>
      <c r="N140" s="250">
        <v>17358</v>
      </c>
      <c r="O140" s="251">
        <v>15377</v>
      </c>
    </row>
    <row r="141" spans="2:15" x14ac:dyDescent="0.4">
      <c r="B141" s="244" t="s">
        <v>31</v>
      </c>
      <c r="C141" s="245"/>
      <c r="D141" s="250">
        <v>1233</v>
      </c>
      <c r="E141" s="250">
        <v>1271</v>
      </c>
      <c r="F141" s="250">
        <v>1240</v>
      </c>
      <c r="G141" s="250">
        <v>1255</v>
      </c>
      <c r="H141" s="250">
        <v>1198</v>
      </c>
      <c r="I141" s="250">
        <v>1228</v>
      </c>
      <c r="J141" s="250">
        <v>1231</v>
      </c>
      <c r="K141" s="250">
        <v>1241</v>
      </c>
      <c r="L141" s="250">
        <v>1251</v>
      </c>
      <c r="M141" s="250">
        <v>1240</v>
      </c>
      <c r="N141" s="250">
        <v>1195</v>
      </c>
      <c r="O141" s="251">
        <v>1230</v>
      </c>
    </row>
    <row r="142" spans="2:15" x14ac:dyDescent="0.4">
      <c r="B142" s="263" t="s">
        <v>138</v>
      </c>
      <c r="C142" s="260"/>
      <c r="D142" s="261">
        <v>7971</v>
      </c>
      <c r="E142" s="261">
        <v>8135</v>
      </c>
      <c r="F142" s="261">
        <v>8076</v>
      </c>
      <c r="G142" s="261">
        <v>8384</v>
      </c>
      <c r="H142" s="261">
        <v>8472</v>
      </c>
      <c r="I142" s="261">
        <v>8941</v>
      </c>
      <c r="J142" s="261">
        <v>8942</v>
      </c>
      <c r="K142" s="261">
        <v>9079</v>
      </c>
      <c r="L142" s="261">
        <v>9149</v>
      </c>
      <c r="M142" s="261">
        <v>9220</v>
      </c>
      <c r="N142" s="261">
        <v>9107</v>
      </c>
      <c r="O142" s="262">
        <v>8803</v>
      </c>
    </row>
    <row r="143" spans="2:15" x14ac:dyDescent="0.4">
      <c r="B143" s="265" t="s">
        <v>963</v>
      </c>
      <c r="C143" s="266"/>
      <c r="D143" s="267">
        <v>59315</v>
      </c>
      <c r="E143" s="267">
        <v>58520</v>
      </c>
      <c r="F143" s="267">
        <v>62956</v>
      </c>
      <c r="G143" s="267">
        <v>70745</v>
      </c>
      <c r="H143" s="267">
        <v>69855</v>
      </c>
      <c r="I143" s="267">
        <v>68410</v>
      </c>
      <c r="J143" s="267">
        <v>71860</v>
      </c>
      <c r="K143" s="267">
        <v>69852</v>
      </c>
      <c r="L143" s="267">
        <v>75510</v>
      </c>
      <c r="M143" s="267">
        <v>79108</v>
      </c>
      <c r="N143" s="267">
        <v>77971</v>
      </c>
      <c r="O143" s="268">
        <v>75199</v>
      </c>
    </row>
    <row r="144" spans="2:15" x14ac:dyDescent="0.4">
      <c r="B144" s="264" t="s">
        <v>158</v>
      </c>
      <c r="C144" s="256"/>
      <c r="D144" s="257">
        <v>21383</v>
      </c>
      <c r="E144" s="257">
        <v>20018</v>
      </c>
      <c r="F144" s="257">
        <v>21715</v>
      </c>
      <c r="G144" s="257">
        <v>25905</v>
      </c>
      <c r="H144" s="257">
        <v>25076</v>
      </c>
      <c r="I144" s="257">
        <v>22230</v>
      </c>
      <c r="J144" s="257">
        <v>26148</v>
      </c>
      <c r="K144" s="257">
        <v>20382</v>
      </c>
      <c r="L144" s="257">
        <v>22905</v>
      </c>
      <c r="M144" s="257">
        <v>26805</v>
      </c>
      <c r="N144" s="257">
        <v>23665</v>
      </c>
      <c r="O144" s="258">
        <v>24582</v>
      </c>
    </row>
    <row r="145" spans="2:15" x14ac:dyDescent="0.4">
      <c r="B145" s="244" t="s">
        <v>617</v>
      </c>
      <c r="C145" s="245"/>
      <c r="D145" s="250">
        <v>3500</v>
      </c>
      <c r="E145" s="250">
        <v>1500</v>
      </c>
      <c r="F145" s="250">
        <v>2000</v>
      </c>
      <c r="G145" s="250">
        <v>5177</v>
      </c>
      <c r="H145" s="250">
        <v>6500</v>
      </c>
      <c r="I145" s="250">
        <v>2500</v>
      </c>
      <c r="J145" s="250">
        <v>6000</v>
      </c>
      <c r="K145" s="250">
        <v>500</v>
      </c>
      <c r="L145" s="250">
        <v>3000</v>
      </c>
      <c r="M145" s="250">
        <v>3500</v>
      </c>
      <c r="N145" s="250">
        <v>1000</v>
      </c>
      <c r="O145" s="251">
        <v>500</v>
      </c>
    </row>
    <row r="146" spans="2:15" x14ac:dyDescent="0.4">
      <c r="B146" s="244" t="s">
        <v>618</v>
      </c>
      <c r="C146" s="245"/>
      <c r="D146" s="250">
        <v>3508</v>
      </c>
      <c r="E146" s="250">
        <v>3497</v>
      </c>
      <c r="F146" s="250">
        <v>3959</v>
      </c>
      <c r="G146" s="250">
        <v>4260</v>
      </c>
      <c r="H146" s="250">
        <v>3650</v>
      </c>
      <c r="I146" s="250">
        <v>3592</v>
      </c>
      <c r="J146" s="250">
        <v>2782</v>
      </c>
      <c r="K146" s="250">
        <v>3682</v>
      </c>
      <c r="L146" s="250">
        <v>3682</v>
      </c>
      <c r="M146" s="250">
        <v>3732</v>
      </c>
      <c r="N146" s="250">
        <v>4782</v>
      </c>
      <c r="O146" s="251">
        <v>4782</v>
      </c>
    </row>
    <row r="147" spans="2:15" x14ac:dyDescent="0.4">
      <c r="B147" s="244" t="s">
        <v>159</v>
      </c>
      <c r="C147" s="245"/>
      <c r="D147" s="250">
        <v>8179</v>
      </c>
      <c r="E147" s="250">
        <v>7731</v>
      </c>
      <c r="F147" s="250">
        <v>8826</v>
      </c>
      <c r="G147" s="250">
        <v>8923</v>
      </c>
      <c r="H147" s="250">
        <v>8701</v>
      </c>
      <c r="I147" s="250">
        <v>8875</v>
      </c>
      <c r="J147" s="250">
        <v>10602</v>
      </c>
      <c r="K147" s="250">
        <v>9198</v>
      </c>
      <c r="L147" s="250">
        <v>9962</v>
      </c>
      <c r="M147" s="250">
        <v>11079</v>
      </c>
      <c r="N147" s="250">
        <v>11076</v>
      </c>
      <c r="O147" s="251">
        <v>10859</v>
      </c>
    </row>
    <row r="148" spans="2:15" x14ac:dyDescent="0.4">
      <c r="B148" s="244" t="s">
        <v>31</v>
      </c>
      <c r="C148" s="245"/>
      <c r="D148" s="250">
        <v>6196</v>
      </c>
      <c r="E148" s="250">
        <v>7288</v>
      </c>
      <c r="F148" s="250">
        <v>6930</v>
      </c>
      <c r="G148" s="250">
        <v>7544</v>
      </c>
      <c r="H148" s="250">
        <v>6225</v>
      </c>
      <c r="I148" s="250">
        <v>7262</v>
      </c>
      <c r="J148" s="250">
        <v>6763</v>
      </c>
      <c r="K148" s="250">
        <v>7000</v>
      </c>
      <c r="L148" s="250">
        <v>6259</v>
      </c>
      <c r="M148" s="250">
        <v>8494</v>
      </c>
      <c r="N148" s="250">
        <v>6806</v>
      </c>
      <c r="O148" s="251">
        <v>8439</v>
      </c>
    </row>
    <row r="149" spans="2:15" x14ac:dyDescent="0.4">
      <c r="B149" s="259" t="s">
        <v>522</v>
      </c>
      <c r="C149" s="260"/>
      <c r="D149" s="261">
        <v>19333</v>
      </c>
      <c r="E149" s="261">
        <v>18784</v>
      </c>
      <c r="F149" s="261">
        <v>21387</v>
      </c>
      <c r="G149" s="261">
        <v>24689</v>
      </c>
      <c r="H149" s="261">
        <v>24666</v>
      </c>
      <c r="I149" s="261">
        <v>25015</v>
      </c>
      <c r="J149" s="261">
        <v>24668</v>
      </c>
      <c r="K149" s="261">
        <v>27897</v>
      </c>
      <c r="L149" s="261">
        <v>28593</v>
      </c>
      <c r="M149" s="261">
        <v>28141</v>
      </c>
      <c r="N149" s="261">
        <v>31503</v>
      </c>
      <c r="O149" s="262">
        <v>30132</v>
      </c>
    </row>
    <row r="150" spans="2:15" x14ac:dyDescent="0.4">
      <c r="B150" s="244" t="s">
        <v>694</v>
      </c>
      <c r="C150" s="245"/>
      <c r="D150" s="250">
        <v>11198</v>
      </c>
      <c r="E150" s="250">
        <v>10696</v>
      </c>
      <c r="F150" s="250">
        <v>13049</v>
      </c>
      <c r="G150" s="250">
        <v>15619</v>
      </c>
      <c r="H150" s="250">
        <v>15671</v>
      </c>
      <c r="I150" s="250">
        <v>16067</v>
      </c>
      <c r="J150" s="250">
        <v>15297</v>
      </c>
      <c r="K150" s="250">
        <v>18275</v>
      </c>
      <c r="L150" s="250">
        <v>18005</v>
      </c>
      <c r="M150" s="250">
        <v>17675</v>
      </c>
      <c r="N150" s="250">
        <v>21014</v>
      </c>
      <c r="O150" s="251">
        <v>19942</v>
      </c>
    </row>
    <row r="151" spans="2:15" x14ac:dyDescent="0.4">
      <c r="B151" s="244" t="s">
        <v>523</v>
      </c>
      <c r="C151" s="245"/>
      <c r="D151" s="250">
        <v>3326</v>
      </c>
      <c r="E151" s="250">
        <v>3325</v>
      </c>
      <c r="F151" s="250">
        <v>3289</v>
      </c>
      <c r="G151" s="250">
        <v>3592</v>
      </c>
      <c r="H151" s="250">
        <v>3544</v>
      </c>
      <c r="I151" s="250">
        <v>3498</v>
      </c>
      <c r="J151" s="250">
        <v>3453</v>
      </c>
      <c r="K151" s="250">
        <v>3429</v>
      </c>
      <c r="L151" s="250">
        <v>3404</v>
      </c>
      <c r="M151" s="250">
        <v>3363</v>
      </c>
      <c r="N151" s="250">
        <v>3337</v>
      </c>
      <c r="O151" s="251">
        <v>3291</v>
      </c>
    </row>
    <row r="152" spans="2:15" x14ac:dyDescent="0.4">
      <c r="B152" s="244" t="s">
        <v>524</v>
      </c>
      <c r="C152" s="245"/>
      <c r="D152" s="250">
        <v>1656</v>
      </c>
      <c r="E152" s="250">
        <v>1691</v>
      </c>
      <c r="F152" s="250">
        <v>1720</v>
      </c>
      <c r="G152" s="250">
        <v>1765</v>
      </c>
      <c r="H152" s="250">
        <v>1783</v>
      </c>
      <c r="I152" s="250">
        <v>1824</v>
      </c>
      <c r="J152" s="250">
        <v>1875</v>
      </c>
      <c r="K152" s="250">
        <v>1848</v>
      </c>
      <c r="L152" s="250">
        <v>1910</v>
      </c>
      <c r="M152" s="250">
        <v>2065</v>
      </c>
      <c r="N152" s="250">
        <v>2111</v>
      </c>
      <c r="O152" s="251">
        <v>2083</v>
      </c>
    </row>
    <row r="153" spans="2:15" x14ac:dyDescent="0.4">
      <c r="B153" s="244" t="s">
        <v>31</v>
      </c>
      <c r="C153" s="245"/>
      <c r="D153" s="250">
        <v>3151</v>
      </c>
      <c r="E153" s="250">
        <v>3071</v>
      </c>
      <c r="F153" s="250">
        <v>3327</v>
      </c>
      <c r="G153" s="250">
        <v>3712</v>
      </c>
      <c r="H153" s="250">
        <v>3667</v>
      </c>
      <c r="I153" s="250">
        <v>3624</v>
      </c>
      <c r="J153" s="250">
        <v>4042</v>
      </c>
      <c r="K153" s="250">
        <v>4344</v>
      </c>
      <c r="L153" s="250">
        <v>5273</v>
      </c>
      <c r="M153" s="250">
        <v>5037</v>
      </c>
      <c r="N153" s="250">
        <v>5040</v>
      </c>
      <c r="O153" s="251">
        <v>4813</v>
      </c>
    </row>
    <row r="154" spans="2:15" x14ac:dyDescent="0.4">
      <c r="B154" s="265" t="s">
        <v>160</v>
      </c>
      <c r="C154" s="266"/>
      <c r="D154" s="267">
        <v>40717</v>
      </c>
      <c r="E154" s="267">
        <v>38802</v>
      </c>
      <c r="F154" s="267">
        <v>43103</v>
      </c>
      <c r="G154" s="267">
        <v>50595</v>
      </c>
      <c r="H154" s="267">
        <v>49743</v>
      </c>
      <c r="I154" s="267">
        <v>47245</v>
      </c>
      <c r="J154" s="267">
        <v>50817</v>
      </c>
      <c r="K154" s="267">
        <v>48280</v>
      </c>
      <c r="L154" s="267">
        <v>51498</v>
      </c>
      <c r="M154" s="267">
        <v>54947</v>
      </c>
      <c r="N154" s="267">
        <v>55169</v>
      </c>
      <c r="O154" s="268">
        <v>54714</v>
      </c>
    </row>
    <row r="155" spans="2:15" x14ac:dyDescent="0.4">
      <c r="B155" s="264" t="s">
        <v>525</v>
      </c>
      <c r="C155" s="256"/>
      <c r="D155" s="257">
        <v>18580</v>
      </c>
      <c r="E155" s="257">
        <v>19700</v>
      </c>
      <c r="F155" s="257">
        <v>19835</v>
      </c>
      <c r="G155" s="257">
        <v>20139</v>
      </c>
      <c r="H155" s="257">
        <v>20102</v>
      </c>
      <c r="I155" s="257">
        <v>21101</v>
      </c>
      <c r="J155" s="257">
        <v>20979</v>
      </c>
      <c r="K155" s="257">
        <v>21476</v>
      </c>
      <c r="L155" s="257">
        <v>23920</v>
      </c>
      <c r="M155" s="257">
        <v>24074</v>
      </c>
      <c r="N155" s="257">
        <v>22720</v>
      </c>
      <c r="O155" s="258">
        <v>20402</v>
      </c>
    </row>
    <row r="156" spans="2:15" x14ac:dyDescent="0.4">
      <c r="B156" s="244" t="s">
        <v>526</v>
      </c>
      <c r="C156" s="245"/>
      <c r="D156" s="293">
        <v>595</v>
      </c>
      <c r="E156" s="293">
        <v>623</v>
      </c>
      <c r="F156" s="293">
        <v>625</v>
      </c>
      <c r="G156" s="293">
        <v>630</v>
      </c>
      <c r="H156" s="293">
        <v>630</v>
      </c>
      <c r="I156" s="293">
        <v>658</v>
      </c>
      <c r="J156" s="293">
        <v>658</v>
      </c>
      <c r="K156" s="293">
        <v>658</v>
      </c>
      <c r="L156" s="293">
        <v>658</v>
      </c>
      <c r="M156" s="293">
        <v>680</v>
      </c>
      <c r="N156" s="293">
        <v>680</v>
      </c>
      <c r="O156" s="294">
        <v>686</v>
      </c>
    </row>
    <row r="157" spans="2:15" x14ac:dyDescent="0.4">
      <c r="B157" s="244" t="s">
        <v>161</v>
      </c>
      <c r="C157" s="245"/>
      <c r="D157" s="250">
        <v>5494</v>
      </c>
      <c r="E157" s="250">
        <v>5522</v>
      </c>
      <c r="F157" s="250">
        <v>5524</v>
      </c>
      <c r="G157" s="250">
        <v>5530</v>
      </c>
      <c r="H157" s="250">
        <v>5530</v>
      </c>
      <c r="I157" s="250">
        <v>5557</v>
      </c>
      <c r="J157" s="250">
        <v>5557</v>
      </c>
      <c r="K157" s="250">
        <v>5557</v>
      </c>
      <c r="L157" s="250">
        <v>5557</v>
      </c>
      <c r="M157" s="250">
        <v>5579</v>
      </c>
      <c r="N157" s="250">
        <v>5579</v>
      </c>
      <c r="O157" s="251">
        <v>5586</v>
      </c>
    </row>
    <row r="158" spans="2:15" x14ac:dyDescent="0.4">
      <c r="B158" s="244" t="s">
        <v>527</v>
      </c>
      <c r="C158" s="245"/>
      <c r="D158" s="250">
        <v>12491</v>
      </c>
      <c r="E158" s="250">
        <v>13555</v>
      </c>
      <c r="F158" s="250">
        <v>13686</v>
      </c>
      <c r="G158" s="250">
        <v>13979</v>
      </c>
      <c r="H158" s="250">
        <v>13941</v>
      </c>
      <c r="I158" s="250">
        <v>14885</v>
      </c>
      <c r="J158" s="250">
        <v>14762</v>
      </c>
      <c r="K158" s="250">
        <v>15259</v>
      </c>
      <c r="L158" s="250">
        <v>17703</v>
      </c>
      <c r="M158" s="250">
        <v>18204</v>
      </c>
      <c r="N158" s="250">
        <v>17779</v>
      </c>
      <c r="O158" s="251">
        <v>15629</v>
      </c>
    </row>
    <row r="159" spans="2:15" x14ac:dyDescent="0.4">
      <c r="B159" s="244" t="s">
        <v>162</v>
      </c>
      <c r="C159" s="245"/>
      <c r="D159" s="250">
        <v>-0.1</v>
      </c>
      <c r="E159" s="250">
        <v>-0.1</v>
      </c>
      <c r="F159" s="250">
        <v>-0.1</v>
      </c>
      <c r="G159" s="250">
        <v>-0.1</v>
      </c>
      <c r="H159" s="250">
        <v>-0.1</v>
      </c>
      <c r="I159" s="250">
        <v>-0.1</v>
      </c>
      <c r="J159" s="250">
        <v>-0.1</v>
      </c>
      <c r="K159" s="250">
        <v>-0.1</v>
      </c>
      <c r="L159" s="250">
        <v>-0.1</v>
      </c>
      <c r="M159" s="250">
        <v>-389</v>
      </c>
      <c r="N159" s="250">
        <v>-1318</v>
      </c>
      <c r="O159" s="251">
        <v>-1500</v>
      </c>
    </row>
    <row r="160" spans="2:15" x14ac:dyDescent="0.4">
      <c r="B160" s="259" t="s">
        <v>163</v>
      </c>
      <c r="C160" s="260"/>
      <c r="D160" s="261">
        <v>8</v>
      </c>
      <c r="E160" s="261">
        <v>7</v>
      </c>
      <c r="F160" s="261">
        <v>8</v>
      </c>
      <c r="G160" s="261">
        <v>1</v>
      </c>
      <c r="H160" s="261">
        <v>2</v>
      </c>
      <c r="I160" s="261">
        <v>54</v>
      </c>
      <c r="J160" s="261">
        <v>55</v>
      </c>
      <c r="K160" s="261">
        <v>88</v>
      </c>
      <c r="L160" s="261">
        <v>83</v>
      </c>
      <c r="M160" s="261">
        <v>78</v>
      </c>
      <c r="N160" s="261">
        <v>73</v>
      </c>
      <c r="O160" s="262">
        <v>74</v>
      </c>
    </row>
    <row r="161" spans="2:15" x14ac:dyDescent="0.4">
      <c r="B161" s="259" t="s">
        <v>528</v>
      </c>
      <c r="C161" s="260"/>
      <c r="D161" s="261">
        <v>9</v>
      </c>
      <c r="E161" s="261">
        <v>9</v>
      </c>
      <c r="F161" s="261">
        <v>8</v>
      </c>
      <c r="G161" s="261">
        <v>7</v>
      </c>
      <c r="H161" s="261">
        <v>7</v>
      </c>
      <c r="I161" s="261">
        <v>8</v>
      </c>
      <c r="J161" s="261">
        <v>8</v>
      </c>
      <c r="K161" s="261">
        <v>8</v>
      </c>
      <c r="L161" s="261">
        <v>8</v>
      </c>
      <c r="M161" s="261">
        <v>8</v>
      </c>
      <c r="N161" s="261">
        <v>8</v>
      </c>
      <c r="O161" s="262">
        <v>8</v>
      </c>
    </row>
    <row r="162" spans="2:15" x14ac:dyDescent="0.4">
      <c r="B162" s="265" t="s">
        <v>529</v>
      </c>
      <c r="C162" s="266"/>
      <c r="D162" s="267">
        <v>18597</v>
      </c>
      <c r="E162" s="267">
        <v>19717</v>
      </c>
      <c r="F162" s="267">
        <v>19853</v>
      </c>
      <c r="G162" s="267">
        <v>20149</v>
      </c>
      <c r="H162" s="267">
        <v>20112</v>
      </c>
      <c r="I162" s="267">
        <v>21164</v>
      </c>
      <c r="J162" s="267">
        <v>21042</v>
      </c>
      <c r="K162" s="267">
        <v>21572</v>
      </c>
      <c r="L162" s="267">
        <v>24011</v>
      </c>
      <c r="M162" s="267">
        <v>24161</v>
      </c>
      <c r="N162" s="267">
        <v>22802</v>
      </c>
      <c r="O162" s="268">
        <v>20485</v>
      </c>
    </row>
    <row r="163" spans="2:15" x14ac:dyDescent="0.4">
      <c r="B163" s="269" t="s">
        <v>530</v>
      </c>
      <c r="C163" s="270"/>
      <c r="D163" s="271">
        <v>59315</v>
      </c>
      <c r="E163" s="271">
        <v>58520</v>
      </c>
      <c r="F163" s="271">
        <v>62956</v>
      </c>
      <c r="G163" s="271">
        <v>70745</v>
      </c>
      <c r="H163" s="271">
        <v>69855</v>
      </c>
      <c r="I163" s="271">
        <v>68410</v>
      </c>
      <c r="J163" s="271">
        <v>71860</v>
      </c>
      <c r="K163" s="271">
        <v>69852</v>
      </c>
      <c r="L163" s="271">
        <v>75510</v>
      </c>
      <c r="M163" s="271">
        <v>79108</v>
      </c>
      <c r="N163" s="271">
        <v>77971</v>
      </c>
      <c r="O163" s="272">
        <v>75199</v>
      </c>
    </row>
    <row r="164" spans="2:15" x14ac:dyDescent="0.4">
      <c r="B164" s="273" t="s">
        <v>1106</v>
      </c>
      <c r="C164" s="226"/>
      <c r="D164" s="223"/>
      <c r="E164" s="223"/>
      <c r="F164" s="223"/>
      <c r="G164" s="223"/>
      <c r="H164" s="223"/>
      <c r="I164" s="223"/>
      <c r="J164" s="223"/>
      <c r="K164" s="223"/>
      <c r="L164" s="223"/>
      <c r="M164" s="223"/>
      <c r="N164" s="223"/>
      <c r="O164" s="223"/>
    </row>
    <row r="166" spans="2:15" x14ac:dyDescent="0.4">
      <c r="O166" s="281" t="s">
        <v>1137</v>
      </c>
    </row>
    <row r="167" spans="2:15" x14ac:dyDescent="0.4">
      <c r="B167" s="218" t="s">
        <v>1089</v>
      </c>
      <c r="C167" s="219"/>
      <c r="D167" s="219" t="s">
        <v>1085</v>
      </c>
      <c r="E167" s="219"/>
      <c r="F167" s="219"/>
      <c r="G167" s="219"/>
      <c r="H167" s="219" t="s">
        <v>4</v>
      </c>
      <c r="I167" s="219"/>
      <c r="J167" s="219"/>
      <c r="K167" s="219"/>
      <c r="L167" s="219" t="s">
        <v>731</v>
      </c>
      <c r="M167" s="219"/>
      <c r="N167" s="219"/>
      <c r="O167" s="220"/>
    </row>
    <row r="168" spans="2:15" ht="19.5" thickBot="1" x14ac:dyDescent="0.45">
      <c r="B168" s="282"/>
      <c r="C168" s="283"/>
      <c r="D168" s="283" t="s">
        <v>380</v>
      </c>
      <c r="E168" s="283" t="s">
        <v>381</v>
      </c>
      <c r="F168" s="283" t="s">
        <v>382</v>
      </c>
      <c r="G168" s="283" t="s">
        <v>378</v>
      </c>
      <c r="H168" s="283" t="s">
        <v>380</v>
      </c>
      <c r="I168" s="283" t="s">
        <v>381</v>
      </c>
      <c r="J168" s="283" t="s">
        <v>382</v>
      </c>
      <c r="K168" s="283" t="s">
        <v>378</v>
      </c>
      <c r="L168" s="283" t="s">
        <v>379</v>
      </c>
      <c r="M168" s="283" t="s">
        <v>383</v>
      </c>
      <c r="N168" s="283" t="s">
        <v>384</v>
      </c>
      <c r="O168" s="284" t="s">
        <v>377</v>
      </c>
    </row>
    <row r="169" spans="2:15" s="276" customFormat="1" ht="19.5" thickTop="1" x14ac:dyDescent="0.4">
      <c r="B169" s="244" t="s">
        <v>516</v>
      </c>
      <c r="C169" s="245"/>
      <c r="D169" s="250">
        <v>1879</v>
      </c>
      <c r="E169" s="250">
        <v>3653</v>
      </c>
      <c r="F169" s="250">
        <v>5416</v>
      </c>
      <c r="G169" s="250">
        <v>5641</v>
      </c>
      <c r="H169" s="250">
        <v>1572</v>
      </c>
      <c r="I169" s="250">
        <v>3151</v>
      </c>
      <c r="J169" s="250">
        <v>4565</v>
      </c>
      <c r="K169" s="250">
        <v>5418</v>
      </c>
      <c r="L169" s="250">
        <v>3909</v>
      </c>
      <c r="M169" s="250">
        <v>4963</v>
      </c>
      <c r="N169" s="250">
        <v>6124</v>
      </c>
      <c r="O169" s="251">
        <v>4141</v>
      </c>
    </row>
    <row r="170" spans="2:15" s="276" customFormat="1" x14ac:dyDescent="0.4">
      <c r="B170" s="244" t="s">
        <v>196</v>
      </c>
      <c r="C170" s="245"/>
      <c r="D170" s="250">
        <v>264</v>
      </c>
      <c r="E170" s="250">
        <v>562</v>
      </c>
      <c r="F170" s="250">
        <v>873</v>
      </c>
      <c r="G170" s="250">
        <v>1197</v>
      </c>
      <c r="H170" s="250">
        <v>346</v>
      </c>
      <c r="I170" s="250">
        <v>694</v>
      </c>
      <c r="J170" s="250">
        <v>1043</v>
      </c>
      <c r="K170" s="250">
        <v>1402</v>
      </c>
      <c r="L170" s="250">
        <v>359</v>
      </c>
      <c r="M170" s="250">
        <v>737</v>
      </c>
      <c r="N170" s="250">
        <v>1121</v>
      </c>
      <c r="O170" s="251">
        <v>1515</v>
      </c>
    </row>
    <row r="171" spans="2:15" s="276" customFormat="1" x14ac:dyDescent="0.4">
      <c r="B171" s="244" t="s">
        <v>64</v>
      </c>
      <c r="C171" s="245"/>
      <c r="D171" s="250">
        <v>335</v>
      </c>
      <c r="E171" s="250">
        <v>677</v>
      </c>
      <c r="F171" s="250">
        <v>1031</v>
      </c>
      <c r="G171" s="250">
        <v>1400</v>
      </c>
      <c r="H171" s="250">
        <v>450</v>
      </c>
      <c r="I171" s="250">
        <v>877</v>
      </c>
      <c r="J171" s="250">
        <v>1305</v>
      </c>
      <c r="K171" s="250">
        <v>1733</v>
      </c>
      <c r="L171" s="250">
        <v>428</v>
      </c>
      <c r="M171" s="250">
        <v>893</v>
      </c>
      <c r="N171" s="250">
        <v>1357</v>
      </c>
      <c r="O171" s="251">
        <v>1823</v>
      </c>
    </row>
    <row r="172" spans="2:15" s="276" customFormat="1" x14ac:dyDescent="0.4">
      <c r="B172" s="244" t="s">
        <v>514</v>
      </c>
      <c r="C172" s="245"/>
      <c r="D172" s="250" t="s">
        <v>1129</v>
      </c>
      <c r="E172" s="250" t="s">
        <v>1129</v>
      </c>
      <c r="F172" s="250" t="s">
        <v>1129</v>
      </c>
      <c r="G172" s="250">
        <v>813</v>
      </c>
      <c r="H172" s="250" t="s">
        <v>1129</v>
      </c>
      <c r="I172" s="250" t="s">
        <v>1129</v>
      </c>
      <c r="J172" s="250" t="s">
        <v>1129</v>
      </c>
      <c r="K172" s="250">
        <v>664</v>
      </c>
      <c r="L172" s="250" t="s">
        <v>1129</v>
      </c>
      <c r="M172" s="250" t="s">
        <v>1129</v>
      </c>
      <c r="N172" s="250">
        <v>241</v>
      </c>
      <c r="O172" s="251">
        <v>3015</v>
      </c>
    </row>
    <row r="173" spans="2:15" s="276" customFormat="1" x14ac:dyDescent="0.4">
      <c r="B173" s="244" t="s">
        <v>531</v>
      </c>
      <c r="C173" s="245"/>
      <c r="D173" s="250">
        <v>-1013</v>
      </c>
      <c r="E173" s="250">
        <v>-52</v>
      </c>
      <c r="F173" s="250">
        <v>-1132</v>
      </c>
      <c r="G173" s="250">
        <v>-188</v>
      </c>
      <c r="H173" s="250">
        <v>-1044</v>
      </c>
      <c r="I173" s="250">
        <v>-13</v>
      </c>
      <c r="J173" s="250">
        <v>-1121</v>
      </c>
      <c r="K173" s="250">
        <v>-197</v>
      </c>
      <c r="L173" s="250">
        <v>-986</v>
      </c>
      <c r="M173" s="250">
        <v>103</v>
      </c>
      <c r="N173" s="250">
        <v>-989</v>
      </c>
      <c r="O173" s="251">
        <v>100</v>
      </c>
    </row>
    <row r="174" spans="2:15" s="276" customFormat="1" x14ac:dyDescent="0.4">
      <c r="B174" s="244" t="s">
        <v>532</v>
      </c>
      <c r="C174" s="245"/>
      <c r="D174" s="250">
        <v>29</v>
      </c>
      <c r="E174" s="250">
        <v>64</v>
      </c>
      <c r="F174" s="250">
        <v>94</v>
      </c>
      <c r="G174" s="250">
        <v>104</v>
      </c>
      <c r="H174" s="250">
        <v>18</v>
      </c>
      <c r="I174" s="250">
        <v>59</v>
      </c>
      <c r="J174" s="250">
        <v>110</v>
      </c>
      <c r="K174" s="250">
        <v>163</v>
      </c>
      <c r="L174" s="250">
        <v>34</v>
      </c>
      <c r="M174" s="250">
        <v>117</v>
      </c>
      <c r="N174" s="250">
        <v>163</v>
      </c>
      <c r="O174" s="251">
        <v>163</v>
      </c>
    </row>
    <row r="175" spans="2:15" s="276" customFormat="1" x14ac:dyDescent="0.4">
      <c r="B175" s="244" t="s">
        <v>197</v>
      </c>
      <c r="C175" s="245"/>
      <c r="D175" s="250">
        <v>59</v>
      </c>
      <c r="E175" s="250">
        <v>118</v>
      </c>
      <c r="F175" s="250">
        <v>175</v>
      </c>
      <c r="G175" s="250">
        <v>237</v>
      </c>
      <c r="H175" s="250">
        <v>69</v>
      </c>
      <c r="I175" s="250">
        <v>136</v>
      </c>
      <c r="J175" s="250">
        <v>201</v>
      </c>
      <c r="K175" s="250">
        <v>272</v>
      </c>
      <c r="L175" s="250">
        <v>68</v>
      </c>
      <c r="M175" s="250">
        <v>139</v>
      </c>
      <c r="N175" s="250">
        <v>211</v>
      </c>
      <c r="O175" s="251">
        <v>288</v>
      </c>
    </row>
    <row r="176" spans="2:15" s="276" customFormat="1" x14ac:dyDescent="0.4">
      <c r="B176" s="244" t="s">
        <v>874</v>
      </c>
      <c r="C176" s="245"/>
      <c r="D176" s="250" t="s">
        <v>1129</v>
      </c>
      <c r="E176" s="250" t="s">
        <v>1129</v>
      </c>
      <c r="F176" s="250" t="s">
        <v>1129</v>
      </c>
      <c r="G176" s="250" t="s">
        <v>1129</v>
      </c>
      <c r="H176" s="250" t="s">
        <v>1129</v>
      </c>
      <c r="I176" s="250" t="s">
        <v>1129</v>
      </c>
      <c r="J176" s="250" t="s">
        <v>1129</v>
      </c>
      <c r="K176" s="250" t="s">
        <v>1129</v>
      </c>
      <c r="L176" s="250">
        <v>-2828</v>
      </c>
      <c r="M176" s="250">
        <v>-2828</v>
      </c>
      <c r="N176" s="250">
        <v>-2828</v>
      </c>
      <c r="O176" s="251">
        <v>-2828</v>
      </c>
    </row>
    <row r="177" spans="2:15" s="276" customFormat="1" x14ac:dyDescent="0.4">
      <c r="B177" s="244" t="s">
        <v>533</v>
      </c>
      <c r="C177" s="245"/>
      <c r="D177" s="250">
        <v>-902</v>
      </c>
      <c r="E177" s="250">
        <v>-775</v>
      </c>
      <c r="F177" s="250">
        <v>-524</v>
      </c>
      <c r="G177" s="250">
        <v>-1284</v>
      </c>
      <c r="H177" s="250">
        <v>884</v>
      </c>
      <c r="I177" s="250">
        <v>1338</v>
      </c>
      <c r="J177" s="250">
        <v>1143</v>
      </c>
      <c r="K177" s="250">
        <v>1944</v>
      </c>
      <c r="L177" s="250">
        <v>-93</v>
      </c>
      <c r="M177" s="250">
        <v>-547</v>
      </c>
      <c r="N177" s="250">
        <v>-344</v>
      </c>
      <c r="O177" s="251">
        <v>-217</v>
      </c>
    </row>
    <row r="178" spans="2:15" s="276" customFormat="1" x14ac:dyDescent="0.4">
      <c r="B178" s="244" t="s">
        <v>534</v>
      </c>
      <c r="C178" s="245"/>
      <c r="D178" s="250">
        <v>145</v>
      </c>
      <c r="E178" s="250">
        <v>-257</v>
      </c>
      <c r="F178" s="250">
        <v>93</v>
      </c>
      <c r="G178" s="250">
        <v>-169</v>
      </c>
      <c r="H178" s="250">
        <v>113</v>
      </c>
      <c r="I178" s="250">
        <v>-313</v>
      </c>
      <c r="J178" s="250">
        <v>204</v>
      </c>
      <c r="K178" s="250">
        <v>-28</v>
      </c>
      <c r="L178" s="250">
        <v>56</v>
      </c>
      <c r="M178" s="250">
        <v>-366</v>
      </c>
      <c r="N178" s="250">
        <v>83</v>
      </c>
      <c r="O178" s="251">
        <v>-12</v>
      </c>
    </row>
    <row r="179" spans="2:15" s="276" customFormat="1" x14ac:dyDescent="0.4">
      <c r="B179" s="244" t="s">
        <v>535</v>
      </c>
      <c r="C179" s="245"/>
      <c r="D179" s="250">
        <v>723</v>
      </c>
      <c r="E179" s="250">
        <v>288</v>
      </c>
      <c r="F179" s="250">
        <v>1309</v>
      </c>
      <c r="G179" s="250">
        <v>901</v>
      </c>
      <c r="H179" s="250">
        <v>-159</v>
      </c>
      <c r="I179" s="250">
        <v>-45</v>
      </c>
      <c r="J179" s="250">
        <v>1623</v>
      </c>
      <c r="K179" s="250">
        <v>86</v>
      </c>
      <c r="L179" s="250">
        <v>242</v>
      </c>
      <c r="M179" s="250">
        <v>1195</v>
      </c>
      <c r="N179" s="250">
        <v>1011</v>
      </c>
      <c r="O179" s="251">
        <v>747</v>
      </c>
    </row>
    <row r="180" spans="2:15" s="276" customFormat="1" x14ac:dyDescent="0.4">
      <c r="B180" s="244" t="s">
        <v>988</v>
      </c>
      <c r="C180" s="245"/>
      <c r="D180" s="250">
        <v>-129</v>
      </c>
      <c r="E180" s="250">
        <v>-528</v>
      </c>
      <c r="F180" s="250">
        <v>-9</v>
      </c>
      <c r="G180" s="250">
        <v>-285</v>
      </c>
      <c r="H180" s="250">
        <v>-49</v>
      </c>
      <c r="I180" s="250">
        <v>-395</v>
      </c>
      <c r="J180" s="250">
        <v>174</v>
      </c>
      <c r="K180" s="250">
        <v>-216</v>
      </c>
      <c r="L180" s="250">
        <v>185</v>
      </c>
      <c r="M180" s="250">
        <v>245</v>
      </c>
      <c r="N180" s="250">
        <v>321</v>
      </c>
      <c r="O180" s="251">
        <v>388</v>
      </c>
    </row>
    <row r="181" spans="2:15" s="276" customFormat="1" x14ac:dyDescent="0.4">
      <c r="B181" s="244" t="s">
        <v>198</v>
      </c>
      <c r="C181" s="245"/>
      <c r="D181" s="250">
        <v>405</v>
      </c>
      <c r="E181" s="250">
        <v>-41</v>
      </c>
      <c r="F181" s="250">
        <v>779</v>
      </c>
      <c r="G181" s="250">
        <v>-47</v>
      </c>
      <c r="H181" s="250">
        <v>457</v>
      </c>
      <c r="I181" s="250">
        <v>-43</v>
      </c>
      <c r="J181" s="250">
        <v>737</v>
      </c>
      <c r="K181" s="250">
        <v>-179</v>
      </c>
      <c r="L181" s="250">
        <v>553</v>
      </c>
      <c r="M181" s="250">
        <v>814</v>
      </c>
      <c r="N181" s="250">
        <v>993</v>
      </c>
      <c r="O181" s="251">
        <v>843</v>
      </c>
    </row>
    <row r="182" spans="2:15" s="276" customFormat="1" x14ac:dyDescent="0.4">
      <c r="B182" s="244" t="s">
        <v>536</v>
      </c>
      <c r="C182" s="245"/>
      <c r="D182" s="250">
        <v>-0.1</v>
      </c>
      <c r="E182" s="250">
        <v>-3</v>
      </c>
      <c r="F182" s="250">
        <v>-2</v>
      </c>
      <c r="G182" s="250">
        <v>-3</v>
      </c>
      <c r="H182" s="250">
        <v>-3</v>
      </c>
      <c r="I182" s="250">
        <v>-3</v>
      </c>
      <c r="J182" s="250">
        <v>-3</v>
      </c>
      <c r="K182" s="250">
        <v>0</v>
      </c>
      <c r="L182" s="250" t="s">
        <v>1129</v>
      </c>
      <c r="M182" s="250">
        <v>-0.1</v>
      </c>
      <c r="N182" s="250">
        <v>-0.1</v>
      </c>
      <c r="O182" s="251">
        <v>-0.1</v>
      </c>
    </row>
    <row r="183" spans="2:15" s="276" customFormat="1" x14ac:dyDescent="0.4">
      <c r="B183" s="244" t="s">
        <v>31</v>
      </c>
      <c r="C183" s="245"/>
      <c r="D183" s="250">
        <v>-717</v>
      </c>
      <c r="E183" s="250">
        <v>-549</v>
      </c>
      <c r="F183" s="250">
        <v>-943</v>
      </c>
      <c r="G183" s="250">
        <v>-789</v>
      </c>
      <c r="H183" s="250">
        <v>-128</v>
      </c>
      <c r="I183" s="250">
        <v>191</v>
      </c>
      <c r="J183" s="250">
        <v>201</v>
      </c>
      <c r="K183" s="250">
        <v>399</v>
      </c>
      <c r="L183" s="250">
        <v>-228</v>
      </c>
      <c r="M183" s="250">
        <v>-123</v>
      </c>
      <c r="N183" s="250">
        <v>-265</v>
      </c>
      <c r="O183" s="251">
        <v>672</v>
      </c>
    </row>
    <row r="184" spans="2:15" s="276" customFormat="1" x14ac:dyDescent="0.4">
      <c r="B184" s="263" t="s">
        <v>537</v>
      </c>
      <c r="C184" s="260"/>
      <c r="D184" s="261">
        <v>1078</v>
      </c>
      <c r="E184" s="261">
        <v>3157</v>
      </c>
      <c r="F184" s="261">
        <v>7162</v>
      </c>
      <c r="G184" s="261">
        <v>7527</v>
      </c>
      <c r="H184" s="261">
        <v>2526</v>
      </c>
      <c r="I184" s="261">
        <v>5633</v>
      </c>
      <c r="J184" s="261">
        <v>10184</v>
      </c>
      <c r="K184" s="261">
        <v>11464</v>
      </c>
      <c r="L184" s="261">
        <v>1701</v>
      </c>
      <c r="M184" s="261">
        <v>5344</v>
      </c>
      <c r="N184" s="261">
        <v>7202</v>
      </c>
      <c r="O184" s="262">
        <v>10640</v>
      </c>
    </row>
    <row r="185" spans="2:15" s="276" customFormat="1" x14ac:dyDescent="0.4">
      <c r="B185" s="244" t="s">
        <v>199</v>
      </c>
      <c r="C185" s="245"/>
      <c r="D185" s="250">
        <v>5</v>
      </c>
      <c r="E185" s="250">
        <v>10</v>
      </c>
      <c r="F185" s="250">
        <v>14</v>
      </c>
      <c r="G185" s="250">
        <v>32</v>
      </c>
      <c r="H185" s="250">
        <v>3</v>
      </c>
      <c r="I185" s="250">
        <v>7</v>
      </c>
      <c r="J185" s="250">
        <v>11</v>
      </c>
      <c r="K185" s="250">
        <v>15</v>
      </c>
      <c r="L185" s="250">
        <v>6</v>
      </c>
      <c r="M185" s="250">
        <v>10</v>
      </c>
      <c r="N185" s="250">
        <v>14</v>
      </c>
      <c r="O185" s="251">
        <v>18</v>
      </c>
    </row>
    <row r="186" spans="2:15" s="276" customFormat="1" x14ac:dyDescent="0.4">
      <c r="B186" s="244" t="s">
        <v>200</v>
      </c>
      <c r="C186" s="245"/>
      <c r="D186" s="250">
        <v>-59</v>
      </c>
      <c r="E186" s="250">
        <v>-117</v>
      </c>
      <c r="F186" s="250">
        <v>-177</v>
      </c>
      <c r="G186" s="250">
        <v>-238</v>
      </c>
      <c r="H186" s="250">
        <v>-83</v>
      </c>
      <c r="I186" s="250">
        <v>-148</v>
      </c>
      <c r="J186" s="250">
        <v>-214</v>
      </c>
      <c r="K186" s="250">
        <v>-284</v>
      </c>
      <c r="L186" s="250">
        <v>-72</v>
      </c>
      <c r="M186" s="250">
        <v>-141</v>
      </c>
      <c r="N186" s="250">
        <v>-216</v>
      </c>
      <c r="O186" s="251">
        <v>-288</v>
      </c>
    </row>
    <row r="187" spans="2:15" s="276" customFormat="1" x14ac:dyDescent="0.4">
      <c r="B187" s="244" t="s">
        <v>201</v>
      </c>
      <c r="C187" s="245"/>
      <c r="D187" s="250">
        <v>-960</v>
      </c>
      <c r="E187" s="250">
        <v>-983</v>
      </c>
      <c r="F187" s="250">
        <v>-2105</v>
      </c>
      <c r="G187" s="250">
        <v>-2106</v>
      </c>
      <c r="H187" s="250">
        <v>-1072</v>
      </c>
      <c r="I187" s="250">
        <v>-1066</v>
      </c>
      <c r="J187" s="250">
        <v>-2189</v>
      </c>
      <c r="K187" s="250">
        <v>-2189</v>
      </c>
      <c r="L187" s="250">
        <v>-1272</v>
      </c>
      <c r="M187" s="250">
        <v>-1279</v>
      </c>
      <c r="N187" s="250">
        <v>-2489</v>
      </c>
      <c r="O187" s="251">
        <v>-2500</v>
      </c>
    </row>
    <row r="188" spans="2:15" s="276" customFormat="1" x14ac:dyDescent="0.4">
      <c r="B188" s="244" t="s">
        <v>31</v>
      </c>
      <c r="C188" s="245"/>
      <c r="D188" s="250">
        <v>238</v>
      </c>
      <c r="E188" s="250">
        <v>256</v>
      </c>
      <c r="F188" s="250">
        <v>258</v>
      </c>
      <c r="G188" s="250">
        <v>304</v>
      </c>
      <c r="H188" s="250">
        <v>12</v>
      </c>
      <c r="I188" s="250">
        <v>21</v>
      </c>
      <c r="J188" s="250">
        <v>-3</v>
      </c>
      <c r="K188" s="250">
        <v>6</v>
      </c>
      <c r="L188" s="250">
        <v>300</v>
      </c>
      <c r="M188" s="250">
        <v>188</v>
      </c>
      <c r="N188" s="250">
        <v>44</v>
      </c>
      <c r="O188" s="251">
        <v>-11</v>
      </c>
    </row>
    <row r="189" spans="2:15" s="276" customFormat="1" x14ac:dyDescent="0.4">
      <c r="B189" s="265" t="s">
        <v>538</v>
      </c>
      <c r="C189" s="266"/>
      <c r="D189" s="267">
        <v>302</v>
      </c>
      <c r="E189" s="267">
        <v>2322</v>
      </c>
      <c r="F189" s="267">
        <v>5152</v>
      </c>
      <c r="G189" s="267">
        <v>5519</v>
      </c>
      <c r="H189" s="267">
        <v>1386</v>
      </c>
      <c r="I189" s="267">
        <v>4449</v>
      </c>
      <c r="J189" s="267">
        <v>7788</v>
      </c>
      <c r="K189" s="267">
        <v>9012</v>
      </c>
      <c r="L189" s="267">
        <v>662</v>
      </c>
      <c r="M189" s="267">
        <v>4123</v>
      </c>
      <c r="N189" s="267">
        <v>4555</v>
      </c>
      <c r="O189" s="268">
        <v>7858</v>
      </c>
    </row>
    <row r="190" spans="2:15" s="276" customFormat="1" x14ac:dyDescent="0.4">
      <c r="B190" s="244" t="s">
        <v>539</v>
      </c>
      <c r="C190" s="245"/>
      <c r="D190" s="250">
        <v>-86</v>
      </c>
      <c r="E190" s="250">
        <v>-126</v>
      </c>
      <c r="F190" s="250">
        <v>-169</v>
      </c>
      <c r="G190" s="250">
        <v>-271</v>
      </c>
      <c r="H190" s="250">
        <v>-101</v>
      </c>
      <c r="I190" s="250">
        <v>-224</v>
      </c>
      <c r="J190" s="250">
        <v>-518</v>
      </c>
      <c r="K190" s="250">
        <v>-1032</v>
      </c>
      <c r="L190" s="250">
        <v>-285</v>
      </c>
      <c r="M190" s="250">
        <v>-803</v>
      </c>
      <c r="N190" s="250">
        <v>-966</v>
      </c>
      <c r="O190" s="251">
        <v>-1218</v>
      </c>
    </row>
    <row r="191" spans="2:15" s="276" customFormat="1" x14ac:dyDescent="0.4">
      <c r="B191" s="244" t="s">
        <v>540</v>
      </c>
      <c r="C191" s="245"/>
      <c r="D191" s="250">
        <v>0</v>
      </c>
      <c r="E191" s="250">
        <v>8</v>
      </c>
      <c r="F191" s="250">
        <v>8</v>
      </c>
      <c r="G191" s="250">
        <v>9</v>
      </c>
      <c r="H191" s="250">
        <v>4</v>
      </c>
      <c r="I191" s="250">
        <v>5</v>
      </c>
      <c r="J191" s="250">
        <v>5</v>
      </c>
      <c r="K191" s="250">
        <v>22</v>
      </c>
      <c r="L191" s="250" t="s">
        <v>1129</v>
      </c>
      <c r="M191" s="250">
        <v>0</v>
      </c>
      <c r="N191" s="250">
        <v>0</v>
      </c>
      <c r="O191" s="251">
        <v>0</v>
      </c>
    </row>
    <row r="192" spans="2:15" s="276" customFormat="1" x14ac:dyDescent="0.4">
      <c r="B192" s="244" t="s">
        <v>541</v>
      </c>
      <c r="C192" s="245"/>
      <c r="D192" s="250">
        <v>-288</v>
      </c>
      <c r="E192" s="250">
        <v>-391</v>
      </c>
      <c r="F192" s="250">
        <v>-471</v>
      </c>
      <c r="G192" s="250">
        <v>-527</v>
      </c>
      <c r="H192" s="250">
        <v>-43</v>
      </c>
      <c r="I192" s="250">
        <v>-125</v>
      </c>
      <c r="J192" s="250">
        <v>-240</v>
      </c>
      <c r="K192" s="250">
        <v>-292</v>
      </c>
      <c r="L192" s="250">
        <v>-106</v>
      </c>
      <c r="M192" s="250">
        <v>-232</v>
      </c>
      <c r="N192" s="250">
        <v>-305</v>
      </c>
      <c r="O192" s="251">
        <v>-358</v>
      </c>
    </row>
    <row r="193" spans="2:15" s="276" customFormat="1" x14ac:dyDescent="0.4">
      <c r="B193" s="244" t="s">
        <v>202</v>
      </c>
      <c r="C193" s="245"/>
      <c r="D193" s="250" t="s">
        <v>1129</v>
      </c>
      <c r="E193" s="250" t="s">
        <v>1129</v>
      </c>
      <c r="F193" s="250" t="s">
        <v>1129</v>
      </c>
      <c r="G193" s="250" t="s">
        <v>1129</v>
      </c>
      <c r="H193" s="250">
        <v>-93</v>
      </c>
      <c r="I193" s="250">
        <v>-403</v>
      </c>
      <c r="J193" s="250">
        <v>-403</v>
      </c>
      <c r="K193" s="250">
        <v>-403</v>
      </c>
      <c r="L193" s="250" t="s">
        <v>1129</v>
      </c>
      <c r="M193" s="250" t="s">
        <v>1129</v>
      </c>
      <c r="N193" s="250" t="s">
        <v>1129</v>
      </c>
      <c r="O193" s="251" t="s">
        <v>1129</v>
      </c>
    </row>
    <row r="194" spans="2:15" s="276" customFormat="1" x14ac:dyDescent="0.4">
      <c r="B194" s="244" t="s">
        <v>542</v>
      </c>
      <c r="C194" s="245"/>
      <c r="D194" s="250">
        <v>276</v>
      </c>
      <c r="E194" s="250">
        <v>276</v>
      </c>
      <c r="F194" s="250">
        <v>276</v>
      </c>
      <c r="G194" s="250">
        <v>294</v>
      </c>
      <c r="H194" s="250" t="s">
        <v>1129</v>
      </c>
      <c r="I194" s="250">
        <v>0</v>
      </c>
      <c r="J194" s="250">
        <v>0</v>
      </c>
      <c r="K194" s="250">
        <v>0</v>
      </c>
      <c r="L194" s="250" t="s">
        <v>1129</v>
      </c>
      <c r="M194" s="250" t="s">
        <v>1129</v>
      </c>
      <c r="N194" s="250" t="s">
        <v>1129</v>
      </c>
      <c r="O194" s="251" t="s">
        <v>1129</v>
      </c>
    </row>
    <row r="195" spans="2:15" s="276" customFormat="1" x14ac:dyDescent="0.4">
      <c r="B195" s="244" t="s">
        <v>543</v>
      </c>
      <c r="C195" s="245"/>
      <c r="D195" s="250">
        <v>-4</v>
      </c>
      <c r="E195" s="250">
        <v>-17</v>
      </c>
      <c r="F195" s="250">
        <v>-19</v>
      </c>
      <c r="G195" s="250">
        <v>-27</v>
      </c>
      <c r="H195" s="250">
        <v>-5</v>
      </c>
      <c r="I195" s="250">
        <v>-196</v>
      </c>
      <c r="J195" s="250">
        <v>-208</v>
      </c>
      <c r="K195" s="250">
        <v>-234</v>
      </c>
      <c r="L195" s="250">
        <v>-7</v>
      </c>
      <c r="M195" s="250">
        <v>-25</v>
      </c>
      <c r="N195" s="250">
        <v>-58</v>
      </c>
      <c r="O195" s="251">
        <v>-62</v>
      </c>
    </row>
    <row r="196" spans="2:15" s="276" customFormat="1" x14ac:dyDescent="0.4">
      <c r="B196" s="244" t="s">
        <v>544</v>
      </c>
      <c r="C196" s="245"/>
      <c r="D196" s="250">
        <v>3</v>
      </c>
      <c r="E196" s="250">
        <v>6</v>
      </c>
      <c r="F196" s="250">
        <v>14</v>
      </c>
      <c r="G196" s="250">
        <v>14</v>
      </c>
      <c r="H196" s="250">
        <v>2</v>
      </c>
      <c r="I196" s="250">
        <v>4</v>
      </c>
      <c r="J196" s="250">
        <v>20</v>
      </c>
      <c r="K196" s="250">
        <v>31</v>
      </c>
      <c r="L196" s="250">
        <v>11</v>
      </c>
      <c r="M196" s="250">
        <v>20</v>
      </c>
      <c r="N196" s="250">
        <v>288</v>
      </c>
      <c r="O196" s="251">
        <v>295</v>
      </c>
    </row>
    <row r="197" spans="2:15" s="276" customFormat="1" x14ac:dyDescent="0.4">
      <c r="B197" s="244" t="s">
        <v>545</v>
      </c>
      <c r="C197" s="245"/>
      <c r="D197" s="250" t="s">
        <v>1129</v>
      </c>
      <c r="E197" s="250">
        <v>-474</v>
      </c>
      <c r="F197" s="250">
        <v>-474</v>
      </c>
      <c r="G197" s="250">
        <v>-474</v>
      </c>
      <c r="H197" s="250">
        <v>-90</v>
      </c>
      <c r="I197" s="250">
        <v>-90</v>
      </c>
      <c r="J197" s="250">
        <v>-118</v>
      </c>
      <c r="K197" s="250">
        <v>-193</v>
      </c>
      <c r="L197" s="250" t="s">
        <v>1129</v>
      </c>
      <c r="M197" s="250" t="s">
        <v>1129</v>
      </c>
      <c r="N197" s="250" t="s">
        <v>1129</v>
      </c>
      <c r="O197" s="251">
        <v>-51</v>
      </c>
    </row>
    <row r="198" spans="2:15" s="276" customFormat="1" x14ac:dyDescent="0.4">
      <c r="B198" s="244" t="s">
        <v>203</v>
      </c>
      <c r="C198" s="245"/>
      <c r="D198" s="250" t="s">
        <v>1129</v>
      </c>
      <c r="E198" s="250" t="s">
        <v>1129</v>
      </c>
      <c r="F198" s="250">
        <v>-2638</v>
      </c>
      <c r="G198" s="250">
        <v>-6677</v>
      </c>
      <c r="H198" s="250" t="s">
        <v>1129</v>
      </c>
      <c r="I198" s="250" t="s">
        <v>1129</v>
      </c>
      <c r="J198" s="250" t="s">
        <v>1129</v>
      </c>
      <c r="K198" s="250" t="s">
        <v>1129</v>
      </c>
      <c r="L198" s="250">
        <v>-74</v>
      </c>
      <c r="M198" s="250">
        <v>-1659</v>
      </c>
      <c r="N198" s="250">
        <v>-1657</v>
      </c>
      <c r="O198" s="251">
        <v>-1657</v>
      </c>
    </row>
    <row r="199" spans="2:15" s="276" customFormat="1" x14ac:dyDescent="0.4">
      <c r="B199" s="244" t="s">
        <v>989</v>
      </c>
      <c r="C199" s="245"/>
      <c r="D199" s="250" t="s">
        <v>1129</v>
      </c>
      <c r="E199" s="250" t="s">
        <v>1129</v>
      </c>
      <c r="F199" s="250" t="s">
        <v>1129</v>
      </c>
      <c r="G199" s="250" t="s">
        <v>1129</v>
      </c>
      <c r="H199" s="250" t="s">
        <v>1129</v>
      </c>
      <c r="I199" s="250" t="s">
        <v>1129</v>
      </c>
      <c r="J199" s="250" t="s">
        <v>1129</v>
      </c>
      <c r="K199" s="250">
        <v>21</v>
      </c>
      <c r="L199" s="250">
        <v>384</v>
      </c>
      <c r="M199" s="250">
        <v>384</v>
      </c>
      <c r="N199" s="250">
        <v>384</v>
      </c>
      <c r="O199" s="251">
        <v>384</v>
      </c>
    </row>
    <row r="200" spans="2:15" s="276" customFormat="1" x14ac:dyDescent="0.4">
      <c r="B200" s="244" t="s">
        <v>31</v>
      </c>
      <c r="C200" s="245"/>
      <c r="D200" s="250">
        <v>26</v>
      </c>
      <c r="E200" s="250">
        <v>26</v>
      </c>
      <c r="F200" s="250">
        <v>36</v>
      </c>
      <c r="G200" s="250">
        <v>212</v>
      </c>
      <c r="H200" s="250">
        <v>2</v>
      </c>
      <c r="I200" s="250">
        <v>-80</v>
      </c>
      <c r="J200" s="250">
        <v>-89</v>
      </c>
      <c r="K200" s="250">
        <v>-91</v>
      </c>
      <c r="L200" s="250">
        <v>-42</v>
      </c>
      <c r="M200" s="250">
        <v>-77</v>
      </c>
      <c r="N200" s="250">
        <v>-31</v>
      </c>
      <c r="O200" s="251">
        <v>-95</v>
      </c>
    </row>
    <row r="201" spans="2:15" s="276" customFormat="1" x14ac:dyDescent="0.4">
      <c r="B201" s="265" t="s">
        <v>546</v>
      </c>
      <c r="C201" s="266"/>
      <c r="D201" s="267">
        <v>-71</v>
      </c>
      <c r="E201" s="267">
        <v>-691</v>
      </c>
      <c r="F201" s="267">
        <v>-3435</v>
      </c>
      <c r="G201" s="267">
        <v>-7446</v>
      </c>
      <c r="H201" s="267">
        <v>-326</v>
      </c>
      <c r="I201" s="267">
        <v>-1110</v>
      </c>
      <c r="J201" s="267">
        <v>-1552</v>
      </c>
      <c r="K201" s="267">
        <v>-2171</v>
      </c>
      <c r="L201" s="267">
        <v>-120</v>
      </c>
      <c r="M201" s="267">
        <v>-2394</v>
      </c>
      <c r="N201" s="267">
        <v>-2346</v>
      </c>
      <c r="O201" s="268">
        <v>-2762</v>
      </c>
    </row>
    <row r="202" spans="2:15" s="276" customFormat="1" x14ac:dyDescent="0.4">
      <c r="B202" s="244" t="s">
        <v>990</v>
      </c>
      <c r="C202" s="245"/>
      <c r="D202" s="250">
        <v>1500</v>
      </c>
      <c r="E202" s="250">
        <v>-500</v>
      </c>
      <c r="F202" s="250" t="s">
        <v>1129</v>
      </c>
      <c r="G202" s="250">
        <v>2986</v>
      </c>
      <c r="H202" s="250">
        <v>1322</v>
      </c>
      <c r="I202" s="250">
        <v>-2677</v>
      </c>
      <c r="J202" s="250">
        <v>822</v>
      </c>
      <c r="K202" s="250">
        <v>-4712</v>
      </c>
      <c r="L202" s="250">
        <v>2500</v>
      </c>
      <c r="M202" s="250">
        <v>2980</v>
      </c>
      <c r="N202" s="250">
        <v>480</v>
      </c>
      <c r="O202" s="251">
        <v>-20</v>
      </c>
    </row>
    <row r="203" spans="2:15" s="276" customFormat="1" x14ac:dyDescent="0.4">
      <c r="B203" s="244" t="s">
        <v>695</v>
      </c>
      <c r="C203" s="245"/>
      <c r="D203" s="250" t="s">
        <v>1129</v>
      </c>
      <c r="E203" s="250" t="s">
        <v>1129</v>
      </c>
      <c r="F203" s="250">
        <v>4000</v>
      </c>
      <c r="G203" s="250">
        <v>7000</v>
      </c>
      <c r="H203" s="250">
        <v>1000</v>
      </c>
      <c r="I203" s="250">
        <v>3000</v>
      </c>
      <c r="J203" s="250">
        <v>3000</v>
      </c>
      <c r="K203" s="250">
        <v>7500</v>
      </c>
      <c r="L203" s="250">
        <v>500</v>
      </c>
      <c r="M203" s="250">
        <v>500</v>
      </c>
      <c r="N203" s="250">
        <v>6500</v>
      </c>
      <c r="O203" s="251">
        <v>6500</v>
      </c>
    </row>
    <row r="204" spans="2:15" s="276" customFormat="1" x14ac:dyDescent="0.4">
      <c r="B204" s="244" t="s">
        <v>696</v>
      </c>
      <c r="C204" s="245"/>
      <c r="D204" s="250">
        <v>-1693</v>
      </c>
      <c r="E204" s="250">
        <v>-2205</v>
      </c>
      <c r="F204" s="250">
        <v>-3460</v>
      </c>
      <c r="G204" s="250">
        <v>-4745</v>
      </c>
      <c r="H204" s="250">
        <v>-1557</v>
      </c>
      <c r="I204" s="250">
        <v>-3219</v>
      </c>
      <c r="J204" s="250">
        <v>-4799</v>
      </c>
      <c r="K204" s="250">
        <v>-5762</v>
      </c>
      <c r="L204" s="250">
        <v>-770</v>
      </c>
      <c r="M204" s="250">
        <v>-2031</v>
      </c>
      <c r="N204" s="250">
        <v>-3643</v>
      </c>
      <c r="O204" s="251">
        <v>-4714</v>
      </c>
    </row>
    <row r="205" spans="2:15" s="276" customFormat="1" x14ac:dyDescent="0.4">
      <c r="B205" s="244" t="s">
        <v>204</v>
      </c>
      <c r="C205" s="245"/>
      <c r="D205" s="250" t="s">
        <v>1129</v>
      </c>
      <c r="E205" s="250" t="s">
        <v>1129</v>
      </c>
      <c r="F205" s="250" t="s">
        <v>1129</v>
      </c>
      <c r="G205" s="250" t="s">
        <v>1129</v>
      </c>
      <c r="H205" s="250" t="s">
        <v>1129</v>
      </c>
      <c r="I205" s="250">
        <v>-97</v>
      </c>
      <c r="J205" s="250">
        <v>-97</v>
      </c>
      <c r="K205" s="250">
        <v>-97</v>
      </c>
      <c r="L205" s="250" t="s">
        <v>1129</v>
      </c>
      <c r="M205" s="250" t="s">
        <v>1129</v>
      </c>
      <c r="N205" s="250" t="s">
        <v>1129</v>
      </c>
      <c r="O205" s="251" t="s">
        <v>1129</v>
      </c>
    </row>
    <row r="206" spans="2:15" s="276" customFormat="1" x14ac:dyDescent="0.4">
      <c r="B206" s="244" t="s">
        <v>547</v>
      </c>
      <c r="C206" s="245"/>
      <c r="D206" s="250" t="s">
        <v>1129</v>
      </c>
      <c r="E206" s="250">
        <v>1</v>
      </c>
      <c r="F206" s="250">
        <v>5</v>
      </c>
      <c r="G206" s="250">
        <v>16</v>
      </c>
      <c r="H206" s="250" t="s">
        <v>1129</v>
      </c>
      <c r="I206" s="250" t="s">
        <v>1129</v>
      </c>
      <c r="J206" s="250" t="s">
        <v>1129</v>
      </c>
      <c r="K206" s="250" t="s">
        <v>1129</v>
      </c>
      <c r="L206" s="250" t="s">
        <v>1129</v>
      </c>
      <c r="M206" s="250" t="s">
        <v>1129</v>
      </c>
      <c r="N206" s="250" t="s">
        <v>1129</v>
      </c>
      <c r="O206" s="251" t="s">
        <v>1129</v>
      </c>
    </row>
    <row r="207" spans="2:15" s="276" customFormat="1" x14ac:dyDescent="0.4">
      <c r="B207" s="244" t="s">
        <v>205</v>
      </c>
      <c r="C207" s="245"/>
      <c r="D207" s="250" t="s">
        <v>1129</v>
      </c>
      <c r="E207" s="250" t="s">
        <v>1129</v>
      </c>
      <c r="F207" s="250" t="s">
        <v>1129</v>
      </c>
      <c r="G207" s="250" t="s">
        <v>1129</v>
      </c>
      <c r="H207" s="250" t="s">
        <v>1129</v>
      </c>
      <c r="I207" s="250" t="s">
        <v>1129</v>
      </c>
      <c r="J207" s="250" t="s">
        <v>1129</v>
      </c>
      <c r="K207" s="250" t="s">
        <v>1129</v>
      </c>
      <c r="L207" s="250" t="s">
        <v>1129</v>
      </c>
      <c r="M207" s="250">
        <v>-392</v>
      </c>
      <c r="N207" s="250">
        <v>-1327</v>
      </c>
      <c r="O207" s="251">
        <v>-1518</v>
      </c>
    </row>
    <row r="208" spans="2:15" s="276" customFormat="1" x14ac:dyDescent="0.4">
      <c r="B208" s="244" t="s">
        <v>206</v>
      </c>
      <c r="C208" s="245"/>
      <c r="D208" s="250">
        <v>-941</v>
      </c>
      <c r="E208" s="250">
        <v>-945</v>
      </c>
      <c r="F208" s="250">
        <v>-1888</v>
      </c>
      <c r="G208" s="250">
        <v>-1888</v>
      </c>
      <c r="H208" s="250">
        <v>-943</v>
      </c>
      <c r="I208" s="250">
        <v>-943</v>
      </c>
      <c r="J208" s="250">
        <v>-1891</v>
      </c>
      <c r="K208" s="250">
        <v>-1891</v>
      </c>
      <c r="L208" s="250">
        <v>-942</v>
      </c>
      <c r="M208" s="250">
        <v>-946</v>
      </c>
      <c r="N208" s="250">
        <v>-1885</v>
      </c>
      <c r="O208" s="251">
        <v>-1886</v>
      </c>
    </row>
    <row r="209" spans="2:15" s="276" customFormat="1" x14ac:dyDescent="0.4">
      <c r="B209" s="244" t="s">
        <v>548</v>
      </c>
      <c r="C209" s="245"/>
      <c r="D209" s="250">
        <v>-36</v>
      </c>
      <c r="E209" s="250">
        <v>-74</v>
      </c>
      <c r="F209" s="250">
        <v>-112</v>
      </c>
      <c r="G209" s="250">
        <v>-154</v>
      </c>
      <c r="H209" s="250">
        <v>-50</v>
      </c>
      <c r="I209" s="250">
        <v>-97</v>
      </c>
      <c r="J209" s="250">
        <v>-144</v>
      </c>
      <c r="K209" s="250">
        <v>-191</v>
      </c>
      <c r="L209" s="250">
        <v>-47</v>
      </c>
      <c r="M209" s="250">
        <v>-95</v>
      </c>
      <c r="N209" s="250">
        <v>-145</v>
      </c>
      <c r="O209" s="251">
        <v>-196</v>
      </c>
    </row>
    <row r="210" spans="2:15" s="276" customFormat="1" x14ac:dyDescent="0.4">
      <c r="B210" s="244" t="s">
        <v>31</v>
      </c>
      <c r="C210" s="245"/>
      <c r="D210" s="250">
        <v>-3</v>
      </c>
      <c r="E210" s="250">
        <v>-7</v>
      </c>
      <c r="F210" s="250">
        <v>-10</v>
      </c>
      <c r="G210" s="250">
        <v>-13</v>
      </c>
      <c r="H210" s="250">
        <v>-51</v>
      </c>
      <c r="I210" s="250">
        <v>-53</v>
      </c>
      <c r="J210" s="250">
        <v>-54</v>
      </c>
      <c r="K210" s="250">
        <v>-55</v>
      </c>
      <c r="L210" s="250">
        <v>-0.1</v>
      </c>
      <c r="M210" s="250">
        <v>-266</v>
      </c>
      <c r="N210" s="250">
        <v>-152</v>
      </c>
      <c r="O210" s="251">
        <v>-1</v>
      </c>
    </row>
    <row r="211" spans="2:15" s="276" customFormat="1" x14ac:dyDescent="0.4">
      <c r="B211" s="265" t="s">
        <v>549</v>
      </c>
      <c r="C211" s="266"/>
      <c r="D211" s="267">
        <v>-1174</v>
      </c>
      <c r="E211" s="267">
        <v>-3730</v>
      </c>
      <c r="F211" s="267">
        <v>-1467</v>
      </c>
      <c r="G211" s="267">
        <v>3201</v>
      </c>
      <c r="H211" s="267">
        <v>-281</v>
      </c>
      <c r="I211" s="267">
        <v>-4089</v>
      </c>
      <c r="J211" s="267">
        <v>-3165</v>
      </c>
      <c r="K211" s="267">
        <v>-5211</v>
      </c>
      <c r="L211" s="267">
        <v>1239</v>
      </c>
      <c r="M211" s="267">
        <v>-252</v>
      </c>
      <c r="N211" s="267">
        <v>-173</v>
      </c>
      <c r="O211" s="268">
        <v>-1837</v>
      </c>
    </row>
    <row r="212" spans="2:15" s="276" customFormat="1" x14ac:dyDescent="0.4">
      <c r="B212" s="259" t="s">
        <v>207</v>
      </c>
      <c r="C212" s="260"/>
      <c r="D212" s="261">
        <v>-944</v>
      </c>
      <c r="E212" s="261">
        <v>-2099</v>
      </c>
      <c r="F212" s="261">
        <v>248</v>
      </c>
      <c r="G212" s="261">
        <v>1274</v>
      </c>
      <c r="H212" s="261">
        <v>779</v>
      </c>
      <c r="I212" s="261">
        <v>-751</v>
      </c>
      <c r="J212" s="261">
        <v>3070</v>
      </c>
      <c r="K212" s="261">
        <v>1628</v>
      </c>
      <c r="L212" s="261">
        <v>1781</v>
      </c>
      <c r="M212" s="261">
        <v>1476</v>
      </c>
      <c r="N212" s="261">
        <v>2035</v>
      </c>
      <c r="O212" s="262">
        <v>3258</v>
      </c>
    </row>
    <row r="213" spans="2:15" s="276" customFormat="1" x14ac:dyDescent="0.4">
      <c r="B213" s="259" t="s">
        <v>550</v>
      </c>
      <c r="C213" s="260"/>
      <c r="D213" s="261">
        <v>8953</v>
      </c>
      <c r="E213" s="261">
        <v>8953</v>
      </c>
      <c r="F213" s="261">
        <v>8953</v>
      </c>
      <c r="G213" s="261">
        <v>8953</v>
      </c>
      <c r="H213" s="261">
        <v>10228</v>
      </c>
      <c r="I213" s="261">
        <v>10228</v>
      </c>
      <c r="J213" s="261">
        <v>10228</v>
      </c>
      <c r="K213" s="261">
        <v>10228</v>
      </c>
      <c r="L213" s="261">
        <v>11857</v>
      </c>
      <c r="M213" s="261">
        <v>11857</v>
      </c>
      <c r="N213" s="261">
        <v>11857</v>
      </c>
      <c r="O213" s="262">
        <v>11857</v>
      </c>
    </row>
    <row r="214" spans="2:15" s="276" customFormat="1" x14ac:dyDescent="0.4">
      <c r="B214" s="265" t="s">
        <v>551</v>
      </c>
      <c r="C214" s="266"/>
      <c r="D214" s="267">
        <v>8009</v>
      </c>
      <c r="E214" s="267">
        <v>6854</v>
      </c>
      <c r="F214" s="267">
        <v>9202</v>
      </c>
      <c r="G214" s="267">
        <v>10228</v>
      </c>
      <c r="H214" s="267">
        <v>11007</v>
      </c>
      <c r="I214" s="267">
        <v>9477</v>
      </c>
      <c r="J214" s="267">
        <v>13299</v>
      </c>
      <c r="K214" s="267">
        <v>11857</v>
      </c>
      <c r="L214" s="267">
        <v>13638</v>
      </c>
      <c r="M214" s="267">
        <v>13333</v>
      </c>
      <c r="N214" s="267">
        <v>13892</v>
      </c>
      <c r="O214" s="268">
        <v>15115</v>
      </c>
    </row>
    <row r="215" spans="2:15" s="276" customFormat="1" x14ac:dyDescent="0.4">
      <c r="B215" s="265" t="s">
        <v>992</v>
      </c>
      <c r="C215" s="266"/>
      <c r="D215" s="267">
        <v>230</v>
      </c>
      <c r="E215" s="267">
        <v>1631</v>
      </c>
      <c r="F215" s="267">
        <v>1716</v>
      </c>
      <c r="G215" s="267">
        <v>-1927</v>
      </c>
      <c r="H215" s="267">
        <v>1060</v>
      </c>
      <c r="I215" s="267">
        <v>3338</v>
      </c>
      <c r="J215" s="267">
        <v>6236</v>
      </c>
      <c r="K215" s="267">
        <v>6840</v>
      </c>
      <c r="L215" s="267">
        <v>541</v>
      </c>
      <c r="M215" s="267">
        <v>1729</v>
      </c>
      <c r="N215" s="267">
        <v>2208</v>
      </c>
      <c r="O215" s="268">
        <v>5096</v>
      </c>
    </row>
    <row r="216" spans="2:15" x14ac:dyDescent="0.4">
      <c r="B216" s="274" t="s">
        <v>1124</v>
      </c>
    </row>
    <row r="217" spans="2:15" x14ac:dyDescent="0.4">
      <c r="B217" s="274"/>
    </row>
    <row r="219" spans="2:15" x14ac:dyDescent="0.4">
      <c r="B219" s="218" t="s">
        <v>868</v>
      </c>
      <c r="C219" s="219" t="s">
        <v>950</v>
      </c>
      <c r="D219" s="219" t="s">
        <v>1085</v>
      </c>
      <c r="E219" s="219"/>
      <c r="F219" s="219"/>
      <c r="G219" s="219"/>
      <c r="H219" s="219" t="s">
        <v>4</v>
      </c>
      <c r="I219" s="219"/>
      <c r="J219" s="219"/>
      <c r="K219" s="219"/>
      <c r="L219" s="219" t="s">
        <v>731</v>
      </c>
      <c r="M219" s="219"/>
      <c r="N219" s="219"/>
      <c r="O219" s="220"/>
    </row>
    <row r="220" spans="2:15" ht="19.5" thickBot="1" x14ac:dyDescent="0.45">
      <c r="B220" s="282"/>
      <c r="C220" s="283"/>
      <c r="D220" s="283" t="s">
        <v>380</v>
      </c>
      <c r="E220" s="283" t="s">
        <v>381</v>
      </c>
      <c r="F220" s="283" t="s">
        <v>382</v>
      </c>
      <c r="G220" s="283" t="s">
        <v>378</v>
      </c>
      <c r="H220" s="283" t="s">
        <v>380</v>
      </c>
      <c r="I220" s="283" t="s">
        <v>381</v>
      </c>
      <c r="J220" s="283" t="s">
        <v>382</v>
      </c>
      <c r="K220" s="283" t="s">
        <v>378</v>
      </c>
      <c r="L220" s="283" t="s">
        <v>379</v>
      </c>
      <c r="M220" s="283" t="s">
        <v>383</v>
      </c>
      <c r="N220" s="283" t="s">
        <v>384</v>
      </c>
      <c r="O220" s="284" t="s">
        <v>377</v>
      </c>
    </row>
    <row r="221" spans="2:15" ht="19.5" thickTop="1" x14ac:dyDescent="0.4">
      <c r="B221" s="277" t="s">
        <v>363</v>
      </c>
      <c r="C221" s="235"/>
      <c r="D221" s="230"/>
      <c r="E221" s="230"/>
      <c r="F221" s="230"/>
      <c r="G221" s="230"/>
      <c r="H221" s="230"/>
      <c r="I221" s="230"/>
      <c r="J221" s="230"/>
      <c r="K221" s="230"/>
      <c r="L221" s="230"/>
      <c r="M221" s="230"/>
      <c r="N221" s="230"/>
      <c r="O221" s="231"/>
    </row>
    <row r="222" spans="2:15" x14ac:dyDescent="0.4">
      <c r="B222" s="222" t="s">
        <v>1116</v>
      </c>
      <c r="C222" s="235" t="s">
        <v>959</v>
      </c>
      <c r="D222" s="230"/>
      <c r="E222" s="230"/>
      <c r="F222" s="230"/>
      <c r="G222" s="230"/>
      <c r="H222" s="230"/>
      <c r="I222" s="230"/>
      <c r="J222" s="230"/>
      <c r="K222" s="230"/>
      <c r="L222" s="230"/>
      <c r="M222" s="230"/>
      <c r="N222" s="230"/>
      <c r="O222" s="231"/>
    </row>
    <row r="223" spans="2:15" x14ac:dyDescent="0.4">
      <c r="B223" s="244" t="s">
        <v>1002</v>
      </c>
      <c r="C223" s="245"/>
      <c r="D223" s="250">
        <v>14740</v>
      </c>
      <c r="E223" s="250">
        <v>29100</v>
      </c>
      <c r="F223" s="250">
        <v>43179</v>
      </c>
      <c r="G223" s="250">
        <v>58443</v>
      </c>
      <c r="H223" s="250">
        <v>15133</v>
      </c>
      <c r="I223" s="250">
        <v>31681</v>
      </c>
      <c r="J223" s="250">
        <v>48016</v>
      </c>
      <c r="K223" s="250">
        <v>63933</v>
      </c>
      <c r="L223" s="250">
        <v>15580</v>
      </c>
      <c r="M223" s="250">
        <v>31056</v>
      </c>
      <c r="N223" s="250">
        <v>46435</v>
      </c>
      <c r="O223" s="251">
        <v>62049</v>
      </c>
    </row>
    <row r="224" spans="2:15" x14ac:dyDescent="0.4">
      <c r="B224" s="244" t="s">
        <v>1001</v>
      </c>
      <c r="C224" s="245"/>
      <c r="D224" s="250">
        <v>1621</v>
      </c>
      <c r="E224" s="250">
        <v>3345</v>
      </c>
      <c r="F224" s="250">
        <v>5032</v>
      </c>
      <c r="G224" s="250">
        <v>6731</v>
      </c>
      <c r="H224" s="250">
        <v>1742</v>
      </c>
      <c r="I224" s="250">
        <v>3549</v>
      </c>
      <c r="J224" s="250">
        <v>5418</v>
      </c>
      <c r="K224" s="250">
        <v>7242</v>
      </c>
      <c r="L224" s="250">
        <v>1912</v>
      </c>
      <c r="M224" s="250">
        <v>3792</v>
      </c>
      <c r="N224" s="250">
        <v>5653</v>
      </c>
      <c r="O224" s="251">
        <v>7363</v>
      </c>
    </row>
    <row r="225" spans="2:15" x14ac:dyDescent="0.4">
      <c r="B225" s="222" t="s">
        <v>1117</v>
      </c>
      <c r="C225" s="235"/>
      <c r="D225" s="230"/>
      <c r="E225" s="230"/>
      <c r="F225" s="230"/>
      <c r="G225" s="230"/>
      <c r="H225" s="230"/>
      <c r="I225" s="230"/>
      <c r="J225" s="230"/>
      <c r="K225" s="230"/>
      <c r="L225" s="230"/>
      <c r="M225" s="230"/>
      <c r="N225" s="230"/>
      <c r="O225" s="231"/>
    </row>
    <row r="226" spans="2:15" x14ac:dyDescent="0.4">
      <c r="B226" s="244" t="s">
        <v>1006</v>
      </c>
      <c r="C226" s="245"/>
      <c r="D226" s="246">
        <v>10.199999999999999</v>
      </c>
      <c r="E226" s="246">
        <v>8.6999999999999993</v>
      </c>
      <c r="F226" s="246">
        <v>6.6</v>
      </c>
      <c r="G226" s="246">
        <v>6.8</v>
      </c>
      <c r="H226" s="246">
        <v>2.7</v>
      </c>
      <c r="I226" s="246">
        <v>8.9</v>
      </c>
      <c r="J226" s="246">
        <v>11.2</v>
      </c>
      <c r="K226" s="246">
        <v>9.4</v>
      </c>
      <c r="L226" s="246">
        <v>3</v>
      </c>
      <c r="M226" s="246">
        <v>-2</v>
      </c>
      <c r="N226" s="246">
        <v>-3.3</v>
      </c>
      <c r="O226" s="247">
        <v>-2.9</v>
      </c>
    </row>
    <row r="227" spans="2:15" x14ac:dyDescent="0.4">
      <c r="B227" s="244" t="s">
        <v>1007</v>
      </c>
      <c r="C227" s="245"/>
      <c r="D227" s="246">
        <v>23.1</v>
      </c>
      <c r="E227" s="246">
        <v>27.4</v>
      </c>
      <c r="F227" s="246">
        <v>25.8</v>
      </c>
      <c r="G227" s="246">
        <v>24.4</v>
      </c>
      <c r="H227" s="246">
        <v>7.5</v>
      </c>
      <c r="I227" s="246">
        <v>6.1</v>
      </c>
      <c r="J227" s="246">
        <v>7.7</v>
      </c>
      <c r="K227" s="246">
        <v>7.6</v>
      </c>
      <c r="L227" s="246">
        <v>9.8000000000000007</v>
      </c>
      <c r="M227" s="246">
        <v>6.8</v>
      </c>
      <c r="N227" s="246">
        <v>4.3</v>
      </c>
      <c r="O227" s="247">
        <v>1.7</v>
      </c>
    </row>
    <row r="228" spans="2:15" x14ac:dyDescent="0.4">
      <c r="B228" s="222" t="s">
        <v>1118</v>
      </c>
      <c r="C228" s="235" t="s">
        <v>1010</v>
      </c>
      <c r="D228" s="230">
        <v>511</v>
      </c>
      <c r="E228" s="230">
        <v>520</v>
      </c>
      <c r="F228" s="230">
        <v>521</v>
      </c>
      <c r="G228" s="230">
        <v>526</v>
      </c>
      <c r="H228" s="230">
        <v>541</v>
      </c>
      <c r="I228" s="230">
        <v>552</v>
      </c>
      <c r="J228" s="230">
        <v>563</v>
      </c>
      <c r="K228" s="230">
        <v>570</v>
      </c>
      <c r="L228" s="230">
        <v>545</v>
      </c>
      <c r="M228" s="230">
        <v>549</v>
      </c>
      <c r="N228" s="230">
        <v>561</v>
      </c>
      <c r="O228" s="231">
        <v>562</v>
      </c>
    </row>
    <row r="229" spans="2:15" x14ac:dyDescent="0.4">
      <c r="B229" s="222" t="s">
        <v>478</v>
      </c>
      <c r="C229" s="235" t="s">
        <v>1009</v>
      </c>
      <c r="D229" s="230">
        <v>14</v>
      </c>
      <c r="E229" s="230">
        <v>19</v>
      </c>
      <c r="F229" s="230">
        <v>25</v>
      </c>
      <c r="G229" s="230">
        <v>25</v>
      </c>
      <c r="H229" s="230">
        <v>21</v>
      </c>
      <c r="I229" s="230">
        <v>24</v>
      </c>
      <c r="J229" s="230">
        <v>36</v>
      </c>
      <c r="K229" s="230">
        <v>40</v>
      </c>
      <c r="L229" s="230">
        <v>22</v>
      </c>
      <c r="M229" s="230">
        <v>27</v>
      </c>
      <c r="N229" s="230">
        <v>35</v>
      </c>
      <c r="O229" s="231">
        <v>36</v>
      </c>
    </row>
    <row r="230" spans="2:15" x14ac:dyDescent="0.4">
      <c r="B230" s="224" t="s">
        <v>1132</v>
      </c>
      <c r="C230" s="236" t="s">
        <v>959</v>
      </c>
      <c r="D230" s="232">
        <v>961</v>
      </c>
      <c r="E230" s="232">
        <v>1351</v>
      </c>
      <c r="F230" s="232">
        <v>2107</v>
      </c>
      <c r="G230" s="232">
        <v>2107</v>
      </c>
      <c r="H230" s="232">
        <v>1926</v>
      </c>
      <c r="I230" s="232">
        <v>2022</v>
      </c>
      <c r="J230" s="232">
        <v>2930</v>
      </c>
      <c r="K230" s="232">
        <v>3138</v>
      </c>
      <c r="L230" s="232">
        <v>1975</v>
      </c>
      <c r="M230" s="232">
        <v>2487</v>
      </c>
      <c r="N230" s="232">
        <v>4233</v>
      </c>
      <c r="O230" s="233">
        <v>4259</v>
      </c>
    </row>
    <row r="231" spans="2:15" x14ac:dyDescent="0.4">
      <c r="B231" s="221" t="s">
        <v>44</v>
      </c>
      <c r="C231" s="234"/>
      <c r="D231" s="228"/>
      <c r="E231" s="228"/>
      <c r="F231" s="228"/>
      <c r="G231" s="228"/>
      <c r="H231" s="228"/>
      <c r="I231" s="228"/>
      <c r="J231" s="228"/>
      <c r="K231" s="228"/>
      <c r="L231" s="228"/>
      <c r="M231" s="228"/>
      <c r="N231" s="228"/>
      <c r="O231" s="229"/>
    </row>
    <row r="232" spans="2:15" x14ac:dyDescent="0.4">
      <c r="B232" s="222" t="s">
        <v>1119</v>
      </c>
      <c r="C232" s="235" t="s">
        <v>1048</v>
      </c>
      <c r="D232" s="230"/>
      <c r="E232" s="230"/>
      <c r="F232" s="230"/>
      <c r="G232" s="230"/>
      <c r="H232" s="230"/>
      <c r="I232" s="230"/>
      <c r="J232" s="230"/>
      <c r="K232" s="230"/>
      <c r="L232" s="230"/>
      <c r="M232" s="230"/>
      <c r="N232" s="230"/>
      <c r="O232" s="231"/>
    </row>
    <row r="233" spans="2:15" x14ac:dyDescent="0.4">
      <c r="B233" s="244" t="s">
        <v>1045</v>
      </c>
      <c r="C233" s="245"/>
      <c r="D233" s="250">
        <v>14045</v>
      </c>
      <c r="E233" s="250">
        <v>14067</v>
      </c>
      <c r="F233" s="250">
        <v>14317</v>
      </c>
      <c r="G233" s="250">
        <v>14151</v>
      </c>
      <c r="H233" s="250">
        <v>14191</v>
      </c>
      <c r="I233" s="250">
        <v>14217</v>
      </c>
      <c r="J233" s="250">
        <v>14163</v>
      </c>
      <c r="K233" s="250">
        <v>14021</v>
      </c>
      <c r="L233" s="250">
        <v>14411</v>
      </c>
      <c r="M233" s="250">
        <v>14638</v>
      </c>
      <c r="N233" s="250">
        <v>14557</v>
      </c>
      <c r="O233" s="251">
        <v>14925</v>
      </c>
    </row>
    <row r="234" spans="2:15" x14ac:dyDescent="0.4">
      <c r="B234" s="244" t="s">
        <v>1046</v>
      </c>
      <c r="C234" s="245"/>
      <c r="D234" s="250">
        <v>11928</v>
      </c>
      <c r="E234" s="250">
        <v>11897</v>
      </c>
      <c r="F234" s="250">
        <v>12226</v>
      </c>
      <c r="G234" s="250">
        <v>11744</v>
      </c>
      <c r="H234" s="250">
        <v>12107</v>
      </c>
      <c r="I234" s="250">
        <v>11859</v>
      </c>
      <c r="J234" s="250">
        <v>11964</v>
      </c>
      <c r="K234" s="250">
        <v>11936</v>
      </c>
      <c r="L234" s="250">
        <v>12298</v>
      </c>
      <c r="M234" s="250">
        <v>15226</v>
      </c>
      <c r="N234" s="250">
        <v>15310</v>
      </c>
      <c r="O234" s="251">
        <v>15134</v>
      </c>
    </row>
    <row r="235" spans="2:15" x14ac:dyDescent="0.4">
      <c r="B235" s="244" t="s">
        <v>1120</v>
      </c>
      <c r="C235" s="245"/>
      <c r="D235" s="250">
        <v>3862</v>
      </c>
      <c r="E235" s="250">
        <v>3953</v>
      </c>
      <c r="F235" s="250">
        <v>4078</v>
      </c>
      <c r="G235" s="250">
        <v>4054</v>
      </c>
      <c r="H235" s="250">
        <v>4082</v>
      </c>
      <c r="I235" s="250">
        <v>4061</v>
      </c>
      <c r="J235" s="250">
        <v>4053</v>
      </c>
      <c r="K235" s="250">
        <v>4171</v>
      </c>
      <c r="L235" s="250">
        <v>4514</v>
      </c>
      <c r="M235" s="250">
        <v>4660</v>
      </c>
      <c r="N235" s="250">
        <v>4665</v>
      </c>
      <c r="O235" s="251">
        <v>4663</v>
      </c>
    </row>
    <row r="236" spans="2:15" x14ac:dyDescent="0.4">
      <c r="B236" s="244" t="s">
        <v>1047</v>
      </c>
      <c r="C236" s="245"/>
      <c r="D236" s="248">
        <v>92.9</v>
      </c>
      <c r="E236" s="248">
        <v>93.5</v>
      </c>
      <c r="F236" s="248">
        <v>93.4</v>
      </c>
      <c r="G236" s="248">
        <v>92.9</v>
      </c>
      <c r="H236" s="248">
        <v>93.1</v>
      </c>
      <c r="I236" s="248">
        <v>92.7</v>
      </c>
      <c r="J236" s="248">
        <v>91.7</v>
      </c>
      <c r="K236" s="248">
        <v>92.2</v>
      </c>
      <c r="L236" s="248">
        <v>92.1</v>
      </c>
      <c r="M236" s="248">
        <v>92.1</v>
      </c>
      <c r="N236" s="248">
        <v>92.2</v>
      </c>
      <c r="O236" s="249">
        <v>91.7</v>
      </c>
    </row>
    <row r="237" spans="2:15" x14ac:dyDescent="0.4">
      <c r="B237" s="222" t="s">
        <v>1023</v>
      </c>
      <c r="C237" s="235" t="s">
        <v>1022</v>
      </c>
      <c r="D237" s="230">
        <v>633</v>
      </c>
      <c r="E237" s="230">
        <v>637</v>
      </c>
      <c r="F237" s="230">
        <v>650</v>
      </c>
      <c r="G237" s="230">
        <v>648</v>
      </c>
      <c r="H237" s="230">
        <v>649</v>
      </c>
      <c r="I237" s="230">
        <v>648</v>
      </c>
      <c r="J237" s="230">
        <v>648</v>
      </c>
      <c r="K237" s="230">
        <v>663</v>
      </c>
      <c r="L237" s="230">
        <v>678</v>
      </c>
      <c r="M237" s="230">
        <v>728</v>
      </c>
      <c r="N237" s="230">
        <v>727</v>
      </c>
      <c r="O237" s="231">
        <v>724</v>
      </c>
    </row>
    <row r="238" spans="2:15" x14ac:dyDescent="0.4">
      <c r="B238" s="244" t="s">
        <v>1121</v>
      </c>
      <c r="C238" s="245"/>
      <c r="D238" s="250">
        <v>151</v>
      </c>
      <c r="E238" s="250">
        <v>151</v>
      </c>
      <c r="F238" s="250">
        <v>151</v>
      </c>
      <c r="G238" s="250">
        <v>151</v>
      </c>
      <c r="H238" s="250">
        <v>151</v>
      </c>
      <c r="I238" s="250">
        <v>151</v>
      </c>
      <c r="J238" s="250">
        <v>151</v>
      </c>
      <c r="K238" s="250">
        <v>152</v>
      </c>
      <c r="L238" s="250">
        <v>157</v>
      </c>
      <c r="M238" s="250">
        <v>160</v>
      </c>
      <c r="N238" s="250">
        <v>161</v>
      </c>
      <c r="O238" s="251">
        <v>161</v>
      </c>
    </row>
    <row r="239" spans="2:15" x14ac:dyDescent="0.4">
      <c r="B239" s="244" t="s">
        <v>222</v>
      </c>
      <c r="C239" s="245"/>
      <c r="D239" s="250">
        <v>194</v>
      </c>
      <c r="E239" s="250">
        <v>194</v>
      </c>
      <c r="F239" s="250">
        <v>194</v>
      </c>
      <c r="G239" s="250">
        <v>194</v>
      </c>
      <c r="H239" s="250">
        <v>193</v>
      </c>
      <c r="I239" s="250">
        <v>192</v>
      </c>
      <c r="J239" s="250">
        <v>189</v>
      </c>
      <c r="K239" s="250">
        <v>190</v>
      </c>
      <c r="L239" s="250">
        <v>191</v>
      </c>
      <c r="M239" s="250">
        <v>218</v>
      </c>
      <c r="N239" s="250">
        <v>217</v>
      </c>
      <c r="O239" s="251">
        <v>214</v>
      </c>
    </row>
    <row r="240" spans="2:15" x14ac:dyDescent="0.4">
      <c r="B240" s="244" t="s">
        <v>223</v>
      </c>
      <c r="C240" s="245"/>
      <c r="D240" s="250">
        <v>91</v>
      </c>
      <c r="E240" s="250">
        <v>91</v>
      </c>
      <c r="F240" s="250">
        <v>89</v>
      </c>
      <c r="G240" s="250">
        <v>87</v>
      </c>
      <c r="H240" s="250">
        <v>88</v>
      </c>
      <c r="I240" s="250">
        <v>88</v>
      </c>
      <c r="J240" s="250">
        <v>88</v>
      </c>
      <c r="K240" s="250">
        <v>90</v>
      </c>
      <c r="L240" s="250">
        <v>93</v>
      </c>
      <c r="M240" s="250">
        <v>97</v>
      </c>
      <c r="N240" s="250">
        <v>96</v>
      </c>
      <c r="O240" s="251">
        <v>96</v>
      </c>
    </row>
    <row r="241" spans="2:15" x14ac:dyDescent="0.4">
      <c r="B241" s="244" t="s">
        <v>224</v>
      </c>
      <c r="C241" s="245"/>
      <c r="D241" s="250">
        <v>85</v>
      </c>
      <c r="E241" s="250">
        <v>89</v>
      </c>
      <c r="F241" s="250">
        <v>97</v>
      </c>
      <c r="G241" s="250">
        <v>97</v>
      </c>
      <c r="H241" s="250">
        <v>98</v>
      </c>
      <c r="I241" s="250">
        <v>98</v>
      </c>
      <c r="J241" s="250">
        <v>100</v>
      </c>
      <c r="K241" s="250">
        <v>103</v>
      </c>
      <c r="L241" s="250">
        <v>103</v>
      </c>
      <c r="M241" s="250">
        <v>108</v>
      </c>
      <c r="N241" s="250">
        <v>108</v>
      </c>
      <c r="O241" s="251">
        <v>109</v>
      </c>
    </row>
    <row r="242" spans="2:15" x14ac:dyDescent="0.4">
      <c r="B242" s="244" t="s">
        <v>225</v>
      </c>
      <c r="C242" s="245"/>
      <c r="D242" s="250">
        <v>47</v>
      </c>
      <c r="E242" s="250">
        <v>47</v>
      </c>
      <c r="F242" s="250">
        <v>47</v>
      </c>
      <c r="G242" s="250">
        <v>47</v>
      </c>
      <c r="H242" s="250">
        <v>47</v>
      </c>
      <c r="I242" s="250">
        <v>47</v>
      </c>
      <c r="J242" s="250">
        <v>47</v>
      </c>
      <c r="K242" s="250">
        <v>50</v>
      </c>
      <c r="L242" s="250">
        <v>55</v>
      </c>
      <c r="M242" s="250">
        <v>57</v>
      </c>
      <c r="N242" s="250">
        <v>57</v>
      </c>
      <c r="O242" s="251">
        <v>57</v>
      </c>
    </row>
    <row r="243" spans="2:15" x14ac:dyDescent="0.4">
      <c r="B243" s="244" t="s">
        <v>1122</v>
      </c>
      <c r="C243" s="245"/>
      <c r="D243" s="250">
        <v>65</v>
      </c>
      <c r="E243" s="250">
        <v>65</v>
      </c>
      <c r="F243" s="250">
        <v>72</v>
      </c>
      <c r="G243" s="250">
        <v>72</v>
      </c>
      <c r="H243" s="250">
        <v>72</v>
      </c>
      <c r="I243" s="250">
        <v>72</v>
      </c>
      <c r="J243" s="250">
        <v>73</v>
      </c>
      <c r="K243" s="250">
        <v>78</v>
      </c>
      <c r="L243" s="250">
        <v>79</v>
      </c>
      <c r="M243" s="250">
        <v>88</v>
      </c>
      <c r="N243" s="250">
        <v>88</v>
      </c>
      <c r="O243" s="251">
        <v>87</v>
      </c>
    </row>
    <row r="244" spans="2:15" s="276" customFormat="1" x14ac:dyDescent="0.4">
      <c r="B244" s="222" t="s">
        <v>835</v>
      </c>
      <c r="C244" s="260" t="s">
        <v>1021</v>
      </c>
      <c r="D244" s="261" t="s">
        <v>1129</v>
      </c>
      <c r="E244" s="261" t="s">
        <v>1129</v>
      </c>
      <c r="F244" s="261" t="s">
        <v>1129</v>
      </c>
      <c r="G244" s="261" t="s">
        <v>1129</v>
      </c>
      <c r="H244" s="261" t="s">
        <v>1129</v>
      </c>
      <c r="I244" s="261" t="s">
        <v>1129</v>
      </c>
      <c r="J244" s="261" t="s">
        <v>1129</v>
      </c>
      <c r="K244" s="261" t="s">
        <v>1129</v>
      </c>
      <c r="L244" s="261" t="s">
        <v>1129</v>
      </c>
      <c r="M244" s="261">
        <v>24</v>
      </c>
      <c r="N244" s="261">
        <v>24</v>
      </c>
      <c r="O244" s="262">
        <v>24</v>
      </c>
    </row>
    <row r="245" spans="2:15" x14ac:dyDescent="0.4">
      <c r="B245" s="222" t="s">
        <v>1140</v>
      </c>
      <c r="C245" s="235" t="s">
        <v>1038</v>
      </c>
      <c r="D245" s="238"/>
      <c r="E245" s="238"/>
      <c r="F245" s="238"/>
      <c r="G245" s="238"/>
      <c r="H245" s="238"/>
      <c r="I245" s="238"/>
      <c r="J245" s="238"/>
      <c r="K245" s="238"/>
      <c r="L245" s="238"/>
      <c r="M245" s="238"/>
      <c r="N245" s="238"/>
      <c r="O245" s="239"/>
    </row>
    <row r="246" spans="2:15" x14ac:dyDescent="0.4">
      <c r="B246" s="244" t="s">
        <v>1032</v>
      </c>
      <c r="C246" s="245"/>
      <c r="D246" s="250">
        <v>43</v>
      </c>
      <c r="E246" s="250">
        <v>88</v>
      </c>
      <c r="F246" s="250">
        <v>132</v>
      </c>
      <c r="G246" s="250">
        <v>175</v>
      </c>
      <c r="H246" s="250">
        <v>43</v>
      </c>
      <c r="I246" s="250">
        <v>85</v>
      </c>
      <c r="J246" s="250">
        <v>128</v>
      </c>
      <c r="K246" s="250">
        <v>170</v>
      </c>
      <c r="L246" s="250">
        <v>42</v>
      </c>
      <c r="M246" s="250">
        <v>86</v>
      </c>
      <c r="N246" s="250">
        <v>130</v>
      </c>
      <c r="O246" s="251">
        <v>173</v>
      </c>
    </row>
    <row r="247" spans="2:15" x14ac:dyDescent="0.4">
      <c r="B247" s="244" t="s">
        <v>1033</v>
      </c>
      <c r="C247" s="245"/>
      <c r="D247" s="250">
        <v>12</v>
      </c>
      <c r="E247" s="250">
        <v>24</v>
      </c>
      <c r="F247" s="250">
        <v>37</v>
      </c>
      <c r="G247" s="250">
        <v>49</v>
      </c>
      <c r="H247" s="250">
        <v>12</v>
      </c>
      <c r="I247" s="250">
        <v>24</v>
      </c>
      <c r="J247" s="250">
        <v>37</v>
      </c>
      <c r="K247" s="250">
        <v>49</v>
      </c>
      <c r="L247" s="250">
        <v>12</v>
      </c>
      <c r="M247" s="250">
        <v>25</v>
      </c>
      <c r="N247" s="250">
        <v>37</v>
      </c>
      <c r="O247" s="251">
        <v>49</v>
      </c>
    </row>
    <row r="248" spans="2:15" x14ac:dyDescent="0.4">
      <c r="B248" s="244" t="s">
        <v>1034</v>
      </c>
      <c r="C248" s="245"/>
      <c r="D248" s="250">
        <v>28</v>
      </c>
      <c r="E248" s="250">
        <v>57</v>
      </c>
      <c r="F248" s="250">
        <v>86</v>
      </c>
      <c r="G248" s="250">
        <v>115</v>
      </c>
      <c r="H248" s="250">
        <v>28</v>
      </c>
      <c r="I248" s="250">
        <v>58</v>
      </c>
      <c r="J248" s="250">
        <v>88</v>
      </c>
      <c r="K248" s="250">
        <v>116</v>
      </c>
      <c r="L248" s="250">
        <v>29</v>
      </c>
      <c r="M248" s="250">
        <v>59</v>
      </c>
      <c r="N248" s="250">
        <v>89</v>
      </c>
      <c r="O248" s="251">
        <v>118</v>
      </c>
    </row>
    <row r="249" spans="2:15" x14ac:dyDescent="0.4">
      <c r="B249" s="244" t="s">
        <v>1035</v>
      </c>
      <c r="C249" s="245"/>
      <c r="D249" s="250" t="s">
        <v>1129</v>
      </c>
      <c r="E249" s="250">
        <v>0</v>
      </c>
      <c r="F249" s="250">
        <v>3</v>
      </c>
      <c r="G249" s="250">
        <v>9</v>
      </c>
      <c r="H249" s="250">
        <v>4</v>
      </c>
      <c r="I249" s="250">
        <v>8</v>
      </c>
      <c r="J249" s="250">
        <v>13</v>
      </c>
      <c r="K249" s="250">
        <v>17</v>
      </c>
      <c r="L249" s="250">
        <v>4</v>
      </c>
      <c r="M249" s="250">
        <v>8</v>
      </c>
      <c r="N249" s="250">
        <v>13</v>
      </c>
      <c r="O249" s="251">
        <v>17</v>
      </c>
    </row>
    <row r="250" spans="2:15" x14ac:dyDescent="0.4">
      <c r="B250" s="244" t="s">
        <v>1036</v>
      </c>
      <c r="C250" s="245"/>
      <c r="D250" s="250" t="s">
        <v>1129</v>
      </c>
      <c r="E250" s="250" t="s">
        <v>1129</v>
      </c>
      <c r="F250" s="250" t="s">
        <v>1129</v>
      </c>
      <c r="G250" s="250" t="s">
        <v>1129</v>
      </c>
      <c r="H250" s="250" t="s">
        <v>1129</v>
      </c>
      <c r="I250" s="250" t="s">
        <v>1129</v>
      </c>
      <c r="J250" s="250">
        <v>0</v>
      </c>
      <c r="K250" s="250">
        <v>1</v>
      </c>
      <c r="L250" s="250">
        <v>3</v>
      </c>
      <c r="M250" s="250">
        <v>9</v>
      </c>
      <c r="N250" s="250">
        <v>15</v>
      </c>
      <c r="O250" s="251">
        <v>21</v>
      </c>
    </row>
    <row r="251" spans="2:15" x14ac:dyDescent="0.4">
      <c r="B251" s="244" t="s">
        <v>1037</v>
      </c>
      <c r="C251" s="245"/>
      <c r="D251" s="250" t="s">
        <v>1129</v>
      </c>
      <c r="E251" s="250" t="s">
        <v>1129</v>
      </c>
      <c r="F251" s="250" t="s">
        <v>1129</v>
      </c>
      <c r="G251" s="250" t="s">
        <v>1129</v>
      </c>
      <c r="H251" s="250" t="s">
        <v>1129</v>
      </c>
      <c r="I251" s="250" t="s">
        <v>1129</v>
      </c>
      <c r="J251" s="250" t="s">
        <v>1129</v>
      </c>
      <c r="K251" s="250" t="s">
        <v>1129</v>
      </c>
      <c r="L251" s="250">
        <v>0</v>
      </c>
      <c r="M251" s="250">
        <v>9</v>
      </c>
      <c r="N251" s="250">
        <v>18</v>
      </c>
      <c r="O251" s="251">
        <v>27</v>
      </c>
    </row>
    <row r="252" spans="2:15" x14ac:dyDescent="0.4">
      <c r="B252" s="221" t="s">
        <v>995</v>
      </c>
      <c r="C252" s="234"/>
      <c r="D252" s="228"/>
      <c r="E252" s="228"/>
      <c r="F252" s="228"/>
      <c r="G252" s="228"/>
      <c r="H252" s="228"/>
      <c r="I252" s="228"/>
      <c r="J252" s="228"/>
      <c r="K252" s="228"/>
      <c r="L252" s="228"/>
      <c r="M252" s="228"/>
      <c r="N252" s="228"/>
      <c r="O252" s="229"/>
    </row>
    <row r="253" spans="2:15" x14ac:dyDescent="0.4">
      <c r="B253" s="224" t="s">
        <v>1068</v>
      </c>
      <c r="C253" s="236" t="s">
        <v>1021</v>
      </c>
      <c r="D253" s="232">
        <v>20</v>
      </c>
      <c r="E253" s="232">
        <v>20</v>
      </c>
      <c r="F253" s="232">
        <v>20</v>
      </c>
      <c r="G253" s="232">
        <v>66</v>
      </c>
      <c r="H253" s="232">
        <v>67</v>
      </c>
      <c r="I253" s="232">
        <v>67</v>
      </c>
      <c r="J253" s="232">
        <v>66</v>
      </c>
      <c r="K253" s="232">
        <v>66</v>
      </c>
      <c r="L253" s="232">
        <v>68</v>
      </c>
      <c r="M253" s="232">
        <v>68</v>
      </c>
      <c r="N253" s="232">
        <v>68</v>
      </c>
      <c r="O253" s="233">
        <v>68</v>
      </c>
    </row>
    <row r="254" spans="2:15" x14ac:dyDescent="0.4">
      <c r="B254" s="274" t="s">
        <v>1123</v>
      </c>
    </row>
    <row r="255" spans="2:15" x14ac:dyDescent="0.4">
      <c r="B255" s="274" t="s">
        <v>1177</v>
      </c>
    </row>
    <row r="256" spans="2:15" x14ac:dyDescent="0.4">
      <c r="B256" s="274" t="s">
        <v>1178</v>
      </c>
    </row>
    <row r="257" spans="2:11" x14ac:dyDescent="0.4">
      <c r="B257" s="274" t="s">
        <v>1179</v>
      </c>
    </row>
    <row r="258" spans="2:11" x14ac:dyDescent="0.4">
      <c r="B258" s="274" t="s">
        <v>1180</v>
      </c>
    </row>
    <row r="259" spans="2:11" x14ac:dyDescent="0.4">
      <c r="B259" s="274" t="s">
        <v>1112</v>
      </c>
    </row>
    <row r="260" spans="2:11" x14ac:dyDescent="0.4">
      <c r="B260" s="274" t="s">
        <v>1113</v>
      </c>
    </row>
    <row r="261" spans="2:11" x14ac:dyDescent="0.4">
      <c r="B261" s="274" t="s">
        <v>1114</v>
      </c>
    </row>
    <row r="262" spans="2:11" x14ac:dyDescent="0.4">
      <c r="B262" s="274" t="s">
        <v>1115</v>
      </c>
    </row>
    <row r="263" spans="2:11" x14ac:dyDescent="0.4">
      <c r="B263" s="274" t="s">
        <v>1167</v>
      </c>
    </row>
    <row r="264" spans="2:11" x14ac:dyDescent="0.4">
      <c r="B264" s="274" t="s">
        <v>1181</v>
      </c>
    </row>
    <row r="265" spans="2:11" x14ac:dyDescent="0.4">
      <c r="B265" s="274"/>
    </row>
    <row r="266" spans="2:11" x14ac:dyDescent="0.4">
      <c r="B266" s="274"/>
      <c r="K266" s="276">
        <v>3807</v>
      </c>
    </row>
    <row r="267" spans="2:11" x14ac:dyDescent="0.4">
      <c r="B267" s="285" t="s">
        <v>1082</v>
      </c>
    </row>
    <row r="268" spans="2:11" x14ac:dyDescent="0.4">
      <c r="B268" s="215" t="s">
        <v>1083</v>
      </c>
    </row>
    <row r="269" spans="2:11" x14ac:dyDescent="0.4">
      <c r="B269" s="215" t="s">
        <v>1084</v>
      </c>
    </row>
  </sheetData>
  <phoneticPr fontId="3"/>
  <pageMargins left="0.70866141732283472" right="0.70866141732283472" top="0.74803149606299213" bottom="0.74803149606299213" header="0.31496062992125984" footer="0.31496062992125984"/>
  <pageSetup paperSize="9" scale="36" fitToHeight="5" orientation="portrait" horizontalDpi="1200" verticalDpi="1200" r:id="rId1"/>
  <rowBreaks count="4" manualBreakCount="4">
    <brk id="76" max="16383" man="1"/>
    <brk id="125" max="16383" man="1"/>
    <brk id="165" max="16383" man="1"/>
    <brk id="2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E5A2-2B4A-43F7-957B-B73543285709}">
  <dimension ref="A1:CB81"/>
  <sheetViews>
    <sheetView defaultGridColor="0" colorId="23" zoomScaleNormal="100" workbookViewId="0">
      <pane xSplit="11" ySplit="3" topLeftCell="L28"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
      <c r="BZ3" s="170" t="s">
        <v>641</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'21Q4_パラメータ設定'!$F$4</f>
        <v>FY2020</v>
      </c>
      <c r="D56" s="353"/>
      <c r="E56" s="353"/>
      <c r="F56" s="354"/>
      <c r="G56" s="355" t="str">
        <f>'21Q4_パラメータ設定'!$G$4</f>
        <v>FY2021</v>
      </c>
      <c r="H56" s="356"/>
      <c r="I56" s="356"/>
      <c r="J56" s="357"/>
      <c r="M56" s="345" t="s">
        <v>370</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383</v>
      </c>
      <c r="I57" s="119" t="s">
        <v>384</v>
      </c>
      <c r="J57" s="35" t="s">
        <v>377</v>
      </c>
      <c r="M57" s="33" t="s">
        <v>380</v>
      </c>
      <c r="N57" s="33" t="s">
        <v>385</v>
      </c>
      <c r="O57" s="33" t="s">
        <v>386</v>
      </c>
      <c r="P57" s="34" t="s">
        <v>387</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 t="shared" ref="C58:J62" si="1">+IF(OR(AG58="",AG58=0),"―",IF(AG58&lt;0,ROUNDDOWN(AG58/10^6,0)+-0.0000001,ROUNDDOWN(AG58/10^6,0)))</f>
        <v>24960</v>
      </c>
      <c r="D58" s="107">
        <f t="shared" si="1"/>
        <v>25400</v>
      </c>
      <c r="E58" s="107">
        <f t="shared" si="1"/>
        <v>27758</v>
      </c>
      <c r="F58" s="107">
        <f t="shared" si="1"/>
        <v>28063</v>
      </c>
      <c r="G58" s="107">
        <f t="shared" si="1"/>
        <v>29095</v>
      </c>
      <c r="H58" s="107">
        <f t="shared" si="1"/>
        <v>29055</v>
      </c>
      <c r="I58" s="107">
        <f t="shared" si="1"/>
        <v>29104</v>
      </c>
      <c r="J58" s="107">
        <f t="shared" si="1"/>
        <v>29984</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 t="shared" si="2"/>
        <v>0</v>
      </c>
      <c r="AP58" s="107">
        <f t="shared" si="2"/>
        <v>0</v>
      </c>
      <c r="AQ58" s="107">
        <f t="shared" si="2"/>
        <v>0</v>
      </c>
      <c r="AR58" s="107">
        <f t="shared" si="2"/>
        <v>0</v>
      </c>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 t="shared" si="1"/>
        <v>14895</v>
      </c>
      <c r="D59" s="110">
        <f t="shared" si="1"/>
        <v>14904</v>
      </c>
      <c r="E59" s="110">
        <f t="shared" si="1"/>
        <v>15323</v>
      </c>
      <c r="F59" s="110">
        <f t="shared" si="1"/>
        <v>15802</v>
      </c>
      <c r="G59" s="110">
        <f t="shared" si="1"/>
        <v>16585</v>
      </c>
      <c r="H59" s="110">
        <f t="shared" si="1"/>
        <v>16299</v>
      </c>
      <c r="I59" s="110">
        <f t="shared" si="1"/>
        <v>15980</v>
      </c>
      <c r="J59" s="110">
        <f t="shared" si="1"/>
        <v>17176</v>
      </c>
      <c r="K59" s="67"/>
      <c r="L59" s="67" t="s">
        <v>364</v>
      </c>
      <c r="M59" s="110">
        <f>M77</f>
        <v>0</v>
      </c>
      <c r="N59" s="110">
        <f t="shared" ref="N59:P62" si="3">N77-M77</f>
        <v>0</v>
      </c>
      <c r="O59" s="110">
        <f t="shared" si="3"/>
        <v>0</v>
      </c>
      <c r="P59" s="110">
        <f t="shared" si="3"/>
        <v>0</v>
      </c>
      <c r="Q59" s="110">
        <f>Q77</f>
        <v>0</v>
      </c>
      <c r="R59" s="110">
        <f t="shared" ref="R59:T62" si="4">R77-Q77</f>
        <v>0</v>
      </c>
      <c r="S59" s="110">
        <f t="shared" si="4"/>
        <v>0</v>
      </c>
      <c r="T59" s="110">
        <f t="shared" si="4"/>
        <v>0</v>
      </c>
      <c r="U59" s="110">
        <f>U77</f>
        <v>13244561784</v>
      </c>
      <c r="V59" s="110">
        <f t="shared" ref="V59:X62" si="5">V77-U77</f>
        <v>13346758070</v>
      </c>
      <c r="W59" s="110">
        <f t="shared" si="5"/>
        <v>13488976831</v>
      </c>
      <c r="X59" s="110">
        <f t="shared" si="5"/>
        <v>13521050049</v>
      </c>
      <c r="Y59" s="110">
        <f>Y77</f>
        <v>13795723760</v>
      </c>
      <c r="Z59" s="110">
        <f t="shared" ref="Z59:AB62" si="6">Z77-Y77</f>
        <v>13847845295</v>
      </c>
      <c r="AA59" s="110">
        <f t="shared" si="6"/>
        <v>13969338717</v>
      </c>
      <c r="AB59" s="110">
        <f t="shared" si="6"/>
        <v>14027572655</v>
      </c>
      <c r="AC59" s="110">
        <f>AC77</f>
        <v>14285026380</v>
      </c>
      <c r="AD59" s="110">
        <f t="shared" ref="AD59:AF62" si="7">AD77-AC77</f>
        <v>14485672579</v>
      </c>
      <c r="AE59" s="110">
        <f t="shared" si="7"/>
        <v>14697258250</v>
      </c>
      <c r="AF59" s="110">
        <f t="shared" si="7"/>
        <v>14795371454</v>
      </c>
      <c r="AG59" s="110">
        <f>AG77</f>
        <v>14895907207</v>
      </c>
      <c r="AH59" s="110">
        <f t="shared" ref="AH59:AJ62" si="8">AH77-AG77</f>
        <v>14904592169</v>
      </c>
      <c r="AI59" s="110">
        <f t="shared" si="8"/>
        <v>15323872980</v>
      </c>
      <c r="AJ59" s="110">
        <f t="shared" si="8"/>
        <v>15802433515</v>
      </c>
      <c r="AK59" s="110">
        <f>AK77</f>
        <v>16585097815</v>
      </c>
      <c r="AL59" s="110">
        <f t="shared" ref="AL59:AN62" si="9">AL77-AK77</f>
        <v>16299680504</v>
      </c>
      <c r="AM59" s="110">
        <f t="shared" si="9"/>
        <v>15980849584</v>
      </c>
      <c r="AN59" s="110">
        <f t="shared" si="9"/>
        <v>17176494515</v>
      </c>
      <c r="AO59" s="110">
        <f>AO77</f>
        <v>0</v>
      </c>
      <c r="AP59" s="110">
        <f t="shared" ref="AP59:AR62" si="10">AP77-AO77</f>
        <v>0</v>
      </c>
      <c r="AQ59" s="110">
        <f t="shared" si="10"/>
        <v>0</v>
      </c>
      <c r="AR59" s="110">
        <f t="shared" si="10"/>
        <v>0</v>
      </c>
      <c r="AS59" s="110">
        <f>AS77</f>
        <v>0</v>
      </c>
      <c r="AT59" s="110">
        <f t="shared" ref="AT59:AV62" si="11">AT77-AS77</f>
        <v>0</v>
      </c>
      <c r="AU59" s="110">
        <f t="shared" si="11"/>
        <v>0</v>
      </c>
      <c r="AV59" s="110">
        <f t="shared" si="11"/>
        <v>0</v>
      </c>
      <c r="AW59" s="110">
        <f>AW77</f>
        <v>0</v>
      </c>
      <c r="AX59" s="110">
        <f t="shared" ref="AX59:AZ62" si="12">AX77-AW77</f>
        <v>0</v>
      </c>
      <c r="AY59" s="110">
        <f t="shared" si="12"/>
        <v>0</v>
      </c>
      <c r="AZ59" s="110">
        <f t="shared" si="12"/>
        <v>0</v>
      </c>
      <c r="BA59" s="110">
        <f>BA77</f>
        <v>0</v>
      </c>
      <c r="BB59" s="110">
        <f t="shared" ref="BB59:BD62" si="13">BB77-BA77</f>
        <v>0</v>
      </c>
      <c r="BC59" s="110">
        <f t="shared" si="13"/>
        <v>0</v>
      </c>
      <c r="BD59" s="110">
        <f t="shared" si="13"/>
        <v>0</v>
      </c>
      <c r="BE59" s="110">
        <f>BE77</f>
        <v>0</v>
      </c>
      <c r="BF59" s="110">
        <f t="shared" ref="BF59:BH62" si="14">BF77-BE77</f>
        <v>0</v>
      </c>
      <c r="BG59" s="110">
        <f t="shared" si="14"/>
        <v>0</v>
      </c>
      <c r="BH59" s="110">
        <f t="shared" si="14"/>
        <v>0</v>
      </c>
      <c r="BI59" s="110">
        <f>BI77</f>
        <v>0</v>
      </c>
      <c r="BJ59" s="110">
        <f t="shared" ref="BJ59:BL62" si="15">BJ77-BI77</f>
        <v>0</v>
      </c>
      <c r="BK59" s="110">
        <f t="shared" si="15"/>
        <v>0</v>
      </c>
      <c r="BL59" s="110">
        <f t="shared" si="15"/>
        <v>0</v>
      </c>
      <c r="BM59" s="110">
        <f>BM77</f>
        <v>0</v>
      </c>
      <c r="BN59" s="110">
        <f t="shared" ref="BN59:BP62" si="16">BN77-BM77</f>
        <v>0</v>
      </c>
      <c r="BO59" s="110">
        <f t="shared" si="16"/>
        <v>0</v>
      </c>
      <c r="BP59" s="110">
        <f t="shared" si="16"/>
        <v>0</v>
      </c>
      <c r="BQ59" s="110">
        <f>BQ77</f>
        <v>0</v>
      </c>
      <c r="BR59" s="110">
        <f t="shared" ref="BR59:BT62" si="17">BR77-BQ77</f>
        <v>0</v>
      </c>
      <c r="BS59" s="110">
        <f t="shared" si="17"/>
        <v>0</v>
      </c>
      <c r="BT59" s="110">
        <f t="shared" si="17"/>
        <v>0</v>
      </c>
      <c r="BU59" s="110">
        <f>BU77</f>
        <v>0</v>
      </c>
      <c r="BV59" s="110">
        <f t="shared" ref="BV59:BX62" si="18">BV77-BU77</f>
        <v>0</v>
      </c>
      <c r="BW59" s="110">
        <f t="shared" si="18"/>
        <v>0</v>
      </c>
      <c r="BX59" s="110">
        <f t="shared" si="18"/>
        <v>0</v>
      </c>
      <c r="BY59" s="65"/>
      <c r="BZ59" s="65"/>
      <c r="CA59" s="65"/>
      <c r="CB59" s="3" t="s">
        <v>89</v>
      </c>
    </row>
    <row r="60" spans="1:80" s="27" customFormat="1" ht="15" customHeight="1" x14ac:dyDescent="0.25">
      <c r="A60" s="38" t="s">
        <v>11</v>
      </c>
      <c r="B60" s="12" t="s">
        <v>44</v>
      </c>
      <c r="C60" s="110">
        <f t="shared" si="1"/>
        <v>9347</v>
      </c>
      <c r="D60" s="110">
        <f t="shared" si="1"/>
        <v>9756</v>
      </c>
      <c r="E60" s="110">
        <f t="shared" si="1"/>
        <v>11722</v>
      </c>
      <c r="F60" s="110">
        <f t="shared" si="1"/>
        <v>11476</v>
      </c>
      <c r="G60" s="110">
        <f t="shared" si="1"/>
        <v>11671</v>
      </c>
      <c r="H60" s="110">
        <f t="shared" si="1"/>
        <v>11916</v>
      </c>
      <c r="I60" s="110">
        <f t="shared" si="1"/>
        <v>12283</v>
      </c>
      <c r="J60" s="110">
        <f t="shared" si="1"/>
        <v>11731</v>
      </c>
      <c r="K60" s="67"/>
      <c r="L60" s="67" t="s">
        <v>365</v>
      </c>
      <c r="M60" s="110">
        <f>M78</f>
        <v>0</v>
      </c>
      <c r="N60" s="110">
        <f t="shared" si="3"/>
        <v>0</v>
      </c>
      <c r="O60" s="110">
        <f t="shared" si="3"/>
        <v>0</v>
      </c>
      <c r="P60" s="110">
        <f t="shared" si="3"/>
        <v>0</v>
      </c>
      <c r="Q60" s="110">
        <f>Q78</f>
        <v>0</v>
      </c>
      <c r="R60" s="110">
        <f t="shared" si="4"/>
        <v>0</v>
      </c>
      <c r="S60" s="110">
        <f t="shared" si="4"/>
        <v>0</v>
      </c>
      <c r="T60" s="110">
        <f t="shared" si="4"/>
        <v>0</v>
      </c>
      <c r="U60" s="110">
        <f>U78</f>
        <v>3686457328</v>
      </c>
      <c r="V60" s="110">
        <f t="shared" si="5"/>
        <v>3957024597</v>
      </c>
      <c r="W60" s="110">
        <f t="shared" si="5"/>
        <v>5072883166</v>
      </c>
      <c r="X60" s="110">
        <f t="shared" si="5"/>
        <v>5927756268</v>
      </c>
      <c r="Y60" s="110">
        <f>Y78</f>
        <v>6131104357</v>
      </c>
      <c r="Z60" s="110">
        <f t="shared" si="6"/>
        <v>6156113626</v>
      </c>
      <c r="AA60" s="110">
        <f t="shared" si="6"/>
        <v>6729534934</v>
      </c>
      <c r="AB60" s="110">
        <f t="shared" si="6"/>
        <v>7425061523</v>
      </c>
      <c r="AC60" s="110">
        <f>AC78</f>
        <v>8477873011</v>
      </c>
      <c r="AD60" s="110">
        <f t="shared" si="7"/>
        <v>8639663347</v>
      </c>
      <c r="AE60" s="110">
        <f t="shared" si="7"/>
        <v>9084831539</v>
      </c>
      <c r="AF60" s="110">
        <f t="shared" si="7"/>
        <v>8883269362</v>
      </c>
      <c r="AG60" s="110">
        <f>AG78</f>
        <v>9347644043</v>
      </c>
      <c r="AH60" s="110">
        <f t="shared" si="8"/>
        <v>9756200738</v>
      </c>
      <c r="AI60" s="110">
        <f t="shared" si="8"/>
        <v>11722775208</v>
      </c>
      <c r="AJ60" s="110">
        <f t="shared" si="8"/>
        <v>11476919062</v>
      </c>
      <c r="AK60" s="110">
        <f>AK78</f>
        <v>11671131728</v>
      </c>
      <c r="AL60" s="110">
        <f t="shared" si="9"/>
        <v>11916851032</v>
      </c>
      <c r="AM60" s="110">
        <f t="shared" si="9"/>
        <v>12283685855</v>
      </c>
      <c r="AN60" s="110">
        <f t="shared" si="9"/>
        <v>11731177508</v>
      </c>
      <c r="AO60" s="110">
        <f>AO78</f>
        <v>0</v>
      </c>
      <c r="AP60" s="110">
        <f t="shared" si="10"/>
        <v>0</v>
      </c>
      <c r="AQ60" s="110">
        <f t="shared" si="10"/>
        <v>0</v>
      </c>
      <c r="AR60" s="110">
        <f t="shared" si="10"/>
        <v>0</v>
      </c>
      <c r="AS60" s="110">
        <f>AS78</f>
        <v>0</v>
      </c>
      <c r="AT60" s="110">
        <f t="shared" si="11"/>
        <v>0</v>
      </c>
      <c r="AU60" s="110">
        <f t="shared" si="11"/>
        <v>0</v>
      </c>
      <c r="AV60" s="110">
        <f t="shared" si="11"/>
        <v>0</v>
      </c>
      <c r="AW60" s="110">
        <f>AW78</f>
        <v>0</v>
      </c>
      <c r="AX60" s="110">
        <f t="shared" si="12"/>
        <v>0</v>
      </c>
      <c r="AY60" s="110">
        <f t="shared" si="12"/>
        <v>0</v>
      </c>
      <c r="AZ60" s="110">
        <f t="shared" si="12"/>
        <v>0</v>
      </c>
      <c r="BA60" s="110">
        <f>BA78</f>
        <v>0</v>
      </c>
      <c r="BB60" s="110">
        <f t="shared" si="13"/>
        <v>0</v>
      </c>
      <c r="BC60" s="110">
        <f t="shared" si="13"/>
        <v>0</v>
      </c>
      <c r="BD60" s="110">
        <f t="shared" si="13"/>
        <v>0</v>
      </c>
      <c r="BE60" s="110">
        <f>BE78</f>
        <v>0</v>
      </c>
      <c r="BF60" s="110">
        <f t="shared" si="14"/>
        <v>0</v>
      </c>
      <c r="BG60" s="110">
        <f t="shared" si="14"/>
        <v>0</v>
      </c>
      <c r="BH60" s="110">
        <f t="shared" si="14"/>
        <v>0</v>
      </c>
      <c r="BI60" s="110">
        <f>BI78</f>
        <v>0</v>
      </c>
      <c r="BJ60" s="110">
        <f t="shared" si="15"/>
        <v>0</v>
      </c>
      <c r="BK60" s="110">
        <f t="shared" si="15"/>
        <v>0</v>
      </c>
      <c r="BL60" s="110">
        <f t="shared" si="15"/>
        <v>0</v>
      </c>
      <c r="BM60" s="110">
        <f>BM78</f>
        <v>0</v>
      </c>
      <c r="BN60" s="110">
        <f t="shared" si="16"/>
        <v>0</v>
      </c>
      <c r="BO60" s="110">
        <f t="shared" si="16"/>
        <v>0</v>
      </c>
      <c r="BP60" s="110">
        <f t="shared" si="16"/>
        <v>0</v>
      </c>
      <c r="BQ60" s="110">
        <f>BQ78</f>
        <v>0</v>
      </c>
      <c r="BR60" s="110">
        <f t="shared" si="17"/>
        <v>0</v>
      </c>
      <c r="BS60" s="110">
        <f t="shared" si="17"/>
        <v>0</v>
      </c>
      <c r="BT60" s="110">
        <f t="shared" si="17"/>
        <v>0</v>
      </c>
      <c r="BU60" s="110">
        <f>BU78</f>
        <v>0</v>
      </c>
      <c r="BV60" s="110">
        <f t="shared" si="18"/>
        <v>0</v>
      </c>
      <c r="BW60" s="110">
        <f t="shared" si="18"/>
        <v>0</v>
      </c>
      <c r="BX60" s="110">
        <f t="shared" si="18"/>
        <v>0</v>
      </c>
      <c r="BY60" s="65"/>
      <c r="BZ60" s="65"/>
      <c r="CA60" s="65"/>
      <c r="CB60" s="3" t="s">
        <v>89</v>
      </c>
    </row>
    <row r="61" spans="1:80" s="27" customFormat="1" ht="15" customHeight="1" x14ac:dyDescent="0.25">
      <c r="A61" s="38" t="s">
        <v>14</v>
      </c>
      <c r="B61" s="12" t="s">
        <v>77</v>
      </c>
      <c r="C61" s="110">
        <f t="shared" si="1"/>
        <v>583</v>
      </c>
      <c r="D61" s="110">
        <f t="shared" si="1"/>
        <v>588</v>
      </c>
      <c r="E61" s="110">
        <f t="shared" si="1"/>
        <v>606</v>
      </c>
      <c r="F61" s="110">
        <f t="shared" si="1"/>
        <v>648</v>
      </c>
      <c r="G61" s="110">
        <f t="shared" si="1"/>
        <v>702</v>
      </c>
      <c r="H61" s="110">
        <f t="shared" si="1"/>
        <v>704</v>
      </c>
      <c r="I61" s="110">
        <f t="shared" si="1"/>
        <v>731</v>
      </c>
      <c r="J61" s="110">
        <f t="shared" si="1"/>
        <v>939</v>
      </c>
      <c r="K61" s="67"/>
      <c r="L61" s="67" t="s">
        <v>366</v>
      </c>
      <c r="M61" s="110">
        <f>M79</f>
        <v>0</v>
      </c>
      <c r="N61" s="110">
        <f t="shared" si="3"/>
        <v>0</v>
      </c>
      <c r="O61" s="110">
        <f t="shared" si="3"/>
        <v>0</v>
      </c>
      <c r="P61" s="110">
        <f t="shared" si="3"/>
        <v>0</v>
      </c>
      <c r="Q61" s="110">
        <f>Q79</f>
        <v>0</v>
      </c>
      <c r="R61" s="110">
        <f t="shared" si="4"/>
        <v>0</v>
      </c>
      <c r="S61" s="110">
        <f t="shared" si="4"/>
        <v>0</v>
      </c>
      <c r="T61" s="110">
        <f t="shared" si="4"/>
        <v>0</v>
      </c>
      <c r="U61" s="110">
        <f>U79</f>
        <v>311311680</v>
      </c>
      <c r="V61" s="110">
        <f t="shared" si="5"/>
        <v>345542790</v>
      </c>
      <c r="W61" s="110">
        <f t="shared" si="5"/>
        <v>397676025</v>
      </c>
      <c r="X61" s="110">
        <f t="shared" si="5"/>
        <v>396790849</v>
      </c>
      <c r="Y61" s="110">
        <f>Y79</f>
        <v>371553439</v>
      </c>
      <c r="Z61" s="110">
        <f t="shared" si="6"/>
        <v>402997101</v>
      </c>
      <c r="AA61" s="110">
        <f t="shared" si="6"/>
        <v>425266645</v>
      </c>
      <c r="AB61" s="110">
        <f t="shared" si="6"/>
        <v>416389917</v>
      </c>
      <c r="AC61" s="110">
        <f>AC79</f>
        <v>455746337</v>
      </c>
      <c r="AD61" s="110">
        <f t="shared" si="7"/>
        <v>470906720</v>
      </c>
      <c r="AE61" s="110">
        <f t="shared" si="7"/>
        <v>492783789</v>
      </c>
      <c r="AF61" s="110">
        <f t="shared" si="7"/>
        <v>506008260</v>
      </c>
      <c r="AG61" s="110">
        <f>AG79</f>
        <v>583508639</v>
      </c>
      <c r="AH61" s="110">
        <f t="shared" si="8"/>
        <v>588593741</v>
      </c>
      <c r="AI61" s="110">
        <f t="shared" si="8"/>
        <v>606224519</v>
      </c>
      <c r="AJ61" s="110">
        <f t="shared" si="8"/>
        <v>648863273</v>
      </c>
      <c r="AK61" s="110">
        <f>AK79</f>
        <v>702477106</v>
      </c>
      <c r="AL61" s="110">
        <f t="shared" si="9"/>
        <v>704818685</v>
      </c>
      <c r="AM61" s="110">
        <f t="shared" si="9"/>
        <v>731443877</v>
      </c>
      <c r="AN61" s="110">
        <f t="shared" si="9"/>
        <v>939887944</v>
      </c>
      <c r="AO61" s="110">
        <f>AO79</f>
        <v>0</v>
      </c>
      <c r="AP61" s="110">
        <f t="shared" si="10"/>
        <v>0</v>
      </c>
      <c r="AQ61" s="110">
        <f t="shared" si="10"/>
        <v>0</v>
      </c>
      <c r="AR61" s="110">
        <f t="shared" si="10"/>
        <v>0</v>
      </c>
      <c r="AS61" s="110">
        <f>AS79</f>
        <v>0</v>
      </c>
      <c r="AT61" s="110">
        <f t="shared" si="11"/>
        <v>0</v>
      </c>
      <c r="AU61" s="110">
        <f t="shared" si="11"/>
        <v>0</v>
      </c>
      <c r="AV61" s="110">
        <f t="shared" si="11"/>
        <v>0</v>
      </c>
      <c r="AW61" s="110">
        <f>AW79</f>
        <v>0</v>
      </c>
      <c r="AX61" s="110">
        <f t="shared" si="12"/>
        <v>0</v>
      </c>
      <c r="AY61" s="110">
        <f t="shared" si="12"/>
        <v>0</v>
      </c>
      <c r="AZ61" s="110">
        <f t="shared" si="12"/>
        <v>0</v>
      </c>
      <c r="BA61" s="110">
        <f>BA79</f>
        <v>0</v>
      </c>
      <c r="BB61" s="110">
        <f t="shared" si="13"/>
        <v>0</v>
      </c>
      <c r="BC61" s="110">
        <f t="shared" si="13"/>
        <v>0</v>
      </c>
      <c r="BD61" s="110">
        <f t="shared" si="13"/>
        <v>0</v>
      </c>
      <c r="BE61" s="110">
        <f>BE79</f>
        <v>0</v>
      </c>
      <c r="BF61" s="110">
        <f t="shared" si="14"/>
        <v>0</v>
      </c>
      <c r="BG61" s="110">
        <f t="shared" si="14"/>
        <v>0</v>
      </c>
      <c r="BH61" s="110">
        <f t="shared" si="14"/>
        <v>0</v>
      </c>
      <c r="BI61" s="110">
        <f>BI79</f>
        <v>0</v>
      </c>
      <c r="BJ61" s="110">
        <f t="shared" si="15"/>
        <v>0</v>
      </c>
      <c r="BK61" s="110">
        <f t="shared" si="15"/>
        <v>0</v>
      </c>
      <c r="BL61" s="110">
        <f t="shared" si="15"/>
        <v>0</v>
      </c>
      <c r="BM61" s="110">
        <f>BM79</f>
        <v>0</v>
      </c>
      <c r="BN61" s="110">
        <f t="shared" si="16"/>
        <v>0</v>
      </c>
      <c r="BO61" s="110">
        <f t="shared" si="16"/>
        <v>0</v>
      </c>
      <c r="BP61" s="110">
        <f t="shared" si="16"/>
        <v>0</v>
      </c>
      <c r="BQ61" s="110">
        <f>BQ79</f>
        <v>0</v>
      </c>
      <c r="BR61" s="110">
        <f t="shared" si="17"/>
        <v>0</v>
      </c>
      <c r="BS61" s="110">
        <f t="shared" si="17"/>
        <v>0</v>
      </c>
      <c r="BT61" s="110">
        <f t="shared" si="17"/>
        <v>0</v>
      </c>
      <c r="BU61" s="110">
        <f>BU79</f>
        <v>0</v>
      </c>
      <c r="BV61" s="110">
        <f t="shared" si="18"/>
        <v>0</v>
      </c>
      <c r="BW61" s="110">
        <f t="shared" si="18"/>
        <v>0</v>
      </c>
      <c r="BX61" s="110">
        <f t="shared" si="18"/>
        <v>0</v>
      </c>
      <c r="BY61" s="65"/>
      <c r="BZ61" s="65"/>
      <c r="CA61" s="65"/>
      <c r="CB61" s="3" t="s">
        <v>89</v>
      </c>
    </row>
    <row r="62" spans="1:80" s="27" customFormat="1" ht="15" customHeight="1" x14ac:dyDescent="0.25">
      <c r="A62" s="42" t="s">
        <v>15</v>
      </c>
      <c r="B62" s="14" t="s">
        <v>76</v>
      </c>
      <c r="C62" s="111">
        <f t="shared" si="1"/>
        <v>133</v>
      </c>
      <c r="D62" s="111">
        <f t="shared" si="1"/>
        <v>150</v>
      </c>
      <c r="E62" s="111">
        <f t="shared" si="1"/>
        <v>105</v>
      </c>
      <c r="F62" s="111">
        <f t="shared" si="1"/>
        <v>135</v>
      </c>
      <c r="G62" s="111">
        <f t="shared" si="1"/>
        <v>136</v>
      </c>
      <c r="H62" s="111">
        <f t="shared" si="1"/>
        <v>134</v>
      </c>
      <c r="I62" s="111">
        <f t="shared" si="1"/>
        <v>108</v>
      </c>
      <c r="J62" s="111">
        <f t="shared" si="1"/>
        <v>136</v>
      </c>
      <c r="K62" s="67"/>
      <c r="L62" s="67" t="s">
        <v>367</v>
      </c>
      <c r="M62" s="111">
        <f>M80</f>
        <v>0</v>
      </c>
      <c r="N62" s="111">
        <f t="shared" si="3"/>
        <v>0</v>
      </c>
      <c r="O62" s="111">
        <f t="shared" si="3"/>
        <v>0</v>
      </c>
      <c r="P62" s="111">
        <f t="shared" si="3"/>
        <v>0</v>
      </c>
      <c r="Q62" s="111">
        <f>Q80</f>
        <v>0</v>
      </c>
      <c r="R62" s="111">
        <f t="shared" si="4"/>
        <v>0</v>
      </c>
      <c r="S62" s="111">
        <f t="shared" si="4"/>
        <v>0</v>
      </c>
      <c r="T62" s="111">
        <f t="shared" si="4"/>
        <v>0</v>
      </c>
      <c r="U62" s="111">
        <f>U80</f>
        <v>184865023</v>
      </c>
      <c r="V62" s="111">
        <f t="shared" si="5"/>
        <v>186716868</v>
      </c>
      <c r="W62" s="111">
        <f t="shared" si="5"/>
        <v>122739257</v>
      </c>
      <c r="X62" s="111">
        <f t="shared" si="5"/>
        <v>138150467</v>
      </c>
      <c r="Y62" s="111">
        <f>Y80</f>
        <v>180738042</v>
      </c>
      <c r="Z62" s="111">
        <f t="shared" si="6"/>
        <v>145378587</v>
      </c>
      <c r="AA62" s="111">
        <f t="shared" si="6"/>
        <v>92931716</v>
      </c>
      <c r="AB62" s="111">
        <f t="shared" si="6"/>
        <v>133532802</v>
      </c>
      <c r="AC62" s="111">
        <f>AC80</f>
        <v>119336176</v>
      </c>
      <c r="AD62" s="111">
        <f t="shared" si="7"/>
        <v>127497028</v>
      </c>
      <c r="AE62" s="111">
        <f t="shared" si="7"/>
        <v>91037280</v>
      </c>
      <c r="AF62" s="111">
        <f t="shared" si="7"/>
        <v>107540688</v>
      </c>
      <c r="AG62" s="111">
        <f>AG80</f>
        <v>133444603</v>
      </c>
      <c r="AH62" s="111">
        <f t="shared" si="8"/>
        <v>150622340</v>
      </c>
      <c r="AI62" s="111">
        <f t="shared" si="8"/>
        <v>105567376</v>
      </c>
      <c r="AJ62" s="111">
        <f t="shared" si="8"/>
        <v>135030268</v>
      </c>
      <c r="AK62" s="111">
        <f>AK80</f>
        <v>136302549</v>
      </c>
      <c r="AL62" s="111">
        <f t="shared" si="9"/>
        <v>134553863</v>
      </c>
      <c r="AM62" s="111">
        <f t="shared" si="9"/>
        <v>108606424</v>
      </c>
      <c r="AN62" s="111">
        <f t="shared" si="9"/>
        <v>136791411</v>
      </c>
      <c r="AO62" s="111">
        <f>AO80</f>
        <v>0</v>
      </c>
      <c r="AP62" s="111">
        <f t="shared" si="10"/>
        <v>0</v>
      </c>
      <c r="AQ62" s="111">
        <f t="shared" si="10"/>
        <v>0</v>
      </c>
      <c r="AR62" s="111">
        <f t="shared" si="10"/>
        <v>0</v>
      </c>
      <c r="AS62" s="111">
        <f>AS80</f>
        <v>0</v>
      </c>
      <c r="AT62" s="111">
        <f t="shared" si="11"/>
        <v>0</v>
      </c>
      <c r="AU62" s="111">
        <f t="shared" si="11"/>
        <v>0</v>
      </c>
      <c r="AV62" s="111">
        <f t="shared" si="11"/>
        <v>0</v>
      </c>
      <c r="AW62" s="111">
        <f>AW80</f>
        <v>0</v>
      </c>
      <c r="AX62" s="111">
        <f t="shared" si="12"/>
        <v>0</v>
      </c>
      <c r="AY62" s="111">
        <f t="shared" si="12"/>
        <v>0</v>
      </c>
      <c r="AZ62" s="111">
        <f t="shared" si="12"/>
        <v>0</v>
      </c>
      <c r="BA62" s="111">
        <f>BA80</f>
        <v>0</v>
      </c>
      <c r="BB62" s="111">
        <f t="shared" si="13"/>
        <v>0</v>
      </c>
      <c r="BC62" s="111">
        <f t="shared" si="13"/>
        <v>0</v>
      </c>
      <c r="BD62" s="111">
        <f t="shared" si="13"/>
        <v>0</v>
      </c>
      <c r="BE62" s="111">
        <f>BE80</f>
        <v>0</v>
      </c>
      <c r="BF62" s="111">
        <f t="shared" si="14"/>
        <v>0</v>
      </c>
      <c r="BG62" s="111">
        <f t="shared" si="14"/>
        <v>0</v>
      </c>
      <c r="BH62" s="111">
        <f t="shared" si="14"/>
        <v>0</v>
      </c>
      <c r="BI62" s="111">
        <f>BI80</f>
        <v>0</v>
      </c>
      <c r="BJ62" s="111">
        <f t="shared" si="15"/>
        <v>0</v>
      </c>
      <c r="BK62" s="111">
        <f t="shared" si="15"/>
        <v>0</v>
      </c>
      <c r="BL62" s="111">
        <f t="shared" si="15"/>
        <v>0</v>
      </c>
      <c r="BM62" s="111">
        <f>BM80</f>
        <v>0</v>
      </c>
      <c r="BN62" s="111">
        <f t="shared" si="16"/>
        <v>0</v>
      </c>
      <c r="BO62" s="111">
        <f t="shared" si="16"/>
        <v>0</v>
      </c>
      <c r="BP62" s="111">
        <f t="shared" si="16"/>
        <v>0</v>
      </c>
      <c r="BQ62" s="111">
        <f>BQ80</f>
        <v>0</v>
      </c>
      <c r="BR62" s="111">
        <f t="shared" si="17"/>
        <v>0</v>
      </c>
      <c r="BS62" s="111">
        <f t="shared" si="17"/>
        <v>0</v>
      </c>
      <c r="BT62" s="111">
        <f t="shared" si="17"/>
        <v>0</v>
      </c>
      <c r="BU62" s="111">
        <f>BU80</f>
        <v>0</v>
      </c>
      <c r="BV62" s="111">
        <f t="shared" si="18"/>
        <v>0</v>
      </c>
      <c r="BW62" s="111">
        <f t="shared" si="18"/>
        <v>0</v>
      </c>
      <c r="BX62" s="111">
        <f t="shared" si="18"/>
        <v>0</v>
      </c>
      <c r="BY62" s="65"/>
      <c r="BZ62" s="65"/>
      <c r="CA62" s="65"/>
      <c r="CB62" s="3" t="s">
        <v>89</v>
      </c>
    </row>
    <row r="63" spans="1:80"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c r="AC63" s="3" t="s">
        <v>89</v>
      </c>
      <c r="AD63" s="3" t="s">
        <v>89</v>
      </c>
      <c r="AE63" s="3" t="s">
        <v>89</v>
      </c>
      <c r="AF63" s="3" t="s">
        <v>89</v>
      </c>
      <c r="AG63" s="3" t="s">
        <v>89</v>
      </c>
      <c r="AH63" s="3" t="s">
        <v>89</v>
      </c>
      <c r="AI63" s="3" t="s">
        <v>89</v>
      </c>
      <c r="AJ63" s="3" t="s">
        <v>89</v>
      </c>
      <c r="AK63" s="3" t="s">
        <v>89</v>
      </c>
      <c r="AL63" s="3" t="s">
        <v>89</v>
      </c>
      <c r="AM63" s="3" t="s">
        <v>89</v>
      </c>
      <c r="AN63" s="3" t="s">
        <v>89</v>
      </c>
      <c r="AO63" s="3" t="s">
        <v>89</v>
      </c>
      <c r="AP63" s="3" t="s">
        <v>89</v>
      </c>
      <c r="AQ63" s="3" t="s">
        <v>89</v>
      </c>
      <c r="AR63" s="3" t="s">
        <v>89</v>
      </c>
      <c r="AS63" s="3" t="s">
        <v>89</v>
      </c>
      <c r="AT63" s="3" t="s">
        <v>89</v>
      </c>
      <c r="AU63" s="3" t="s">
        <v>89</v>
      </c>
      <c r="AV63" s="3" t="s">
        <v>89</v>
      </c>
      <c r="AW63" s="3" t="s">
        <v>89</v>
      </c>
      <c r="AX63" s="3" t="s">
        <v>89</v>
      </c>
      <c r="AY63" s="3" t="s">
        <v>89</v>
      </c>
      <c r="AZ63" s="3" t="s">
        <v>89</v>
      </c>
      <c r="BA63" s="3" t="s">
        <v>89</v>
      </c>
      <c r="BB63" s="3" t="s">
        <v>89</v>
      </c>
      <c r="BC63" s="3" t="s">
        <v>89</v>
      </c>
      <c r="BD63" s="3" t="s">
        <v>89</v>
      </c>
      <c r="BE63" s="3" t="s">
        <v>89</v>
      </c>
      <c r="BF63" s="3" t="s">
        <v>89</v>
      </c>
      <c r="BG63" s="3" t="s">
        <v>89</v>
      </c>
      <c r="BH63" s="3" t="s">
        <v>89</v>
      </c>
      <c r="BI63" s="3" t="s">
        <v>89</v>
      </c>
      <c r="BJ63" s="3" t="s">
        <v>89</v>
      </c>
      <c r="BK63" s="3" t="s">
        <v>89</v>
      </c>
      <c r="BL63" s="3" t="s">
        <v>89</v>
      </c>
      <c r="BM63" s="3" t="s">
        <v>89</v>
      </c>
      <c r="BN63" s="3" t="s">
        <v>89</v>
      </c>
      <c r="BO63" s="3" t="s">
        <v>89</v>
      </c>
      <c r="BP63" s="3" t="s">
        <v>89</v>
      </c>
      <c r="BQ63" s="3" t="s">
        <v>89</v>
      </c>
      <c r="BR63" s="3" t="s">
        <v>89</v>
      </c>
      <c r="BS63" s="3" t="s">
        <v>89</v>
      </c>
      <c r="BT63" s="3" t="s">
        <v>89</v>
      </c>
      <c r="BU63" s="3" t="s">
        <v>89</v>
      </c>
      <c r="BV63" s="3" t="s">
        <v>89</v>
      </c>
      <c r="BW63" s="3" t="s">
        <v>89</v>
      </c>
      <c r="BX63" s="3" t="s">
        <v>89</v>
      </c>
      <c r="BY63" s="3" t="s">
        <v>89</v>
      </c>
      <c r="BZ63" s="3" t="s">
        <v>89</v>
      </c>
      <c r="CA63" s="3" t="s">
        <v>89</v>
      </c>
      <c r="CB63" s="3"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385</v>
      </c>
      <c r="O66" s="33" t="s">
        <v>386</v>
      </c>
      <c r="P66" s="34" t="s">
        <v>387</v>
      </c>
      <c r="Q66" s="33" t="str">
        <f t="shared" ref="Q66:AV66" si="19">M66</f>
        <v>Q1</v>
      </c>
      <c r="R66" s="33" t="str">
        <f t="shared" si="19"/>
        <v>Q2</v>
      </c>
      <c r="S66" s="33" t="str">
        <f t="shared" si="19"/>
        <v>Q3</v>
      </c>
      <c r="T66" s="33" t="str">
        <f t="shared" si="19"/>
        <v>Q4</v>
      </c>
      <c r="U66" s="33" t="str">
        <f t="shared" si="19"/>
        <v>Q1</v>
      </c>
      <c r="V66" s="33" t="str">
        <f t="shared" si="19"/>
        <v>Q2</v>
      </c>
      <c r="W66" s="33" t="str">
        <f t="shared" si="19"/>
        <v>Q3</v>
      </c>
      <c r="X66" s="33" t="str">
        <f t="shared" si="19"/>
        <v>Q4</v>
      </c>
      <c r="Y66" s="33" t="str">
        <f t="shared" si="19"/>
        <v>Q1</v>
      </c>
      <c r="Z66" s="33" t="str">
        <f t="shared" si="19"/>
        <v>Q2</v>
      </c>
      <c r="AA66" s="33" t="str">
        <f t="shared" si="19"/>
        <v>Q3</v>
      </c>
      <c r="AB66" s="33" t="str">
        <f t="shared" si="19"/>
        <v>Q4</v>
      </c>
      <c r="AC66" s="33" t="str">
        <f t="shared" si="19"/>
        <v>Q1</v>
      </c>
      <c r="AD66" s="33" t="str">
        <f t="shared" si="19"/>
        <v>Q2</v>
      </c>
      <c r="AE66" s="33" t="str">
        <f t="shared" si="19"/>
        <v>Q3</v>
      </c>
      <c r="AF66" s="33" t="str">
        <f t="shared" si="19"/>
        <v>Q4</v>
      </c>
      <c r="AG66" s="33" t="str">
        <f t="shared" si="19"/>
        <v>Q1</v>
      </c>
      <c r="AH66" s="33" t="str">
        <f t="shared" si="19"/>
        <v>Q2</v>
      </c>
      <c r="AI66" s="33" t="str">
        <f t="shared" si="19"/>
        <v>Q3</v>
      </c>
      <c r="AJ66" s="33" t="str">
        <f t="shared" si="19"/>
        <v>Q4</v>
      </c>
      <c r="AK66" s="33" t="str">
        <f t="shared" si="19"/>
        <v>Q1</v>
      </c>
      <c r="AL66" s="33" t="str">
        <f t="shared" si="19"/>
        <v>Q2</v>
      </c>
      <c r="AM66" s="33" t="str">
        <f t="shared" si="19"/>
        <v>Q3</v>
      </c>
      <c r="AN66" s="33" t="str">
        <f t="shared" si="19"/>
        <v>Q4</v>
      </c>
      <c r="AO66" s="33" t="str">
        <f t="shared" si="19"/>
        <v>Q1</v>
      </c>
      <c r="AP66" s="33" t="str">
        <f t="shared" si="19"/>
        <v>Q2</v>
      </c>
      <c r="AQ66" s="33" t="str">
        <f t="shared" si="19"/>
        <v>Q3</v>
      </c>
      <c r="AR66" s="33" t="str">
        <f t="shared" si="19"/>
        <v>Q4</v>
      </c>
      <c r="AS66" s="33" t="str">
        <f t="shared" si="19"/>
        <v>Q1</v>
      </c>
      <c r="AT66" s="33" t="str">
        <f t="shared" si="19"/>
        <v>Q2</v>
      </c>
      <c r="AU66" s="33" t="str">
        <f t="shared" si="19"/>
        <v>Q3</v>
      </c>
      <c r="AV66" s="33" t="str">
        <f t="shared" si="19"/>
        <v>Q4</v>
      </c>
      <c r="AW66" s="33" t="str">
        <f t="shared" ref="AW66:BX66" si="20">AS66</f>
        <v>Q1</v>
      </c>
      <c r="AX66" s="33" t="str">
        <f t="shared" si="20"/>
        <v>Q2</v>
      </c>
      <c r="AY66" s="33" t="str">
        <f t="shared" si="20"/>
        <v>Q3</v>
      </c>
      <c r="AZ66" s="33" t="str">
        <f t="shared" si="20"/>
        <v>Q4</v>
      </c>
      <c r="BA66" s="33" t="str">
        <f t="shared" si="20"/>
        <v>Q1</v>
      </c>
      <c r="BB66" s="33" t="str">
        <f t="shared" si="20"/>
        <v>Q2</v>
      </c>
      <c r="BC66" s="33" t="str">
        <f t="shared" si="20"/>
        <v>Q3</v>
      </c>
      <c r="BD66" s="33" t="str">
        <f t="shared" si="20"/>
        <v>Q4</v>
      </c>
      <c r="BE66" s="33" t="str">
        <f t="shared" si="20"/>
        <v>Q1</v>
      </c>
      <c r="BF66" s="33" t="str">
        <f t="shared" si="20"/>
        <v>Q2</v>
      </c>
      <c r="BG66" s="33" t="str">
        <f t="shared" si="20"/>
        <v>Q3</v>
      </c>
      <c r="BH66" s="33" t="str">
        <f t="shared" si="20"/>
        <v>Q4</v>
      </c>
      <c r="BI66" s="33" t="str">
        <f t="shared" si="20"/>
        <v>Q1</v>
      </c>
      <c r="BJ66" s="33" t="str">
        <f t="shared" si="20"/>
        <v>Q2</v>
      </c>
      <c r="BK66" s="33" t="str">
        <f t="shared" si="20"/>
        <v>Q3</v>
      </c>
      <c r="BL66" s="33" t="str">
        <f t="shared" si="20"/>
        <v>Q4</v>
      </c>
      <c r="BM66" s="33" t="str">
        <f t="shared" si="20"/>
        <v>Q1</v>
      </c>
      <c r="BN66" s="33" t="str">
        <f t="shared" si="20"/>
        <v>Q2</v>
      </c>
      <c r="BO66" s="33" t="str">
        <f t="shared" si="20"/>
        <v>Q3</v>
      </c>
      <c r="BP66" s="33" t="str">
        <f t="shared" si="20"/>
        <v>Q4</v>
      </c>
      <c r="BQ66" s="33" t="str">
        <f t="shared" si="20"/>
        <v>Q1</v>
      </c>
      <c r="BR66" s="33" t="str">
        <f t="shared" si="20"/>
        <v>Q2</v>
      </c>
      <c r="BS66" s="33" t="str">
        <f t="shared" si="20"/>
        <v>Q3</v>
      </c>
      <c r="BT66" s="33" t="str">
        <f t="shared" si="20"/>
        <v>Q4</v>
      </c>
      <c r="BU66" s="33" t="str">
        <f t="shared" si="20"/>
        <v>Q1</v>
      </c>
      <c r="BV66" s="33" t="str">
        <f t="shared" si="20"/>
        <v>Q2</v>
      </c>
      <c r="BW66" s="33" t="str">
        <f t="shared" si="20"/>
        <v>Q3</v>
      </c>
      <c r="BX66" s="80" t="str">
        <f t="shared" si="20"/>
        <v>Q4</v>
      </c>
      <c r="BY66" s="67"/>
      <c r="BZ66" s="67"/>
      <c r="CB66" s="3"/>
    </row>
    <row r="67" spans="1:80" s="27" customFormat="1" ht="15" customHeight="1" x14ac:dyDescent="0.25">
      <c r="A67" s="36" t="s">
        <v>2</v>
      </c>
      <c r="B67" s="11" t="s">
        <v>12</v>
      </c>
      <c r="C67" s="172">
        <f t="shared" ref="C67:J69" si="21">+IF(AG67="","―",AG67)</f>
        <v>6.9522831694453835</v>
      </c>
      <c r="D67" s="172">
        <f t="shared" si="21"/>
        <v>7.0657886869206488</v>
      </c>
      <c r="E67" s="172">
        <f t="shared" si="21"/>
        <v>13.923260430406348</v>
      </c>
      <c r="F67" s="172">
        <f t="shared" si="21"/>
        <v>15.523739895974909</v>
      </c>
      <c r="G67" s="172">
        <f t="shared" si="21"/>
        <v>16.564187263623364</v>
      </c>
      <c r="H67" s="172">
        <f t="shared" si="21"/>
        <v>14.393282686345476</v>
      </c>
      <c r="I67" s="172">
        <f t="shared" si="21"/>
        <v>4.8495003788934676</v>
      </c>
      <c r="J67" s="172">
        <f t="shared" si="21"/>
        <v>6.8456273801047907</v>
      </c>
      <c r="K67" s="67"/>
      <c r="L67" s="67" t="s">
        <v>362</v>
      </c>
      <c r="M67" s="115"/>
      <c r="N67" s="107"/>
      <c r="O67" s="107"/>
      <c r="P67" s="107"/>
      <c r="Q67" s="160" t="str">
        <f t="shared" ref="Q67:Z71" si="22">IF(OR(Q58&lt;=0,M58&lt;=0),"―",(Q58/M58-1)*100)</f>
        <v>―</v>
      </c>
      <c r="R67" s="161" t="str">
        <f t="shared" si="22"/>
        <v>―</v>
      </c>
      <c r="S67" s="161" t="str">
        <f t="shared" si="22"/>
        <v>―</v>
      </c>
      <c r="T67" s="161" t="str">
        <f t="shared" si="22"/>
        <v>―</v>
      </c>
      <c r="U67" s="161" t="str">
        <f t="shared" si="22"/>
        <v>―</v>
      </c>
      <c r="V67" s="161" t="str">
        <f t="shared" si="22"/>
        <v>―</v>
      </c>
      <c r="W67" s="161" t="str">
        <f t="shared" si="22"/>
        <v>―</v>
      </c>
      <c r="X67" s="161" t="str">
        <f t="shared" si="22"/>
        <v>―</v>
      </c>
      <c r="Y67" s="161">
        <f t="shared" si="22"/>
        <v>17.5124203308322</v>
      </c>
      <c r="Z67" s="161">
        <f t="shared" si="22"/>
        <v>15.229232104886247</v>
      </c>
      <c r="AA67" s="161">
        <f t="shared" ref="AA67:AJ71" si="23">IF(OR(AA58&lt;=0,W58&lt;=0),"―",(AA58/W58-1)*100)</f>
        <v>11.187328040222422</v>
      </c>
      <c r="AB67" s="161">
        <f t="shared" si="23"/>
        <v>10.102255598275555</v>
      </c>
      <c r="AC67" s="161">
        <f t="shared" si="23"/>
        <v>13.959888716501268</v>
      </c>
      <c r="AD67" s="161">
        <f t="shared" si="23"/>
        <v>15.430875009261591</v>
      </c>
      <c r="AE67" s="161">
        <f t="shared" si="23"/>
        <v>14.841062160787665</v>
      </c>
      <c r="AF67" s="161">
        <f t="shared" si="23"/>
        <v>10.40621268572739</v>
      </c>
      <c r="AG67" s="161">
        <f t="shared" si="23"/>
        <v>6.9522831694453835</v>
      </c>
      <c r="AH67" s="161">
        <f t="shared" si="23"/>
        <v>7.0657886869206488</v>
      </c>
      <c r="AI67" s="161">
        <f t="shared" si="23"/>
        <v>13.923260430406348</v>
      </c>
      <c r="AJ67" s="161">
        <f t="shared" si="23"/>
        <v>15.523739895974909</v>
      </c>
      <c r="AK67" s="161">
        <f t="shared" ref="AK67:AT71" si="24">IF(OR(AK58&lt;=0,AG58&lt;=0),"―",(AK58/AG58-1)*100)</f>
        <v>16.564187263623364</v>
      </c>
      <c r="AL67" s="161">
        <f t="shared" si="24"/>
        <v>14.393282686345476</v>
      </c>
      <c r="AM67" s="161">
        <f t="shared" si="24"/>
        <v>4.8495003788934676</v>
      </c>
      <c r="AN67" s="161">
        <f t="shared" si="24"/>
        <v>6.8456273801047907</v>
      </c>
      <c r="AO67" s="161" t="str">
        <f t="shared" si="24"/>
        <v>―</v>
      </c>
      <c r="AP67" s="161" t="str">
        <f t="shared" si="24"/>
        <v>―</v>
      </c>
      <c r="AQ67" s="161" t="str">
        <f t="shared" si="24"/>
        <v>―</v>
      </c>
      <c r="AR67" s="161" t="str">
        <f t="shared" si="24"/>
        <v>―</v>
      </c>
      <c r="AS67" s="161" t="str">
        <f t="shared" si="24"/>
        <v>―</v>
      </c>
      <c r="AT67" s="161" t="str">
        <f t="shared" si="24"/>
        <v>―</v>
      </c>
      <c r="AU67" s="161" t="str">
        <f t="shared" ref="AU67:BD71" si="25">IF(OR(AU58&lt;=0,AQ58&lt;=0),"―",(AU58/AQ58-1)*100)</f>
        <v>―</v>
      </c>
      <c r="AV67" s="161" t="str">
        <f t="shared" si="25"/>
        <v>―</v>
      </c>
      <c r="AW67" s="161" t="str">
        <f t="shared" si="25"/>
        <v>―</v>
      </c>
      <c r="AX67" s="161" t="str">
        <f t="shared" si="25"/>
        <v>―</v>
      </c>
      <c r="AY67" s="161" t="str">
        <f t="shared" si="25"/>
        <v>―</v>
      </c>
      <c r="AZ67" s="161" t="str">
        <f t="shared" si="25"/>
        <v>―</v>
      </c>
      <c r="BA67" s="161" t="str">
        <f t="shared" si="25"/>
        <v>―</v>
      </c>
      <c r="BB67" s="161" t="str">
        <f t="shared" si="25"/>
        <v>―</v>
      </c>
      <c r="BC67" s="161" t="str">
        <f t="shared" si="25"/>
        <v>―</v>
      </c>
      <c r="BD67" s="161" t="str">
        <f t="shared" si="25"/>
        <v>―</v>
      </c>
      <c r="BE67" s="161" t="str">
        <f t="shared" ref="BE67:BN71" si="26">IF(OR(BE58&lt;=0,BA58&lt;=0),"―",(BE58/BA58-1)*100)</f>
        <v>―</v>
      </c>
      <c r="BF67" s="161" t="str">
        <f t="shared" si="26"/>
        <v>―</v>
      </c>
      <c r="BG67" s="161" t="str">
        <f t="shared" si="26"/>
        <v>―</v>
      </c>
      <c r="BH67" s="161" t="str">
        <f t="shared" si="26"/>
        <v>―</v>
      </c>
      <c r="BI67" s="161" t="str">
        <f t="shared" si="26"/>
        <v>―</v>
      </c>
      <c r="BJ67" s="161" t="str">
        <f t="shared" si="26"/>
        <v>―</v>
      </c>
      <c r="BK67" s="161" t="str">
        <f t="shared" si="26"/>
        <v>―</v>
      </c>
      <c r="BL67" s="161" t="str">
        <f t="shared" si="26"/>
        <v>―</v>
      </c>
      <c r="BM67" s="161" t="str">
        <f t="shared" si="26"/>
        <v>―</v>
      </c>
      <c r="BN67" s="161" t="str">
        <f t="shared" si="26"/>
        <v>―</v>
      </c>
      <c r="BO67" s="161" t="str">
        <f t="shared" ref="BO67:BX71" si="27">IF(OR(BO58&lt;=0,BK58&lt;=0),"―",(BO58/BK58-1)*100)</f>
        <v>―</v>
      </c>
      <c r="BP67" s="161" t="str">
        <f t="shared" si="27"/>
        <v>―</v>
      </c>
      <c r="BQ67" s="161" t="str">
        <f t="shared" si="27"/>
        <v>―</v>
      </c>
      <c r="BR67" s="161" t="str">
        <f t="shared" si="27"/>
        <v>―</v>
      </c>
      <c r="BS67" s="161" t="str">
        <f t="shared" si="27"/>
        <v>―</v>
      </c>
      <c r="BT67" s="161" t="str">
        <f t="shared" si="27"/>
        <v>―</v>
      </c>
      <c r="BU67" s="161" t="str">
        <f t="shared" si="27"/>
        <v>―</v>
      </c>
      <c r="BV67" s="161" t="str">
        <f t="shared" si="27"/>
        <v>―</v>
      </c>
      <c r="BW67" s="161" t="str">
        <f t="shared" si="27"/>
        <v>―</v>
      </c>
      <c r="BX67" s="161" t="str">
        <f t="shared" si="27"/>
        <v>―</v>
      </c>
      <c r="BY67" s="67"/>
      <c r="BZ67" s="67"/>
      <c r="CB67" s="3"/>
    </row>
    <row r="68" spans="1:80" s="27" customFormat="1" ht="15" customHeight="1" x14ac:dyDescent="0.25">
      <c r="A68" s="38" t="s">
        <v>10</v>
      </c>
      <c r="B68" s="12" t="s">
        <v>363</v>
      </c>
      <c r="C68" s="173">
        <f t="shared" si="21"/>
        <v>4.2763717108375454</v>
      </c>
      <c r="D68" s="173">
        <f t="shared" si="21"/>
        <v>2.8919581587624199</v>
      </c>
      <c r="E68" s="173">
        <f t="shared" si="21"/>
        <v>4.2634804352029487</v>
      </c>
      <c r="F68" s="173">
        <f t="shared" si="21"/>
        <v>6.8066020791099247</v>
      </c>
      <c r="G68" s="173">
        <f t="shared" si="21"/>
        <v>11.339964626029641</v>
      </c>
      <c r="H68" s="173">
        <f t="shared" si="21"/>
        <v>9.3601241763705545</v>
      </c>
      <c r="I68" s="173">
        <f t="shared" si="21"/>
        <v>4.2872751872679693</v>
      </c>
      <c r="J68" s="173">
        <f t="shared" si="21"/>
        <v>8.6952493658379417</v>
      </c>
      <c r="K68" s="67"/>
      <c r="L68" s="67" t="s">
        <v>364</v>
      </c>
      <c r="M68" s="108"/>
      <c r="N68" s="108"/>
      <c r="O68" s="108"/>
      <c r="P68" s="108"/>
      <c r="Q68" s="162" t="str">
        <f t="shared" si="22"/>
        <v>―</v>
      </c>
      <c r="R68" s="162" t="str">
        <f t="shared" si="22"/>
        <v>―</v>
      </c>
      <c r="S68" s="162" t="str">
        <f t="shared" si="22"/>
        <v>―</v>
      </c>
      <c r="T68" s="162" t="str">
        <f t="shared" si="22"/>
        <v>―</v>
      </c>
      <c r="U68" s="162" t="str">
        <f t="shared" si="22"/>
        <v>―</v>
      </c>
      <c r="V68" s="162" t="str">
        <f t="shared" si="22"/>
        <v>―</v>
      </c>
      <c r="W68" s="162" t="str">
        <f t="shared" si="22"/>
        <v>―</v>
      </c>
      <c r="X68" s="162" t="str">
        <f t="shared" si="22"/>
        <v>―</v>
      </c>
      <c r="Y68" s="162">
        <f t="shared" si="22"/>
        <v>4.1614210042481448</v>
      </c>
      <c r="Z68" s="162">
        <f t="shared" si="22"/>
        <v>3.7543740762508548</v>
      </c>
      <c r="AA68" s="162">
        <f t="shared" si="23"/>
        <v>3.5611439771773057</v>
      </c>
      <c r="AB68" s="162">
        <f t="shared" si="23"/>
        <v>3.7461780273305267</v>
      </c>
      <c r="AC68" s="162">
        <f t="shared" si="23"/>
        <v>3.5467702058423978</v>
      </c>
      <c r="AD68" s="162">
        <f t="shared" si="23"/>
        <v>4.6059677185323444</v>
      </c>
      <c r="AE68" s="162">
        <f t="shared" si="23"/>
        <v>5.2108374472598085</v>
      </c>
      <c r="AF68" s="162">
        <f t="shared" si="23"/>
        <v>5.4734972178263952</v>
      </c>
      <c r="AG68" s="162">
        <f t="shared" si="23"/>
        <v>4.2763717108375454</v>
      </c>
      <c r="AH68" s="162">
        <f t="shared" si="23"/>
        <v>2.8919581587624199</v>
      </c>
      <c r="AI68" s="162">
        <f t="shared" si="23"/>
        <v>4.2634804352029487</v>
      </c>
      <c r="AJ68" s="162">
        <f t="shared" si="23"/>
        <v>6.8066020791099247</v>
      </c>
      <c r="AK68" s="162">
        <f t="shared" si="24"/>
        <v>11.339964626029641</v>
      </c>
      <c r="AL68" s="162">
        <f t="shared" si="24"/>
        <v>9.3601241763705545</v>
      </c>
      <c r="AM68" s="162">
        <f t="shared" si="24"/>
        <v>4.2872751872679693</v>
      </c>
      <c r="AN68" s="162">
        <f t="shared" si="24"/>
        <v>8.6952493658379417</v>
      </c>
      <c r="AO68" s="162" t="str">
        <f t="shared" si="24"/>
        <v>―</v>
      </c>
      <c r="AP68" s="162" t="str">
        <f t="shared" si="24"/>
        <v>―</v>
      </c>
      <c r="AQ68" s="162" t="str">
        <f t="shared" si="24"/>
        <v>―</v>
      </c>
      <c r="AR68" s="162" t="str">
        <f t="shared" si="24"/>
        <v>―</v>
      </c>
      <c r="AS68" s="162" t="str">
        <f t="shared" si="24"/>
        <v>―</v>
      </c>
      <c r="AT68" s="162" t="str">
        <f t="shared" si="24"/>
        <v>―</v>
      </c>
      <c r="AU68" s="162" t="str">
        <f t="shared" si="25"/>
        <v>―</v>
      </c>
      <c r="AV68" s="162" t="str">
        <f t="shared" si="25"/>
        <v>―</v>
      </c>
      <c r="AW68" s="162" t="str">
        <f t="shared" si="25"/>
        <v>―</v>
      </c>
      <c r="AX68" s="162" t="str">
        <f t="shared" si="25"/>
        <v>―</v>
      </c>
      <c r="AY68" s="162" t="str">
        <f t="shared" si="25"/>
        <v>―</v>
      </c>
      <c r="AZ68" s="162" t="str">
        <f t="shared" si="25"/>
        <v>―</v>
      </c>
      <c r="BA68" s="162" t="str">
        <f t="shared" si="25"/>
        <v>―</v>
      </c>
      <c r="BB68" s="162" t="str">
        <f t="shared" si="25"/>
        <v>―</v>
      </c>
      <c r="BC68" s="162" t="str">
        <f t="shared" si="25"/>
        <v>―</v>
      </c>
      <c r="BD68" s="162" t="str">
        <f t="shared" si="25"/>
        <v>―</v>
      </c>
      <c r="BE68" s="162" t="str">
        <f t="shared" si="26"/>
        <v>―</v>
      </c>
      <c r="BF68" s="162" t="str">
        <f t="shared" si="26"/>
        <v>―</v>
      </c>
      <c r="BG68" s="162" t="str">
        <f t="shared" si="26"/>
        <v>―</v>
      </c>
      <c r="BH68" s="162" t="str">
        <f t="shared" si="26"/>
        <v>―</v>
      </c>
      <c r="BI68" s="162" t="str">
        <f t="shared" si="26"/>
        <v>―</v>
      </c>
      <c r="BJ68" s="162" t="str">
        <f t="shared" si="26"/>
        <v>―</v>
      </c>
      <c r="BK68" s="162" t="str">
        <f t="shared" si="26"/>
        <v>―</v>
      </c>
      <c r="BL68" s="162" t="str">
        <f t="shared" si="26"/>
        <v>―</v>
      </c>
      <c r="BM68" s="162" t="str">
        <f t="shared" si="26"/>
        <v>―</v>
      </c>
      <c r="BN68" s="162" t="str">
        <f t="shared" si="26"/>
        <v>―</v>
      </c>
      <c r="BO68" s="162" t="str">
        <f t="shared" si="27"/>
        <v>―</v>
      </c>
      <c r="BP68" s="162" t="str">
        <f t="shared" si="27"/>
        <v>―</v>
      </c>
      <c r="BQ68" s="162" t="str">
        <f t="shared" si="27"/>
        <v>―</v>
      </c>
      <c r="BR68" s="162" t="str">
        <f t="shared" si="27"/>
        <v>―</v>
      </c>
      <c r="BS68" s="162" t="str">
        <f t="shared" si="27"/>
        <v>―</v>
      </c>
      <c r="BT68" s="162" t="str">
        <f t="shared" si="27"/>
        <v>―</v>
      </c>
      <c r="BU68" s="162" t="str">
        <f t="shared" si="27"/>
        <v>―</v>
      </c>
      <c r="BV68" s="162" t="str">
        <f t="shared" si="27"/>
        <v>―</v>
      </c>
      <c r="BW68" s="162" t="str">
        <f t="shared" si="27"/>
        <v>―</v>
      </c>
      <c r="BX68" s="162" t="str">
        <f t="shared" si="27"/>
        <v>―</v>
      </c>
      <c r="BY68" s="67"/>
      <c r="BZ68" s="67"/>
      <c r="CB68" s="3"/>
    </row>
    <row r="69" spans="1:80" s="27" customFormat="1" ht="15" customHeight="1" x14ac:dyDescent="0.25">
      <c r="A69" s="42" t="s">
        <v>11</v>
      </c>
      <c r="B69" s="14" t="s">
        <v>44</v>
      </c>
      <c r="C69" s="174">
        <f t="shared" si="21"/>
        <v>10.259307150171693</v>
      </c>
      <c r="D69" s="174">
        <f t="shared" si="21"/>
        <v>12.923390022919135</v>
      </c>
      <c r="E69" s="174">
        <f t="shared" si="21"/>
        <v>29.036792346403463</v>
      </c>
      <c r="F69" s="174">
        <f t="shared" si="21"/>
        <v>29.197017385230573</v>
      </c>
      <c r="G69" s="174">
        <f t="shared" si="21"/>
        <v>24.856398834955073</v>
      </c>
      <c r="H69" s="174">
        <f t="shared" si="21"/>
        <v>22.146431300704549</v>
      </c>
      <c r="I69" s="174">
        <f t="shared" si="21"/>
        <v>4.7847940188874061</v>
      </c>
      <c r="J69" s="174">
        <f t="shared" si="21"/>
        <v>2.2153893795578528</v>
      </c>
      <c r="K69" s="67"/>
      <c r="L69" s="67" t="s">
        <v>365</v>
      </c>
      <c r="M69" s="108"/>
      <c r="N69" s="108"/>
      <c r="O69" s="108"/>
      <c r="P69" s="108"/>
      <c r="Q69" s="162" t="str">
        <f t="shared" si="22"/>
        <v>―</v>
      </c>
      <c r="R69" s="162" t="str">
        <f t="shared" si="22"/>
        <v>―</v>
      </c>
      <c r="S69" s="162" t="str">
        <f t="shared" si="22"/>
        <v>―</v>
      </c>
      <c r="T69" s="162" t="str">
        <f t="shared" si="22"/>
        <v>―</v>
      </c>
      <c r="U69" s="162" t="str">
        <f t="shared" si="22"/>
        <v>―</v>
      </c>
      <c r="V69" s="162" t="str">
        <f t="shared" si="22"/>
        <v>―</v>
      </c>
      <c r="W69" s="162" t="str">
        <f t="shared" si="22"/>
        <v>―</v>
      </c>
      <c r="X69" s="162" t="str">
        <f t="shared" si="22"/>
        <v>―</v>
      </c>
      <c r="Y69" s="162">
        <f t="shared" si="22"/>
        <v>66.314263573105976</v>
      </c>
      <c r="Z69" s="162">
        <f t="shared" si="22"/>
        <v>55.574307793467568</v>
      </c>
      <c r="AA69" s="162">
        <f t="shared" si="23"/>
        <v>32.65700615979847</v>
      </c>
      <c r="AB69" s="162">
        <f t="shared" si="23"/>
        <v>25.25922435581489</v>
      </c>
      <c r="AC69" s="162">
        <f t="shared" si="23"/>
        <v>38.276442829107118</v>
      </c>
      <c r="AD69" s="162">
        <f t="shared" si="23"/>
        <v>40.342818081051448</v>
      </c>
      <c r="AE69" s="162">
        <f t="shared" si="23"/>
        <v>34.999396363933059</v>
      </c>
      <c r="AF69" s="162">
        <f t="shared" si="23"/>
        <v>19.639000087514823</v>
      </c>
      <c r="AG69" s="162">
        <f t="shared" si="23"/>
        <v>10.259307150171693</v>
      </c>
      <c r="AH69" s="162">
        <f t="shared" si="23"/>
        <v>12.923390022919135</v>
      </c>
      <c r="AI69" s="162">
        <f t="shared" si="23"/>
        <v>29.036792346403463</v>
      </c>
      <c r="AJ69" s="162">
        <f t="shared" si="23"/>
        <v>29.197017385230573</v>
      </c>
      <c r="AK69" s="162">
        <f t="shared" si="24"/>
        <v>24.856398834955073</v>
      </c>
      <c r="AL69" s="162">
        <f t="shared" si="24"/>
        <v>22.146431300704549</v>
      </c>
      <c r="AM69" s="162">
        <f t="shared" si="24"/>
        <v>4.7847940188874061</v>
      </c>
      <c r="AN69" s="162">
        <f t="shared" si="24"/>
        <v>2.2153893795578528</v>
      </c>
      <c r="AO69" s="162" t="str">
        <f t="shared" si="24"/>
        <v>―</v>
      </c>
      <c r="AP69" s="162" t="str">
        <f t="shared" si="24"/>
        <v>―</v>
      </c>
      <c r="AQ69" s="162" t="str">
        <f t="shared" si="24"/>
        <v>―</v>
      </c>
      <c r="AR69" s="162" t="str">
        <f t="shared" si="24"/>
        <v>―</v>
      </c>
      <c r="AS69" s="162" t="str">
        <f t="shared" si="24"/>
        <v>―</v>
      </c>
      <c r="AT69" s="162" t="str">
        <f t="shared" si="24"/>
        <v>―</v>
      </c>
      <c r="AU69" s="162" t="str">
        <f t="shared" si="25"/>
        <v>―</v>
      </c>
      <c r="AV69" s="162" t="str">
        <f t="shared" si="25"/>
        <v>―</v>
      </c>
      <c r="AW69" s="162" t="str">
        <f t="shared" si="25"/>
        <v>―</v>
      </c>
      <c r="AX69" s="162" t="str">
        <f t="shared" si="25"/>
        <v>―</v>
      </c>
      <c r="AY69" s="162" t="str">
        <f t="shared" si="25"/>
        <v>―</v>
      </c>
      <c r="AZ69" s="162" t="str">
        <f t="shared" si="25"/>
        <v>―</v>
      </c>
      <c r="BA69" s="162" t="str">
        <f t="shared" si="25"/>
        <v>―</v>
      </c>
      <c r="BB69" s="162" t="str">
        <f t="shared" si="25"/>
        <v>―</v>
      </c>
      <c r="BC69" s="162" t="str">
        <f t="shared" si="25"/>
        <v>―</v>
      </c>
      <c r="BD69" s="162" t="str">
        <f t="shared" si="25"/>
        <v>―</v>
      </c>
      <c r="BE69" s="162" t="str">
        <f t="shared" si="26"/>
        <v>―</v>
      </c>
      <c r="BF69" s="162" t="str">
        <f t="shared" si="26"/>
        <v>―</v>
      </c>
      <c r="BG69" s="162" t="str">
        <f t="shared" si="26"/>
        <v>―</v>
      </c>
      <c r="BH69" s="162" t="str">
        <f t="shared" si="26"/>
        <v>―</v>
      </c>
      <c r="BI69" s="162" t="str">
        <f t="shared" si="26"/>
        <v>―</v>
      </c>
      <c r="BJ69" s="162" t="str">
        <f t="shared" si="26"/>
        <v>―</v>
      </c>
      <c r="BK69" s="162" t="str">
        <f t="shared" si="26"/>
        <v>―</v>
      </c>
      <c r="BL69" s="162" t="str">
        <f t="shared" si="26"/>
        <v>―</v>
      </c>
      <c r="BM69" s="162" t="str">
        <f t="shared" si="26"/>
        <v>―</v>
      </c>
      <c r="BN69" s="162" t="str">
        <f t="shared" si="26"/>
        <v>―</v>
      </c>
      <c r="BO69" s="162" t="str">
        <f t="shared" si="27"/>
        <v>―</v>
      </c>
      <c r="BP69" s="162" t="str">
        <f t="shared" si="27"/>
        <v>―</v>
      </c>
      <c r="BQ69" s="162" t="str">
        <f t="shared" si="27"/>
        <v>―</v>
      </c>
      <c r="BR69" s="162" t="str">
        <f t="shared" si="27"/>
        <v>―</v>
      </c>
      <c r="BS69" s="162" t="str">
        <f t="shared" si="27"/>
        <v>―</v>
      </c>
      <c r="BT69" s="162" t="str">
        <f t="shared" si="27"/>
        <v>―</v>
      </c>
      <c r="BU69" s="162" t="str">
        <f t="shared" si="27"/>
        <v>―</v>
      </c>
      <c r="BV69" s="162" t="str">
        <f t="shared" si="27"/>
        <v>―</v>
      </c>
      <c r="BW69" s="162" t="str">
        <f t="shared" si="27"/>
        <v>―</v>
      </c>
      <c r="BX69" s="162" t="str">
        <f t="shared" si="27"/>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2"/>
        <v>―</v>
      </c>
      <c r="R70" s="162" t="str">
        <f t="shared" si="22"/>
        <v>―</v>
      </c>
      <c r="S70" s="162" t="str">
        <f t="shared" si="22"/>
        <v>―</v>
      </c>
      <c r="T70" s="162" t="str">
        <f t="shared" si="22"/>
        <v>―</v>
      </c>
      <c r="U70" s="162" t="str">
        <f t="shared" si="22"/>
        <v>―</v>
      </c>
      <c r="V70" s="162" t="str">
        <f t="shared" si="22"/>
        <v>―</v>
      </c>
      <c r="W70" s="162" t="str">
        <f t="shared" si="22"/>
        <v>―</v>
      </c>
      <c r="X70" s="162" t="str">
        <f t="shared" si="22"/>
        <v>―</v>
      </c>
      <c r="Y70" s="162">
        <f t="shared" si="22"/>
        <v>19.350947256460159</v>
      </c>
      <c r="Z70" s="162">
        <f t="shared" si="22"/>
        <v>16.627263731938967</v>
      </c>
      <c r="AA70" s="162">
        <f t="shared" si="23"/>
        <v>6.9379641380191259</v>
      </c>
      <c r="AB70" s="162">
        <f t="shared" si="23"/>
        <v>4.9393951623113219</v>
      </c>
      <c r="AC70" s="162">
        <f t="shared" si="23"/>
        <v>22.659700910479263</v>
      </c>
      <c r="AD70" s="162">
        <f t="shared" si="23"/>
        <v>16.851143303881976</v>
      </c>
      <c r="AE70" s="162">
        <f t="shared" si="23"/>
        <v>15.876425953885942</v>
      </c>
      <c r="AF70" s="162">
        <f t="shared" si="23"/>
        <v>21.522697678579949</v>
      </c>
      <c r="AG70" s="162">
        <f t="shared" si="23"/>
        <v>28.033643197443837</v>
      </c>
      <c r="AH70" s="162">
        <f t="shared" si="23"/>
        <v>24.991578162231363</v>
      </c>
      <c r="AI70" s="162">
        <f t="shared" si="23"/>
        <v>23.020385924261809</v>
      </c>
      <c r="AJ70" s="162">
        <f t="shared" si="23"/>
        <v>28.231755149609604</v>
      </c>
      <c r="AK70" s="162">
        <f t="shared" si="24"/>
        <v>20.388467119164623</v>
      </c>
      <c r="AL70" s="162">
        <f t="shared" si="24"/>
        <v>19.74620793665558</v>
      </c>
      <c r="AM70" s="162">
        <f t="shared" si="24"/>
        <v>20.655607629753426</v>
      </c>
      <c r="AN70" s="162">
        <f t="shared" si="24"/>
        <v>44.851463029253622</v>
      </c>
      <c r="AO70" s="162" t="str">
        <f t="shared" si="24"/>
        <v>―</v>
      </c>
      <c r="AP70" s="162" t="str">
        <f t="shared" si="24"/>
        <v>―</v>
      </c>
      <c r="AQ70" s="162" t="str">
        <f t="shared" si="24"/>
        <v>―</v>
      </c>
      <c r="AR70" s="162" t="str">
        <f t="shared" si="24"/>
        <v>―</v>
      </c>
      <c r="AS70" s="162" t="str">
        <f t="shared" si="24"/>
        <v>―</v>
      </c>
      <c r="AT70" s="162" t="str">
        <f t="shared" si="24"/>
        <v>―</v>
      </c>
      <c r="AU70" s="162" t="str">
        <f t="shared" si="25"/>
        <v>―</v>
      </c>
      <c r="AV70" s="162" t="str">
        <f t="shared" si="25"/>
        <v>―</v>
      </c>
      <c r="AW70" s="162" t="str">
        <f t="shared" si="25"/>
        <v>―</v>
      </c>
      <c r="AX70" s="162" t="str">
        <f t="shared" si="25"/>
        <v>―</v>
      </c>
      <c r="AY70" s="162" t="str">
        <f t="shared" si="25"/>
        <v>―</v>
      </c>
      <c r="AZ70" s="162" t="str">
        <f t="shared" si="25"/>
        <v>―</v>
      </c>
      <c r="BA70" s="162" t="str">
        <f t="shared" si="25"/>
        <v>―</v>
      </c>
      <c r="BB70" s="162" t="str">
        <f t="shared" si="25"/>
        <v>―</v>
      </c>
      <c r="BC70" s="162" t="str">
        <f t="shared" si="25"/>
        <v>―</v>
      </c>
      <c r="BD70" s="162" t="str">
        <f t="shared" si="25"/>
        <v>―</v>
      </c>
      <c r="BE70" s="162" t="str">
        <f t="shared" si="26"/>
        <v>―</v>
      </c>
      <c r="BF70" s="162" t="str">
        <f t="shared" si="26"/>
        <v>―</v>
      </c>
      <c r="BG70" s="162" t="str">
        <f t="shared" si="26"/>
        <v>―</v>
      </c>
      <c r="BH70" s="162" t="str">
        <f t="shared" si="26"/>
        <v>―</v>
      </c>
      <c r="BI70" s="162" t="str">
        <f t="shared" si="26"/>
        <v>―</v>
      </c>
      <c r="BJ70" s="162" t="str">
        <f t="shared" si="26"/>
        <v>―</v>
      </c>
      <c r="BK70" s="162" t="str">
        <f t="shared" si="26"/>
        <v>―</v>
      </c>
      <c r="BL70" s="162" t="str">
        <f t="shared" si="26"/>
        <v>―</v>
      </c>
      <c r="BM70" s="162" t="str">
        <f t="shared" si="26"/>
        <v>―</v>
      </c>
      <c r="BN70" s="162" t="str">
        <f t="shared" si="26"/>
        <v>―</v>
      </c>
      <c r="BO70" s="162" t="str">
        <f t="shared" si="27"/>
        <v>―</v>
      </c>
      <c r="BP70" s="162" t="str">
        <f t="shared" si="27"/>
        <v>―</v>
      </c>
      <c r="BQ70" s="162" t="str">
        <f t="shared" si="27"/>
        <v>―</v>
      </c>
      <c r="BR70" s="162" t="str">
        <f t="shared" si="27"/>
        <v>―</v>
      </c>
      <c r="BS70" s="162" t="str">
        <f t="shared" si="27"/>
        <v>―</v>
      </c>
      <c r="BT70" s="162" t="str">
        <f t="shared" si="27"/>
        <v>―</v>
      </c>
      <c r="BU70" s="162" t="str">
        <f t="shared" si="27"/>
        <v>―</v>
      </c>
      <c r="BV70" s="162" t="str">
        <f t="shared" si="27"/>
        <v>―</v>
      </c>
      <c r="BW70" s="162" t="str">
        <f t="shared" si="27"/>
        <v>―</v>
      </c>
      <c r="BX70" s="162" t="str">
        <f t="shared" si="27"/>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2"/>
        <v>―</v>
      </c>
      <c r="R71" s="163" t="str">
        <f t="shared" si="22"/>
        <v>―</v>
      </c>
      <c r="S71" s="163" t="str">
        <f t="shared" si="22"/>
        <v>―</v>
      </c>
      <c r="T71" s="163" t="str">
        <f t="shared" si="22"/>
        <v>―</v>
      </c>
      <c r="U71" s="163" t="str">
        <f t="shared" si="22"/>
        <v>―</v>
      </c>
      <c r="V71" s="163" t="str">
        <f t="shared" si="22"/>
        <v>―</v>
      </c>
      <c r="W71" s="163" t="str">
        <f t="shared" si="22"/>
        <v>―</v>
      </c>
      <c r="X71" s="163" t="str">
        <f t="shared" si="22"/>
        <v>―</v>
      </c>
      <c r="Y71" s="163">
        <f t="shared" si="22"/>
        <v>-2.2324293330491241</v>
      </c>
      <c r="Z71" s="163">
        <f t="shared" si="22"/>
        <v>-22.139553561920287</v>
      </c>
      <c r="AA71" s="163">
        <f t="shared" si="23"/>
        <v>-24.285254553887349</v>
      </c>
      <c r="AB71" s="163">
        <f t="shared" si="23"/>
        <v>-3.3424896059164211</v>
      </c>
      <c r="AC71" s="163">
        <f t="shared" si="23"/>
        <v>-33.972851161018994</v>
      </c>
      <c r="AD71" s="163">
        <f t="shared" si="23"/>
        <v>-12.299995046725831</v>
      </c>
      <c r="AE71" s="163">
        <f t="shared" si="23"/>
        <v>-2.0385247163627107</v>
      </c>
      <c r="AF71" s="163">
        <f t="shared" si="23"/>
        <v>-19.464965619458809</v>
      </c>
      <c r="AG71" s="163">
        <f t="shared" si="23"/>
        <v>11.822422565308276</v>
      </c>
      <c r="AH71" s="163">
        <f t="shared" si="23"/>
        <v>18.1379223992578</v>
      </c>
      <c r="AI71" s="163">
        <f t="shared" si="23"/>
        <v>15.960599877324988</v>
      </c>
      <c r="AJ71" s="163">
        <f t="shared" si="23"/>
        <v>25.562027276596933</v>
      </c>
      <c r="AK71" s="163">
        <f t="shared" si="24"/>
        <v>2.1416722263394972</v>
      </c>
      <c r="AL71" s="163">
        <f t="shared" si="24"/>
        <v>-10.668056942947512</v>
      </c>
      <c r="AM71" s="163">
        <f t="shared" si="24"/>
        <v>2.8787757308659456</v>
      </c>
      <c r="AN71" s="163">
        <f t="shared" si="24"/>
        <v>1.3042579460776915</v>
      </c>
      <c r="AO71" s="163" t="str">
        <f t="shared" si="24"/>
        <v>―</v>
      </c>
      <c r="AP71" s="163" t="str">
        <f t="shared" si="24"/>
        <v>―</v>
      </c>
      <c r="AQ71" s="163" t="str">
        <f t="shared" si="24"/>
        <v>―</v>
      </c>
      <c r="AR71" s="163" t="str">
        <f t="shared" si="24"/>
        <v>―</v>
      </c>
      <c r="AS71" s="163" t="str">
        <f t="shared" si="24"/>
        <v>―</v>
      </c>
      <c r="AT71" s="163" t="str">
        <f t="shared" si="24"/>
        <v>―</v>
      </c>
      <c r="AU71" s="163" t="str">
        <f t="shared" si="25"/>
        <v>―</v>
      </c>
      <c r="AV71" s="163" t="str">
        <f t="shared" si="25"/>
        <v>―</v>
      </c>
      <c r="AW71" s="163" t="str">
        <f t="shared" si="25"/>
        <v>―</v>
      </c>
      <c r="AX71" s="163" t="str">
        <f t="shared" si="25"/>
        <v>―</v>
      </c>
      <c r="AY71" s="163" t="str">
        <f t="shared" si="25"/>
        <v>―</v>
      </c>
      <c r="AZ71" s="163" t="str">
        <f t="shared" si="25"/>
        <v>―</v>
      </c>
      <c r="BA71" s="163" t="str">
        <f t="shared" si="25"/>
        <v>―</v>
      </c>
      <c r="BB71" s="163" t="str">
        <f t="shared" si="25"/>
        <v>―</v>
      </c>
      <c r="BC71" s="163" t="str">
        <f t="shared" si="25"/>
        <v>―</v>
      </c>
      <c r="BD71" s="163" t="str">
        <f t="shared" si="25"/>
        <v>―</v>
      </c>
      <c r="BE71" s="163" t="str">
        <f t="shared" si="26"/>
        <v>―</v>
      </c>
      <c r="BF71" s="163" t="str">
        <f t="shared" si="26"/>
        <v>―</v>
      </c>
      <c r="BG71" s="163" t="str">
        <f t="shared" si="26"/>
        <v>―</v>
      </c>
      <c r="BH71" s="163" t="str">
        <f t="shared" si="26"/>
        <v>―</v>
      </c>
      <c r="BI71" s="163" t="str">
        <f t="shared" si="26"/>
        <v>―</v>
      </c>
      <c r="BJ71" s="163" t="str">
        <f t="shared" si="26"/>
        <v>―</v>
      </c>
      <c r="BK71" s="163" t="str">
        <f t="shared" si="26"/>
        <v>―</v>
      </c>
      <c r="BL71" s="163" t="str">
        <f t="shared" si="26"/>
        <v>―</v>
      </c>
      <c r="BM71" s="163" t="str">
        <f t="shared" si="26"/>
        <v>―</v>
      </c>
      <c r="BN71" s="163" t="str">
        <f t="shared" si="26"/>
        <v>―</v>
      </c>
      <c r="BO71" s="163" t="str">
        <f t="shared" si="27"/>
        <v>―</v>
      </c>
      <c r="BP71" s="163" t="str">
        <f t="shared" si="27"/>
        <v>―</v>
      </c>
      <c r="BQ71" s="163" t="str">
        <f t="shared" si="27"/>
        <v>―</v>
      </c>
      <c r="BR71" s="163" t="str">
        <f t="shared" si="27"/>
        <v>―</v>
      </c>
      <c r="BS71" s="163" t="str">
        <f t="shared" si="27"/>
        <v>―</v>
      </c>
      <c r="BT71" s="163" t="str">
        <f t="shared" si="27"/>
        <v>―</v>
      </c>
      <c r="BU71" s="163" t="str">
        <f t="shared" si="27"/>
        <v>―</v>
      </c>
      <c r="BV71" s="163" t="str">
        <f t="shared" si="27"/>
        <v>―</v>
      </c>
      <c r="BW71" s="163" t="str">
        <f t="shared" si="27"/>
        <v>―</v>
      </c>
      <c r="BX71" s="163" t="str">
        <f t="shared" si="27"/>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375</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390</v>
      </c>
      <c r="Q75" s="33" t="str">
        <f>M75</f>
        <v>Q1</v>
      </c>
      <c r="R75" s="33" t="str">
        <f t="shared" ref="R75:BX75" si="28">N75</f>
        <v>H1</v>
      </c>
      <c r="S75" s="33" t="str">
        <f t="shared" si="28"/>
        <v>Q3YTD</v>
      </c>
      <c r="T75" s="33" t="str">
        <f t="shared" si="28"/>
        <v>FY</v>
      </c>
      <c r="U75" s="33" t="str">
        <f t="shared" si="28"/>
        <v>Q1</v>
      </c>
      <c r="V75" s="33" t="str">
        <f t="shared" si="28"/>
        <v>H1</v>
      </c>
      <c r="W75" s="33" t="str">
        <f t="shared" si="28"/>
        <v>Q3YTD</v>
      </c>
      <c r="X75" s="33" t="str">
        <f t="shared" si="28"/>
        <v>FY</v>
      </c>
      <c r="Y75" s="33" t="str">
        <f t="shared" si="28"/>
        <v>Q1</v>
      </c>
      <c r="Z75" s="33" t="str">
        <f t="shared" si="28"/>
        <v>H1</v>
      </c>
      <c r="AA75" s="33" t="str">
        <f t="shared" si="28"/>
        <v>Q3YTD</v>
      </c>
      <c r="AB75" s="33" t="str">
        <f t="shared" si="28"/>
        <v>FY</v>
      </c>
      <c r="AC75" s="33" t="str">
        <f t="shared" si="28"/>
        <v>Q1</v>
      </c>
      <c r="AD75" s="33" t="str">
        <f t="shared" si="28"/>
        <v>H1</v>
      </c>
      <c r="AE75" s="33" t="str">
        <f t="shared" si="28"/>
        <v>Q3YTD</v>
      </c>
      <c r="AF75" s="33" t="str">
        <f t="shared" si="28"/>
        <v>FY</v>
      </c>
      <c r="AG75" s="33" t="str">
        <f t="shared" si="28"/>
        <v>Q1</v>
      </c>
      <c r="AH75" s="33" t="str">
        <f t="shared" si="28"/>
        <v>H1</v>
      </c>
      <c r="AI75" s="33" t="str">
        <f t="shared" si="28"/>
        <v>Q3YTD</v>
      </c>
      <c r="AJ75" s="33" t="str">
        <f t="shared" si="28"/>
        <v>FY</v>
      </c>
      <c r="AK75" s="33" t="str">
        <f t="shared" si="28"/>
        <v>Q1</v>
      </c>
      <c r="AL75" s="33" t="str">
        <f t="shared" si="28"/>
        <v>H1</v>
      </c>
      <c r="AM75" s="33" t="str">
        <f t="shared" si="28"/>
        <v>Q3YTD</v>
      </c>
      <c r="AN75" s="33" t="str">
        <f t="shared" si="28"/>
        <v>FY</v>
      </c>
      <c r="AO75" s="33" t="str">
        <f t="shared" si="28"/>
        <v>Q1</v>
      </c>
      <c r="AP75" s="33" t="str">
        <f t="shared" si="28"/>
        <v>H1</v>
      </c>
      <c r="AQ75" s="33" t="str">
        <f t="shared" si="28"/>
        <v>Q3YTD</v>
      </c>
      <c r="AR75" s="33" t="str">
        <f t="shared" si="28"/>
        <v>FY</v>
      </c>
      <c r="AS75" s="33" t="str">
        <f t="shared" si="28"/>
        <v>Q1</v>
      </c>
      <c r="AT75" s="33" t="str">
        <f t="shared" si="28"/>
        <v>H1</v>
      </c>
      <c r="AU75" s="33" t="str">
        <f t="shared" si="28"/>
        <v>Q3YTD</v>
      </c>
      <c r="AV75" s="33" t="str">
        <f t="shared" si="28"/>
        <v>FY</v>
      </c>
      <c r="AW75" s="33" t="str">
        <f t="shared" si="28"/>
        <v>Q1</v>
      </c>
      <c r="AX75" s="33" t="str">
        <f t="shared" si="28"/>
        <v>H1</v>
      </c>
      <c r="AY75" s="33" t="str">
        <f t="shared" si="28"/>
        <v>Q3YTD</v>
      </c>
      <c r="AZ75" s="33" t="str">
        <f t="shared" si="28"/>
        <v>FY</v>
      </c>
      <c r="BA75" s="33" t="str">
        <f t="shared" si="28"/>
        <v>Q1</v>
      </c>
      <c r="BB75" s="33" t="str">
        <f t="shared" si="28"/>
        <v>H1</v>
      </c>
      <c r="BC75" s="33" t="str">
        <f t="shared" si="28"/>
        <v>Q3YTD</v>
      </c>
      <c r="BD75" s="33" t="str">
        <f t="shared" si="28"/>
        <v>FY</v>
      </c>
      <c r="BE75" s="33" t="str">
        <f t="shared" si="28"/>
        <v>Q1</v>
      </c>
      <c r="BF75" s="33" t="str">
        <f t="shared" si="28"/>
        <v>H1</v>
      </c>
      <c r="BG75" s="33" t="str">
        <f t="shared" si="28"/>
        <v>Q3YTD</v>
      </c>
      <c r="BH75" s="33" t="str">
        <f t="shared" si="28"/>
        <v>FY</v>
      </c>
      <c r="BI75" s="33" t="str">
        <f t="shared" si="28"/>
        <v>Q1</v>
      </c>
      <c r="BJ75" s="33" t="str">
        <f t="shared" si="28"/>
        <v>H1</v>
      </c>
      <c r="BK75" s="33" t="str">
        <f t="shared" si="28"/>
        <v>Q3YTD</v>
      </c>
      <c r="BL75" s="33" t="str">
        <f t="shared" si="28"/>
        <v>FY</v>
      </c>
      <c r="BM75" s="33" t="str">
        <f t="shared" si="28"/>
        <v>Q1</v>
      </c>
      <c r="BN75" s="33" t="str">
        <f t="shared" si="28"/>
        <v>H1</v>
      </c>
      <c r="BO75" s="33" t="str">
        <f t="shared" si="28"/>
        <v>Q3YTD</v>
      </c>
      <c r="BP75" s="33" t="str">
        <f t="shared" si="28"/>
        <v>FY</v>
      </c>
      <c r="BQ75" s="33" t="str">
        <f t="shared" si="28"/>
        <v>Q1</v>
      </c>
      <c r="BR75" s="33" t="str">
        <f t="shared" si="28"/>
        <v>H1</v>
      </c>
      <c r="BS75" s="33" t="str">
        <f t="shared" si="28"/>
        <v>Q3YTD</v>
      </c>
      <c r="BT75" s="33" t="str">
        <f t="shared" si="28"/>
        <v>FY</v>
      </c>
      <c r="BU75" s="33" t="str">
        <f t="shared" si="28"/>
        <v>Q1</v>
      </c>
      <c r="BV75" s="33" t="str">
        <f t="shared" si="28"/>
        <v>H1</v>
      </c>
      <c r="BW75" s="33" t="str">
        <f t="shared" si="28"/>
        <v>Q3YTD</v>
      </c>
      <c r="BX75" s="80" t="str">
        <f t="shared" si="28"/>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9">SUM(N77:N80)</f>
        <v>0</v>
      </c>
      <c r="O76" s="107">
        <f t="shared" si="29"/>
        <v>0</v>
      </c>
      <c r="P76" s="107">
        <f t="shared" si="29"/>
        <v>0</v>
      </c>
      <c r="Q76" s="107">
        <f t="shared" si="29"/>
        <v>0</v>
      </c>
      <c r="R76" s="107">
        <f t="shared" si="29"/>
        <v>0</v>
      </c>
      <c r="S76" s="107">
        <f t="shared" si="29"/>
        <v>0</v>
      </c>
      <c r="T76" s="107">
        <f t="shared" si="29"/>
        <v>0</v>
      </c>
      <c r="U76" s="107">
        <f t="shared" si="29"/>
        <v>17427195815</v>
      </c>
      <c r="V76" s="107">
        <f t="shared" si="29"/>
        <v>35263238140</v>
      </c>
      <c r="W76" s="107">
        <f t="shared" si="29"/>
        <v>54345513419</v>
      </c>
      <c r="X76" s="107">
        <f t="shared" si="29"/>
        <v>74329261052</v>
      </c>
      <c r="Y76" s="107">
        <f t="shared" si="29"/>
        <v>20479119598</v>
      </c>
      <c r="Z76" s="107">
        <f t="shared" si="29"/>
        <v>41031454207</v>
      </c>
      <c r="AA76" s="107">
        <f t="shared" si="29"/>
        <v>62248526219</v>
      </c>
      <c r="AB76" s="107">
        <f t="shared" si="29"/>
        <v>84251083116</v>
      </c>
      <c r="AC76" s="107">
        <f t="shared" si="29"/>
        <v>23337981904</v>
      </c>
      <c r="AD76" s="107">
        <f t="shared" si="29"/>
        <v>47061721578</v>
      </c>
      <c r="AE76" s="107">
        <f t="shared" si="29"/>
        <v>71427632436</v>
      </c>
      <c r="AF76" s="107">
        <f t="shared" si="29"/>
        <v>95719822200</v>
      </c>
      <c r="AG76" s="107">
        <f t="shared" si="29"/>
        <v>24960504492</v>
      </c>
      <c r="AH76" s="107">
        <f t="shared" si="29"/>
        <v>50360513480</v>
      </c>
      <c r="AI76" s="107">
        <f t="shared" si="29"/>
        <v>78118953563</v>
      </c>
      <c r="AJ76" s="107">
        <f t="shared" si="29"/>
        <v>106182199681</v>
      </c>
      <c r="AK76" s="107">
        <f t="shared" si="29"/>
        <v>29095009198</v>
      </c>
      <c r="AL76" s="107">
        <f t="shared" si="29"/>
        <v>58150913282</v>
      </c>
      <c r="AM76" s="107">
        <f t="shared" si="29"/>
        <v>87255499022</v>
      </c>
      <c r="AN76" s="107">
        <f t="shared" si="29"/>
        <v>117239850400</v>
      </c>
      <c r="AO76" s="107">
        <f t="shared" si="29"/>
        <v>0</v>
      </c>
      <c r="AP76" s="107">
        <f t="shared" si="29"/>
        <v>0</v>
      </c>
      <c r="AQ76" s="107">
        <f t="shared" si="29"/>
        <v>0</v>
      </c>
      <c r="AR76" s="107">
        <f t="shared" si="29"/>
        <v>0</v>
      </c>
      <c r="AS76" s="107">
        <f t="shared" si="29"/>
        <v>0</v>
      </c>
      <c r="AT76" s="107">
        <f t="shared" si="29"/>
        <v>0</v>
      </c>
      <c r="AU76" s="107">
        <f t="shared" si="29"/>
        <v>0</v>
      </c>
      <c r="AV76" s="107">
        <f t="shared" si="29"/>
        <v>0</v>
      </c>
      <c r="AW76" s="107">
        <f t="shared" si="29"/>
        <v>0</v>
      </c>
      <c r="AX76" s="107">
        <f t="shared" si="29"/>
        <v>0</v>
      </c>
      <c r="AY76" s="107">
        <f t="shared" si="29"/>
        <v>0</v>
      </c>
      <c r="AZ76" s="107">
        <f t="shared" si="29"/>
        <v>0</v>
      </c>
      <c r="BA76" s="107">
        <f t="shared" si="29"/>
        <v>0</v>
      </c>
      <c r="BB76" s="107">
        <f t="shared" si="29"/>
        <v>0</v>
      </c>
      <c r="BC76" s="107">
        <f t="shared" si="29"/>
        <v>0</v>
      </c>
      <c r="BD76" s="107">
        <f t="shared" si="29"/>
        <v>0</v>
      </c>
      <c r="BE76" s="107">
        <f t="shared" si="29"/>
        <v>0</v>
      </c>
      <c r="BF76" s="107">
        <f t="shared" si="29"/>
        <v>0</v>
      </c>
      <c r="BG76" s="107">
        <f t="shared" si="29"/>
        <v>0</v>
      </c>
      <c r="BH76" s="107">
        <f t="shared" si="29"/>
        <v>0</v>
      </c>
      <c r="BI76" s="107">
        <f t="shared" si="29"/>
        <v>0</v>
      </c>
      <c r="BJ76" s="107">
        <f t="shared" si="29"/>
        <v>0</v>
      </c>
      <c r="BK76" s="107">
        <f t="shared" si="29"/>
        <v>0</v>
      </c>
      <c r="BL76" s="107">
        <f t="shared" si="29"/>
        <v>0</v>
      </c>
      <c r="BM76" s="107">
        <f t="shared" si="29"/>
        <v>0</v>
      </c>
      <c r="BN76" s="107">
        <f t="shared" si="29"/>
        <v>0</v>
      </c>
      <c r="BO76" s="107">
        <f t="shared" si="29"/>
        <v>0</v>
      </c>
      <c r="BP76" s="107">
        <f t="shared" si="29"/>
        <v>0</v>
      </c>
      <c r="BQ76" s="107">
        <f t="shared" si="29"/>
        <v>0</v>
      </c>
      <c r="BR76" s="107">
        <f t="shared" si="29"/>
        <v>0</v>
      </c>
      <c r="BS76" s="107">
        <f t="shared" si="29"/>
        <v>0</v>
      </c>
      <c r="BT76" s="107">
        <f t="shared" si="29"/>
        <v>0</v>
      </c>
      <c r="BU76" s="107">
        <f t="shared" si="29"/>
        <v>0</v>
      </c>
      <c r="BV76" s="107">
        <f t="shared" si="29"/>
        <v>0</v>
      </c>
      <c r="BW76" s="107">
        <f t="shared" si="29"/>
        <v>0</v>
      </c>
      <c r="BX76" s="107">
        <f t="shared" si="29"/>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08">
        <v>13244561784</v>
      </c>
      <c r="V77" s="108">
        <v>26591319854</v>
      </c>
      <c r="W77" s="108">
        <v>40080296685</v>
      </c>
      <c r="X77" s="108">
        <v>53601346734</v>
      </c>
      <c r="Y77" s="108">
        <v>13795723760</v>
      </c>
      <c r="Z77" s="108">
        <v>27643569055</v>
      </c>
      <c r="AA77" s="108">
        <v>41612907772</v>
      </c>
      <c r="AB77" s="108">
        <v>55640480427</v>
      </c>
      <c r="AC77" s="108">
        <v>14285026380</v>
      </c>
      <c r="AD77" s="108">
        <v>28770698959</v>
      </c>
      <c r="AE77" s="108">
        <v>43467957209</v>
      </c>
      <c r="AF77" s="108">
        <v>58263328663</v>
      </c>
      <c r="AG77" s="108">
        <v>14895907207</v>
      </c>
      <c r="AH77" s="108">
        <v>29800499376</v>
      </c>
      <c r="AI77" s="108">
        <v>45124372356</v>
      </c>
      <c r="AJ77" s="108">
        <v>60926805871</v>
      </c>
      <c r="AK77" s="108">
        <v>16585097815</v>
      </c>
      <c r="AL77" s="108">
        <v>32884778319</v>
      </c>
      <c r="AM77" s="108">
        <v>48865627903</v>
      </c>
      <c r="AN77" s="108">
        <v>66042122418</v>
      </c>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642</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08">
        <v>3686457328</v>
      </c>
      <c r="V78" s="108">
        <v>7643481925</v>
      </c>
      <c r="W78" s="108">
        <v>12716365091</v>
      </c>
      <c r="X78" s="108">
        <v>18644121359</v>
      </c>
      <c r="Y78" s="108">
        <v>6131104357</v>
      </c>
      <c r="Z78" s="108">
        <v>12287217983</v>
      </c>
      <c r="AA78" s="108">
        <v>19016752917</v>
      </c>
      <c r="AB78" s="108">
        <v>26441814440</v>
      </c>
      <c r="AC78" s="108">
        <v>8477873011</v>
      </c>
      <c r="AD78" s="108">
        <v>17117536358</v>
      </c>
      <c r="AE78" s="108">
        <v>26202367897</v>
      </c>
      <c r="AF78" s="108">
        <v>35085637259</v>
      </c>
      <c r="AG78" s="108">
        <v>9347644043</v>
      </c>
      <c r="AH78" s="108">
        <v>19103844781</v>
      </c>
      <c r="AI78" s="108">
        <v>30826619989</v>
      </c>
      <c r="AJ78" s="108">
        <v>42303539051</v>
      </c>
      <c r="AK78" s="108">
        <v>11671131728</v>
      </c>
      <c r="AL78" s="108">
        <v>23587982760</v>
      </c>
      <c r="AM78" s="108">
        <v>35871668615</v>
      </c>
      <c r="AN78" s="108">
        <v>47602846123</v>
      </c>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642</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08">
        <v>311311680</v>
      </c>
      <c r="V79" s="108">
        <v>656854470</v>
      </c>
      <c r="W79" s="108">
        <v>1054530495</v>
      </c>
      <c r="X79" s="108">
        <v>1451321344</v>
      </c>
      <c r="Y79" s="108">
        <v>371553439</v>
      </c>
      <c r="Z79" s="108">
        <v>774550540</v>
      </c>
      <c r="AA79" s="108">
        <v>1199817185</v>
      </c>
      <c r="AB79" s="108">
        <v>1616207102</v>
      </c>
      <c r="AC79" s="108">
        <v>455746337</v>
      </c>
      <c r="AD79" s="108">
        <v>926653057</v>
      </c>
      <c r="AE79" s="108">
        <v>1419436846</v>
      </c>
      <c r="AF79" s="108">
        <v>1925445106</v>
      </c>
      <c r="AG79" s="108">
        <v>583508639</v>
      </c>
      <c r="AH79" s="108">
        <v>1172102380</v>
      </c>
      <c r="AI79" s="108">
        <v>1778326899</v>
      </c>
      <c r="AJ79" s="108">
        <v>2427190172</v>
      </c>
      <c r="AK79" s="108">
        <v>702477106</v>
      </c>
      <c r="AL79" s="108">
        <v>1407295791</v>
      </c>
      <c r="AM79" s="108">
        <v>2138739668</v>
      </c>
      <c r="AN79" s="108">
        <v>3078627612</v>
      </c>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642</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09">
        <v>184865023</v>
      </c>
      <c r="V80" s="109">
        <v>371581891</v>
      </c>
      <c r="W80" s="109">
        <v>494321148</v>
      </c>
      <c r="X80" s="109">
        <v>632471615</v>
      </c>
      <c r="Y80" s="109">
        <v>180738042</v>
      </c>
      <c r="Z80" s="109">
        <v>326116629</v>
      </c>
      <c r="AA80" s="109">
        <v>419048345</v>
      </c>
      <c r="AB80" s="109">
        <v>552581147</v>
      </c>
      <c r="AC80" s="109">
        <v>119336176</v>
      </c>
      <c r="AD80" s="109">
        <v>246833204</v>
      </c>
      <c r="AE80" s="109">
        <v>337870484</v>
      </c>
      <c r="AF80" s="109">
        <v>445411172</v>
      </c>
      <c r="AG80" s="109">
        <v>133444603</v>
      </c>
      <c r="AH80" s="109">
        <v>284066943</v>
      </c>
      <c r="AI80" s="109">
        <v>389634319</v>
      </c>
      <c r="AJ80" s="109">
        <v>524664587</v>
      </c>
      <c r="AK80" s="109">
        <v>136302549</v>
      </c>
      <c r="AL80" s="109">
        <v>270856412</v>
      </c>
      <c r="AM80" s="109">
        <v>379462836</v>
      </c>
      <c r="AN80" s="109">
        <v>516254247</v>
      </c>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642</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A56:B57"/>
    <mergeCell ref="C56:F56"/>
    <mergeCell ref="A2:J2"/>
    <mergeCell ref="G56:J56"/>
    <mergeCell ref="M56:P56"/>
    <mergeCell ref="Q56:T56"/>
    <mergeCell ref="U56:X56"/>
    <mergeCell ref="Y56:AB56"/>
    <mergeCell ref="BU56:BX56"/>
    <mergeCell ref="M74:P74"/>
    <mergeCell ref="Q74:T74"/>
    <mergeCell ref="U74:X74"/>
    <mergeCell ref="Y74:AB74"/>
    <mergeCell ref="AC74:AF74"/>
    <mergeCell ref="AG56:AJ56"/>
    <mergeCell ref="AK56:AN56"/>
    <mergeCell ref="AO56:AR56"/>
    <mergeCell ref="AS56:AV56"/>
    <mergeCell ref="AW56:AZ56"/>
    <mergeCell ref="BA56:BD56"/>
    <mergeCell ref="AC56:AF56"/>
    <mergeCell ref="BE56:BH56"/>
    <mergeCell ref="BI56:BL56"/>
    <mergeCell ref="BM56:BP56"/>
    <mergeCell ref="BQ56:BT56"/>
    <mergeCell ref="BE74:BH74"/>
    <mergeCell ref="BI74:BL74"/>
    <mergeCell ref="BM74:BP74"/>
    <mergeCell ref="BQ74:BT74"/>
    <mergeCell ref="BQ65:BT65"/>
    <mergeCell ref="BM65:BP65"/>
    <mergeCell ref="AG74:AJ74"/>
    <mergeCell ref="AK74:AN74"/>
    <mergeCell ref="AO74:AR74"/>
    <mergeCell ref="AS74:AV74"/>
    <mergeCell ref="AW74:AZ74"/>
    <mergeCell ref="BA74:BD74"/>
    <mergeCell ref="BU65:BX65"/>
    <mergeCell ref="BU74:BX74"/>
    <mergeCell ref="M65:P65"/>
    <mergeCell ref="Q65:T65"/>
    <mergeCell ref="U65:X65"/>
    <mergeCell ref="Y65:AB65"/>
    <mergeCell ref="AC65:AF65"/>
    <mergeCell ref="AG65:AJ65"/>
    <mergeCell ref="AK65:AN65"/>
    <mergeCell ref="AO65:AR65"/>
    <mergeCell ref="AS65:AV65"/>
    <mergeCell ref="AW65:AZ65"/>
    <mergeCell ref="BA65:BD65"/>
    <mergeCell ref="BE65:BH65"/>
    <mergeCell ref="BI65:BL65"/>
  </mergeCells>
  <phoneticPr fontId="3"/>
  <printOptions horizontalCentered="1"/>
  <pageMargins left="0.7" right="0.7" top="0.75" bottom="0.75" header="0.3" footer="0.3"/>
  <pageSetup paperSize="9" scale="75" orientation="portrait" verticalDpi="300" r:id="rId1"/>
  <headerFooter>
    <oddFooter>&amp;R8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C6B7-0564-4752-8F28-AFA431A31E9D}">
  <dimension ref="A1:CB84"/>
  <sheetViews>
    <sheetView defaultGridColor="0" colorId="23" zoomScaleNormal="100" workbookViewId="0">
      <pane xSplit="11" ySplit="2" topLeftCell="L2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641</v>
      </c>
      <c r="CB2" s="3" t="s">
        <v>89</v>
      </c>
    </row>
    <row r="3" spans="1:80" ht="15" customHeight="1" x14ac:dyDescent="0.2">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'21Q4_パラメータ設定'!$F$4</f>
        <v>FY2020</v>
      </c>
      <c r="D56" s="353"/>
      <c r="E56" s="353"/>
      <c r="F56" s="354"/>
      <c r="G56" s="355" t="str">
        <f>'21Q4_パラメータ設定'!$G$4</f>
        <v>FY2021</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383</v>
      </c>
      <c r="I57" s="119" t="s">
        <v>384</v>
      </c>
      <c r="J57" s="35" t="s">
        <v>377</v>
      </c>
      <c r="M57" s="33" t="s">
        <v>380</v>
      </c>
      <c r="N57" s="33" t="s">
        <v>385</v>
      </c>
      <c r="O57" s="33" t="s">
        <v>386</v>
      </c>
      <c r="P57" s="34" t="s">
        <v>387</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C63" si="1">+IF(OR(AG58="",AG58=0),"―",IF(AG58&lt;0,ROUNDDOWN(AG58/10^6,0)+-0.0000001,ROUNDDOWN(AG58/10^6,0)))</f>
        <v>1162</v>
      </c>
      <c r="D58" s="107">
        <f t="shared" ref="D58:J58" si="2">+IF(OR(AH58="",AH58=0),"―",IF(AH58&lt;0,ROUNDDOWN(AH58/10^6,0)+-0.0000001,ROUNDDOWN(AH58/10^6,0)))</f>
        <v>1910</v>
      </c>
      <c r="E58" s="107">
        <f t="shared" si="2"/>
        <v>1761</v>
      </c>
      <c r="F58" s="107">
        <f t="shared" si="2"/>
        <v>1227</v>
      </c>
      <c r="G58" s="107">
        <f t="shared" si="2"/>
        <v>1607</v>
      </c>
      <c r="H58" s="107">
        <f t="shared" si="2"/>
        <v>1840</v>
      </c>
      <c r="I58" s="107">
        <f t="shared" si="2"/>
        <v>1804</v>
      </c>
      <c r="J58" s="107">
        <f t="shared" si="2"/>
        <v>1066</v>
      </c>
      <c r="K58" s="67"/>
      <c r="L58" s="67" t="s">
        <v>362</v>
      </c>
      <c r="M58" s="107">
        <f>SUM(M59:M63)</f>
        <v>0</v>
      </c>
      <c r="N58" s="107">
        <f t="shared" ref="N58:BX58" si="3">SUM(N59:N63)</f>
        <v>0</v>
      </c>
      <c r="O58" s="107">
        <f t="shared" si="3"/>
        <v>0</v>
      </c>
      <c r="P58" s="107">
        <f t="shared" si="3"/>
        <v>0</v>
      </c>
      <c r="Q58" s="107">
        <f t="shared" si="3"/>
        <v>0</v>
      </c>
      <c r="R58" s="107">
        <f t="shared" si="3"/>
        <v>0</v>
      </c>
      <c r="S58" s="107">
        <f t="shared" si="3"/>
        <v>0</v>
      </c>
      <c r="T58" s="107">
        <f t="shared" si="3"/>
        <v>0</v>
      </c>
      <c r="U58" s="107">
        <f t="shared" si="3"/>
        <v>947619260</v>
      </c>
      <c r="V58" s="107">
        <f t="shared" si="3"/>
        <v>1018911820</v>
      </c>
      <c r="W58" s="107">
        <f t="shared" si="3"/>
        <v>1045701552</v>
      </c>
      <c r="X58" s="107">
        <f t="shared" si="3"/>
        <v>1176748495</v>
      </c>
      <c r="Y58" s="107">
        <f t="shared" si="3"/>
        <v>1265010347</v>
      </c>
      <c r="Z58" s="107">
        <f t="shared" si="3"/>
        <v>1277871820</v>
      </c>
      <c r="AA58" s="107">
        <f t="shared" si="3"/>
        <v>1299249790</v>
      </c>
      <c r="AB58" s="107">
        <f t="shared" si="3"/>
        <v>1188488289</v>
      </c>
      <c r="AC58" s="107">
        <f t="shared" si="3"/>
        <v>1085107036</v>
      </c>
      <c r="AD58" s="107">
        <f t="shared" si="3"/>
        <v>1407904706</v>
      </c>
      <c r="AE58" s="107">
        <f t="shared" si="3"/>
        <v>1480682825</v>
      </c>
      <c r="AF58" s="107">
        <f t="shared" si="3"/>
        <v>1492156494</v>
      </c>
      <c r="AG58" s="107">
        <f t="shared" si="3"/>
        <v>1162908424</v>
      </c>
      <c r="AH58" s="107">
        <f t="shared" si="3"/>
        <v>1910127241</v>
      </c>
      <c r="AI58" s="107">
        <f t="shared" si="3"/>
        <v>1761894621</v>
      </c>
      <c r="AJ58" s="107">
        <f t="shared" si="3"/>
        <v>1227718428</v>
      </c>
      <c r="AK58" s="107">
        <f t="shared" si="3"/>
        <v>1607779144</v>
      </c>
      <c r="AL58" s="107">
        <f t="shared" si="3"/>
        <v>1840894213</v>
      </c>
      <c r="AM58" s="107">
        <f t="shared" si="3"/>
        <v>1804573722</v>
      </c>
      <c r="AN58" s="107">
        <f t="shared" si="3"/>
        <v>1066655337</v>
      </c>
      <c r="AO58" s="107">
        <f t="shared" si="3"/>
        <v>0</v>
      </c>
      <c r="AP58" s="107">
        <f t="shared" si="3"/>
        <v>0</v>
      </c>
      <c r="AQ58" s="107">
        <f t="shared" si="3"/>
        <v>0</v>
      </c>
      <c r="AR58" s="107">
        <f t="shared" si="3"/>
        <v>0</v>
      </c>
      <c r="AS58" s="107">
        <f t="shared" si="3"/>
        <v>0</v>
      </c>
      <c r="AT58" s="107">
        <f t="shared" si="3"/>
        <v>0</v>
      </c>
      <c r="AU58" s="107">
        <f t="shared" si="3"/>
        <v>0</v>
      </c>
      <c r="AV58" s="107">
        <f t="shared" si="3"/>
        <v>0</v>
      </c>
      <c r="AW58" s="107">
        <f t="shared" si="3"/>
        <v>0</v>
      </c>
      <c r="AX58" s="107">
        <f t="shared" si="3"/>
        <v>0</v>
      </c>
      <c r="AY58" s="107">
        <f t="shared" si="3"/>
        <v>0</v>
      </c>
      <c r="AZ58" s="107">
        <f t="shared" si="3"/>
        <v>0</v>
      </c>
      <c r="BA58" s="107">
        <f t="shared" si="3"/>
        <v>0</v>
      </c>
      <c r="BB58" s="107">
        <f t="shared" si="3"/>
        <v>0</v>
      </c>
      <c r="BC58" s="107">
        <f t="shared" si="3"/>
        <v>0</v>
      </c>
      <c r="BD58" s="107">
        <f t="shared" si="3"/>
        <v>0</v>
      </c>
      <c r="BE58" s="107">
        <f t="shared" si="3"/>
        <v>0</v>
      </c>
      <c r="BF58" s="107">
        <f t="shared" si="3"/>
        <v>0</v>
      </c>
      <c r="BG58" s="107">
        <f t="shared" si="3"/>
        <v>0</v>
      </c>
      <c r="BH58" s="107">
        <f t="shared" si="3"/>
        <v>0</v>
      </c>
      <c r="BI58" s="107">
        <f t="shared" si="3"/>
        <v>0</v>
      </c>
      <c r="BJ58" s="107">
        <f t="shared" si="3"/>
        <v>0</v>
      </c>
      <c r="BK58" s="107">
        <f t="shared" si="3"/>
        <v>0</v>
      </c>
      <c r="BL58" s="107">
        <f t="shared" si="3"/>
        <v>0</v>
      </c>
      <c r="BM58" s="107">
        <f t="shared" si="3"/>
        <v>0</v>
      </c>
      <c r="BN58" s="107">
        <f t="shared" si="3"/>
        <v>0</v>
      </c>
      <c r="BO58" s="107">
        <f t="shared" si="3"/>
        <v>0</v>
      </c>
      <c r="BP58" s="107">
        <f t="shared" si="3"/>
        <v>0</v>
      </c>
      <c r="BQ58" s="107">
        <f t="shared" si="3"/>
        <v>0</v>
      </c>
      <c r="BR58" s="107">
        <f t="shared" si="3"/>
        <v>0</v>
      </c>
      <c r="BS58" s="107">
        <f t="shared" si="3"/>
        <v>0</v>
      </c>
      <c r="BT58" s="107">
        <f t="shared" si="3"/>
        <v>0</v>
      </c>
      <c r="BU58" s="107">
        <f t="shared" si="3"/>
        <v>0</v>
      </c>
      <c r="BV58" s="107">
        <f t="shared" si="3"/>
        <v>0</v>
      </c>
      <c r="BW58" s="107">
        <f t="shared" si="3"/>
        <v>0</v>
      </c>
      <c r="BX58" s="107">
        <f t="shared" si="3"/>
        <v>0</v>
      </c>
      <c r="CB58" s="3" t="s">
        <v>89</v>
      </c>
    </row>
    <row r="59" spans="1:80" s="27" customFormat="1" ht="15" customHeight="1" x14ac:dyDescent="0.25">
      <c r="A59" s="38" t="s">
        <v>10</v>
      </c>
      <c r="B59" s="12" t="s">
        <v>13</v>
      </c>
      <c r="C59" s="110">
        <f t="shared" si="1"/>
        <v>1820</v>
      </c>
      <c r="D59" s="110">
        <f t="shared" ref="D59:J63" si="4">+IF(OR(AH59="",AH59=0),"―",IF(AH59&lt;0,ROUNDDOWN(AH59/10^6,0)+-0.0000001,ROUNDDOWN(AH59/10^6,0)))</f>
        <v>2059</v>
      </c>
      <c r="E59" s="110">
        <f t="shared" si="4"/>
        <v>1979</v>
      </c>
      <c r="F59" s="110">
        <f t="shared" si="4"/>
        <v>1861</v>
      </c>
      <c r="G59" s="110">
        <f t="shared" si="4"/>
        <v>2056</v>
      </c>
      <c r="H59" s="110">
        <f t="shared" si="4"/>
        <v>2234</v>
      </c>
      <c r="I59" s="110">
        <f t="shared" si="4"/>
        <v>2047</v>
      </c>
      <c r="J59" s="110">
        <f t="shared" si="4"/>
        <v>2112</v>
      </c>
      <c r="K59" s="67"/>
      <c r="L59" s="67" t="s">
        <v>364</v>
      </c>
      <c r="M59" s="110">
        <f>M79</f>
        <v>0</v>
      </c>
      <c r="N59" s="110">
        <f t="shared" ref="N59:P63" si="5">N79-M79</f>
        <v>0</v>
      </c>
      <c r="O59" s="110">
        <f t="shared" si="5"/>
        <v>0</v>
      </c>
      <c r="P59" s="110">
        <f t="shared" si="5"/>
        <v>0</v>
      </c>
      <c r="Q59" s="110">
        <f>Q79</f>
        <v>0</v>
      </c>
      <c r="R59" s="110">
        <f t="shared" ref="R59:T63" si="6">R79-Q79</f>
        <v>0</v>
      </c>
      <c r="S59" s="110">
        <f t="shared" si="6"/>
        <v>0</v>
      </c>
      <c r="T59" s="110">
        <f t="shared" si="6"/>
        <v>0</v>
      </c>
      <c r="U59" s="110">
        <f>U79</f>
        <v>1269126137</v>
      </c>
      <c r="V59" s="110">
        <f t="shared" ref="V59:X63" si="7">V79-U79</f>
        <v>1409286083</v>
      </c>
      <c r="W59" s="110">
        <f t="shared" si="7"/>
        <v>1401663671</v>
      </c>
      <c r="X59" s="110">
        <f t="shared" si="7"/>
        <v>1521023578</v>
      </c>
      <c r="Y59" s="110">
        <f>Y79</f>
        <v>1393786246</v>
      </c>
      <c r="Z59" s="110">
        <f t="shared" ref="Z59:AB63" si="8">Z79-Y79</f>
        <v>1505455082</v>
      </c>
      <c r="AA59" s="110">
        <f t="shared" si="8"/>
        <v>1563531902</v>
      </c>
      <c r="AB59" s="110">
        <f t="shared" si="8"/>
        <v>1642832185</v>
      </c>
      <c r="AC59" s="110">
        <f>AC79</f>
        <v>1549965851</v>
      </c>
      <c r="AD59" s="110">
        <f t="shared" ref="AD59:AF63" si="9">AD79-AC79</f>
        <v>1586929361</v>
      </c>
      <c r="AE59" s="110">
        <f t="shared" si="9"/>
        <v>1637151930</v>
      </c>
      <c r="AF59" s="110">
        <f t="shared" si="9"/>
        <v>1807409840</v>
      </c>
      <c r="AG59" s="110">
        <f>AG79</f>
        <v>1820996819</v>
      </c>
      <c r="AH59" s="110">
        <f t="shared" ref="AH59:AJ63" si="10">AH79-AG79</f>
        <v>2059014960</v>
      </c>
      <c r="AI59" s="110">
        <f t="shared" si="10"/>
        <v>1979635802</v>
      </c>
      <c r="AJ59" s="110">
        <f t="shared" si="10"/>
        <v>1861003423</v>
      </c>
      <c r="AK59" s="110">
        <f>AK79</f>
        <v>2056453880</v>
      </c>
      <c r="AL59" s="110">
        <f t="shared" ref="AL59:AN63" si="11">AL79-AK79</f>
        <v>2234123479</v>
      </c>
      <c r="AM59" s="110">
        <f t="shared" si="11"/>
        <v>2047282255</v>
      </c>
      <c r="AN59" s="110">
        <f t="shared" si="11"/>
        <v>2112572059</v>
      </c>
      <c r="AO59" s="110">
        <f>AO79</f>
        <v>0</v>
      </c>
      <c r="AP59" s="110">
        <f t="shared" ref="AP59:AR63" si="12">AP79-AO79</f>
        <v>0</v>
      </c>
      <c r="AQ59" s="110">
        <f t="shared" si="12"/>
        <v>0</v>
      </c>
      <c r="AR59" s="110">
        <f t="shared" si="12"/>
        <v>0</v>
      </c>
      <c r="AS59" s="110">
        <f>AS79</f>
        <v>0</v>
      </c>
      <c r="AT59" s="110">
        <f t="shared" ref="AT59:AV63" si="13">AT79-AS79</f>
        <v>0</v>
      </c>
      <c r="AU59" s="110">
        <f t="shared" si="13"/>
        <v>0</v>
      </c>
      <c r="AV59" s="110">
        <f t="shared" si="13"/>
        <v>0</v>
      </c>
      <c r="AW59" s="110">
        <f>AW79</f>
        <v>0</v>
      </c>
      <c r="AX59" s="110">
        <f t="shared" ref="AX59:AZ63" si="14">AX79-AW79</f>
        <v>0</v>
      </c>
      <c r="AY59" s="110">
        <f t="shared" si="14"/>
        <v>0</v>
      </c>
      <c r="AZ59" s="110">
        <f t="shared" si="14"/>
        <v>0</v>
      </c>
      <c r="BA59" s="110">
        <f>BA79</f>
        <v>0</v>
      </c>
      <c r="BB59" s="110">
        <f t="shared" ref="BB59:BD63" si="15">BB79-BA79</f>
        <v>0</v>
      </c>
      <c r="BC59" s="110">
        <f t="shared" si="15"/>
        <v>0</v>
      </c>
      <c r="BD59" s="110">
        <f t="shared" si="15"/>
        <v>0</v>
      </c>
      <c r="BE59" s="110">
        <f>BE79</f>
        <v>0</v>
      </c>
      <c r="BF59" s="110">
        <f t="shared" ref="BF59:BH63" si="16">BF79-BE79</f>
        <v>0</v>
      </c>
      <c r="BG59" s="110">
        <f t="shared" si="16"/>
        <v>0</v>
      </c>
      <c r="BH59" s="110">
        <f t="shared" si="16"/>
        <v>0</v>
      </c>
      <c r="BI59" s="110">
        <f>BI79</f>
        <v>0</v>
      </c>
      <c r="BJ59" s="110">
        <f t="shared" ref="BJ59:BL63" si="17">BJ79-BI79</f>
        <v>0</v>
      </c>
      <c r="BK59" s="110">
        <f t="shared" si="17"/>
        <v>0</v>
      </c>
      <c r="BL59" s="110">
        <f t="shared" si="17"/>
        <v>0</v>
      </c>
      <c r="BM59" s="110">
        <f>BM79</f>
        <v>0</v>
      </c>
      <c r="BN59" s="110">
        <f t="shared" ref="BN59:BP63" si="18">BN79-BM79</f>
        <v>0</v>
      </c>
      <c r="BO59" s="110">
        <f t="shared" si="18"/>
        <v>0</v>
      </c>
      <c r="BP59" s="110">
        <f t="shared" si="18"/>
        <v>0</v>
      </c>
      <c r="BQ59" s="110">
        <f>BQ79</f>
        <v>0</v>
      </c>
      <c r="BR59" s="110">
        <f t="shared" ref="BR59:BT63" si="19">BR79-BQ79</f>
        <v>0</v>
      </c>
      <c r="BS59" s="110">
        <f t="shared" si="19"/>
        <v>0</v>
      </c>
      <c r="BT59" s="110">
        <f t="shared" si="19"/>
        <v>0</v>
      </c>
      <c r="BU59" s="110">
        <f>BU79</f>
        <v>0</v>
      </c>
      <c r="BV59" s="110">
        <f t="shared" ref="BV59:BX63" si="20">BV79-BU79</f>
        <v>0</v>
      </c>
      <c r="BW59" s="110">
        <f t="shared" si="20"/>
        <v>0</v>
      </c>
      <c r="BX59" s="110">
        <f t="shared" si="20"/>
        <v>0</v>
      </c>
      <c r="BY59" s="65"/>
      <c r="BZ59" s="65"/>
      <c r="CA59" s="65"/>
      <c r="CB59" s="3" t="s">
        <v>89</v>
      </c>
    </row>
    <row r="60" spans="1:80" s="27" customFormat="1" ht="15" customHeight="1" x14ac:dyDescent="0.25">
      <c r="A60" s="38" t="s">
        <v>11</v>
      </c>
      <c r="B60" s="12" t="s">
        <v>44</v>
      </c>
      <c r="C60" s="110">
        <f t="shared" si="1"/>
        <v>239</v>
      </c>
      <c r="D60" s="110">
        <f t="shared" si="4"/>
        <v>653</v>
      </c>
      <c r="E60" s="110">
        <f t="shared" si="4"/>
        <v>672</v>
      </c>
      <c r="F60" s="110">
        <f t="shared" si="4"/>
        <v>467</v>
      </c>
      <c r="G60" s="110">
        <f t="shared" si="4"/>
        <v>585</v>
      </c>
      <c r="H60" s="110">
        <f t="shared" si="4"/>
        <v>728</v>
      </c>
      <c r="I60" s="110">
        <f t="shared" si="4"/>
        <v>957</v>
      </c>
      <c r="J60" s="110">
        <f t="shared" si="4"/>
        <v>303</v>
      </c>
      <c r="K60" s="67"/>
      <c r="L60" s="67" t="s">
        <v>365</v>
      </c>
      <c r="M60" s="110">
        <f>M80</f>
        <v>0</v>
      </c>
      <c r="N60" s="110">
        <f t="shared" si="5"/>
        <v>0</v>
      </c>
      <c r="O60" s="110">
        <f t="shared" si="5"/>
        <v>0</v>
      </c>
      <c r="P60" s="110">
        <f t="shared" si="5"/>
        <v>0</v>
      </c>
      <c r="Q60" s="110">
        <f>Q80</f>
        <v>0</v>
      </c>
      <c r="R60" s="110">
        <f t="shared" si="6"/>
        <v>0</v>
      </c>
      <c r="S60" s="110">
        <f t="shared" si="6"/>
        <v>0</v>
      </c>
      <c r="T60" s="110">
        <f t="shared" si="6"/>
        <v>0</v>
      </c>
      <c r="U60" s="110">
        <f>U80</f>
        <v>238642942</v>
      </c>
      <c r="V60" s="110">
        <f t="shared" si="7"/>
        <v>169871708</v>
      </c>
      <c r="W60" s="110">
        <f t="shared" si="7"/>
        <v>233139214</v>
      </c>
      <c r="X60" s="110">
        <f t="shared" si="7"/>
        <v>274359394</v>
      </c>
      <c r="Y60" s="110">
        <f>Y80</f>
        <v>446345796</v>
      </c>
      <c r="Z60" s="110">
        <f t="shared" si="8"/>
        <v>401081609</v>
      </c>
      <c r="AA60" s="110">
        <f t="shared" si="8"/>
        <v>507773628</v>
      </c>
      <c r="AB60" s="110">
        <f t="shared" si="8"/>
        <v>349782359</v>
      </c>
      <c r="AC60" s="110">
        <f>AC80</f>
        <v>366057458</v>
      </c>
      <c r="AD60" s="110">
        <f t="shared" si="9"/>
        <v>524647436</v>
      </c>
      <c r="AE60" s="110">
        <f t="shared" si="9"/>
        <v>628318783</v>
      </c>
      <c r="AF60" s="110">
        <f t="shared" si="9"/>
        <v>511688208</v>
      </c>
      <c r="AG60" s="110">
        <f>AG80</f>
        <v>239935602</v>
      </c>
      <c r="AH60" s="110">
        <f t="shared" si="10"/>
        <v>653120036</v>
      </c>
      <c r="AI60" s="110">
        <f t="shared" si="10"/>
        <v>672241723</v>
      </c>
      <c r="AJ60" s="110">
        <f t="shared" si="10"/>
        <v>467819543</v>
      </c>
      <c r="AK60" s="110">
        <f>AK80</f>
        <v>585574089</v>
      </c>
      <c r="AL60" s="110">
        <f t="shared" si="11"/>
        <v>728959303</v>
      </c>
      <c r="AM60" s="110">
        <f t="shared" si="11"/>
        <v>957446800</v>
      </c>
      <c r="AN60" s="110">
        <f t="shared" si="11"/>
        <v>303586757</v>
      </c>
      <c r="AO60" s="110">
        <f>AO80</f>
        <v>0</v>
      </c>
      <c r="AP60" s="110">
        <f t="shared" si="12"/>
        <v>0</v>
      </c>
      <c r="AQ60" s="110">
        <f t="shared" si="12"/>
        <v>0</v>
      </c>
      <c r="AR60" s="110">
        <f t="shared" si="12"/>
        <v>0</v>
      </c>
      <c r="AS60" s="110">
        <f>AS80</f>
        <v>0</v>
      </c>
      <c r="AT60" s="110">
        <f t="shared" si="13"/>
        <v>0</v>
      </c>
      <c r="AU60" s="110">
        <f t="shared" si="13"/>
        <v>0</v>
      </c>
      <c r="AV60" s="110">
        <f t="shared" si="13"/>
        <v>0</v>
      </c>
      <c r="AW60" s="110">
        <f>AW80</f>
        <v>0</v>
      </c>
      <c r="AX60" s="110">
        <f t="shared" si="14"/>
        <v>0</v>
      </c>
      <c r="AY60" s="110">
        <f t="shared" si="14"/>
        <v>0</v>
      </c>
      <c r="AZ60" s="110">
        <f t="shared" si="14"/>
        <v>0</v>
      </c>
      <c r="BA60" s="110">
        <f>BA80</f>
        <v>0</v>
      </c>
      <c r="BB60" s="110">
        <f t="shared" si="15"/>
        <v>0</v>
      </c>
      <c r="BC60" s="110">
        <f t="shared" si="15"/>
        <v>0</v>
      </c>
      <c r="BD60" s="110">
        <f t="shared" si="15"/>
        <v>0</v>
      </c>
      <c r="BE60" s="110">
        <f>BE80</f>
        <v>0</v>
      </c>
      <c r="BF60" s="110">
        <f t="shared" si="16"/>
        <v>0</v>
      </c>
      <c r="BG60" s="110">
        <f t="shared" si="16"/>
        <v>0</v>
      </c>
      <c r="BH60" s="110">
        <f t="shared" si="16"/>
        <v>0</v>
      </c>
      <c r="BI60" s="110">
        <f>BI80</f>
        <v>0</v>
      </c>
      <c r="BJ60" s="110">
        <f t="shared" si="17"/>
        <v>0</v>
      </c>
      <c r="BK60" s="110">
        <f t="shared" si="17"/>
        <v>0</v>
      </c>
      <c r="BL60" s="110">
        <f t="shared" si="17"/>
        <v>0</v>
      </c>
      <c r="BM60" s="110">
        <f>BM80</f>
        <v>0</v>
      </c>
      <c r="BN60" s="110">
        <f t="shared" si="18"/>
        <v>0</v>
      </c>
      <c r="BO60" s="110">
        <f t="shared" si="18"/>
        <v>0</v>
      </c>
      <c r="BP60" s="110">
        <f t="shared" si="18"/>
        <v>0</v>
      </c>
      <c r="BQ60" s="110">
        <f>BQ80</f>
        <v>0</v>
      </c>
      <c r="BR60" s="110">
        <f t="shared" si="19"/>
        <v>0</v>
      </c>
      <c r="BS60" s="110">
        <f t="shared" si="19"/>
        <v>0</v>
      </c>
      <c r="BT60" s="110">
        <f t="shared" si="19"/>
        <v>0</v>
      </c>
      <c r="BU60" s="110">
        <f>BU80</f>
        <v>0</v>
      </c>
      <c r="BV60" s="110">
        <f t="shared" si="20"/>
        <v>0</v>
      </c>
      <c r="BW60" s="110">
        <f t="shared" si="20"/>
        <v>0</v>
      </c>
      <c r="BX60" s="110">
        <f t="shared" si="20"/>
        <v>0</v>
      </c>
      <c r="BY60" s="65"/>
      <c r="BZ60" s="65"/>
      <c r="CA60" s="65"/>
      <c r="CB60" s="3" t="s">
        <v>89</v>
      </c>
    </row>
    <row r="61" spans="1:80" s="27" customFormat="1" ht="15" customHeight="1" x14ac:dyDescent="0.25">
      <c r="A61" s="38" t="s">
        <v>14</v>
      </c>
      <c r="B61" s="12" t="s">
        <v>77</v>
      </c>
      <c r="C61" s="110">
        <f t="shared" si="1"/>
        <v>51</v>
      </c>
      <c r="D61" s="110">
        <f t="shared" si="4"/>
        <v>80</v>
      </c>
      <c r="E61" s="110">
        <f t="shared" si="4"/>
        <v>72</v>
      </c>
      <c r="F61" s="110">
        <f t="shared" si="4"/>
        <v>50</v>
      </c>
      <c r="G61" s="110">
        <f t="shared" si="4"/>
        <v>52</v>
      </c>
      <c r="H61" s="110">
        <f t="shared" si="4"/>
        <v>88</v>
      </c>
      <c r="I61" s="110">
        <f t="shared" si="4"/>
        <v>93</v>
      </c>
      <c r="J61" s="110">
        <f t="shared" si="4"/>
        <v>-12.000000099999999</v>
      </c>
      <c r="K61" s="67"/>
      <c r="L61" s="67" t="s">
        <v>366</v>
      </c>
      <c r="M61" s="110">
        <f>M81</f>
        <v>0</v>
      </c>
      <c r="N61" s="110">
        <f t="shared" si="5"/>
        <v>0</v>
      </c>
      <c r="O61" s="110">
        <f t="shared" si="5"/>
        <v>0</v>
      </c>
      <c r="P61" s="110">
        <f t="shared" si="5"/>
        <v>0</v>
      </c>
      <c r="Q61" s="110">
        <f>Q81</f>
        <v>0</v>
      </c>
      <c r="R61" s="110">
        <f t="shared" si="6"/>
        <v>0</v>
      </c>
      <c r="S61" s="110">
        <f t="shared" si="6"/>
        <v>0</v>
      </c>
      <c r="T61" s="110">
        <f t="shared" si="6"/>
        <v>0</v>
      </c>
      <c r="U61" s="110">
        <f>U81</f>
        <v>8598499</v>
      </c>
      <c r="V61" s="110">
        <f t="shared" si="7"/>
        <v>25048029</v>
      </c>
      <c r="W61" s="110">
        <f t="shared" si="7"/>
        <v>48819106</v>
      </c>
      <c r="X61" s="110">
        <f t="shared" si="7"/>
        <v>48093639</v>
      </c>
      <c r="Y61" s="110">
        <f>Y81</f>
        <v>29123242</v>
      </c>
      <c r="Z61" s="110">
        <f t="shared" si="8"/>
        <v>63185878</v>
      </c>
      <c r="AA61" s="110">
        <f t="shared" si="8"/>
        <v>62106113</v>
      </c>
      <c r="AB61" s="110">
        <f t="shared" si="8"/>
        <v>9818289</v>
      </c>
      <c r="AC61" s="110">
        <f>AC81</f>
        <v>42957779</v>
      </c>
      <c r="AD61" s="110">
        <f t="shared" si="9"/>
        <v>61036583</v>
      </c>
      <c r="AE61" s="110">
        <f t="shared" si="9"/>
        <v>70081145</v>
      </c>
      <c r="AF61" s="110">
        <f t="shared" si="9"/>
        <v>41963813</v>
      </c>
      <c r="AG61" s="110">
        <f>AG81</f>
        <v>51453754</v>
      </c>
      <c r="AH61" s="110">
        <f t="shared" si="10"/>
        <v>80676993</v>
      </c>
      <c r="AI61" s="110">
        <f t="shared" si="10"/>
        <v>72344322</v>
      </c>
      <c r="AJ61" s="110">
        <f t="shared" si="10"/>
        <v>50946933</v>
      </c>
      <c r="AK61" s="110">
        <f>AK81</f>
        <v>52617882</v>
      </c>
      <c r="AL61" s="110">
        <f t="shared" si="11"/>
        <v>88483962</v>
      </c>
      <c r="AM61" s="110">
        <f t="shared" si="11"/>
        <v>93958279</v>
      </c>
      <c r="AN61" s="110">
        <f t="shared" si="11"/>
        <v>-12999334</v>
      </c>
      <c r="AO61" s="110">
        <f>AO81</f>
        <v>0</v>
      </c>
      <c r="AP61" s="110">
        <f t="shared" si="12"/>
        <v>0</v>
      </c>
      <c r="AQ61" s="110">
        <f t="shared" si="12"/>
        <v>0</v>
      </c>
      <c r="AR61" s="110">
        <f t="shared" si="12"/>
        <v>0</v>
      </c>
      <c r="AS61" s="110">
        <f>AS81</f>
        <v>0</v>
      </c>
      <c r="AT61" s="110">
        <f t="shared" si="13"/>
        <v>0</v>
      </c>
      <c r="AU61" s="110">
        <f t="shared" si="13"/>
        <v>0</v>
      </c>
      <c r="AV61" s="110">
        <f t="shared" si="13"/>
        <v>0</v>
      </c>
      <c r="AW61" s="110">
        <f>AW81</f>
        <v>0</v>
      </c>
      <c r="AX61" s="110">
        <f t="shared" si="14"/>
        <v>0</v>
      </c>
      <c r="AY61" s="110">
        <f t="shared" si="14"/>
        <v>0</v>
      </c>
      <c r="AZ61" s="110">
        <f t="shared" si="14"/>
        <v>0</v>
      </c>
      <c r="BA61" s="110">
        <f>BA81</f>
        <v>0</v>
      </c>
      <c r="BB61" s="110">
        <f t="shared" si="15"/>
        <v>0</v>
      </c>
      <c r="BC61" s="110">
        <f t="shared" si="15"/>
        <v>0</v>
      </c>
      <c r="BD61" s="110">
        <f t="shared" si="15"/>
        <v>0</v>
      </c>
      <c r="BE61" s="110">
        <f>BE81</f>
        <v>0</v>
      </c>
      <c r="BF61" s="110">
        <f t="shared" si="16"/>
        <v>0</v>
      </c>
      <c r="BG61" s="110">
        <f t="shared" si="16"/>
        <v>0</v>
      </c>
      <c r="BH61" s="110">
        <f t="shared" si="16"/>
        <v>0</v>
      </c>
      <c r="BI61" s="110">
        <f>BI81</f>
        <v>0</v>
      </c>
      <c r="BJ61" s="110">
        <f t="shared" si="17"/>
        <v>0</v>
      </c>
      <c r="BK61" s="110">
        <f t="shared" si="17"/>
        <v>0</v>
      </c>
      <c r="BL61" s="110">
        <f t="shared" si="17"/>
        <v>0</v>
      </c>
      <c r="BM61" s="110">
        <f>BM81</f>
        <v>0</v>
      </c>
      <c r="BN61" s="110">
        <f t="shared" si="18"/>
        <v>0</v>
      </c>
      <c r="BO61" s="110">
        <f t="shared" si="18"/>
        <v>0</v>
      </c>
      <c r="BP61" s="110">
        <f t="shared" si="18"/>
        <v>0</v>
      </c>
      <c r="BQ61" s="110">
        <f>BQ81</f>
        <v>0</v>
      </c>
      <c r="BR61" s="110">
        <f t="shared" si="19"/>
        <v>0</v>
      </c>
      <c r="BS61" s="110">
        <f t="shared" si="19"/>
        <v>0</v>
      </c>
      <c r="BT61" s="110">
        <f t="shared" si="19"/>
        <v>0</v>
      </c>
      <c r="BU61" s="110">
        <f>BU81</f>
        <v>0</v>
      </c>
      <c r="BV61" s="110">
        <f t="shared" si="20"/>
        <v>0</v>
      </c>
      <c r="BW61" s="110">
        <f t="shared" si="20"/>
        <v>0</v>
      </c>
      <c r="BX61" s="110">
        <f t="shared" si="20"/>
        <v>0</v>
      </c>
      <c r="BY61" s="65"/>
      <c r="BZ61" s="65"/>
      <c r="CA61" s="65"/>
      <c r="CB61" s="3" t="s">
        <v>89</v>
      </c>
    </row>
    <row r="62" spans="1:80" s="27" customFormat="1" ht="15" customHeight="1" x14ac:dyDescent="0.25">
      <c r="A62" s="38" t="s">
        <v>15</v>
      </c>
      <c r="B62" s="79" t="s">
        <v>31</v>
      </c>
      <c r="C62" s="110">
        <f t="shared" si="1"/>
        <v>11</v>
      </c>
      <c r="D62" s="110">
        <f t="shared" si="4"/>
        <v>19</v>
      </c>
      <c r="E62" s="110">
        <f t="shared" si="4"/>
        <v>-3.0000000999999998</v>
      </c>
      <c r="F62" s="110">
        <f t="shared" si="4"/>
        <v>16</v>
      </c>
      <c r="G62" s="110">
        <f t="shared" si="4"/>
        <v>-28.000000100000001</v>
      </c>
      <c r="H62" s="110">
        <f t="shared" si="4"/>
        <v>-47.000000100000001</v>
      </c>
      <c r="I62" s="110">
        <f t="shared" si="4"/>
        <v>-137.00000009999999</v>
      </c>
      <c r="J62" s="110">
        <f t="shared" si="4"/>
        <v>-139.00000009999999</v>
      </c>
      <c r="K62" s="67"/>
      <c r="L62" s="67" t="s">
        <v>367</v>
      </c>
      <c r="M62" s="110">
        <f>M82</f>
        <v>0</v>
      </c>
      <c r="N62" s="110">
        <f t="shared" si="5"/>
        <v>0</v>
      </c>
      <c r="O62" s="110">
        <f t="shared" si="5"/>
        <v>0</v>
      </c>
      <c r="P62" s="110">
        <f t="shared" si="5"/>
        <v>0</v>
      </c>
      <c r="Q62" s="110">
        <f>Q82</f>
        <v>0</v>
      </c>
      <c r="R62" s="110">
        <f t="shared" si="6"/>
        <v>0</v>
      </c>
      <c r="S62" s="110">
        <f t="shared" si="6"/>
        <v>0</v>
      </c>
      <c r="T62" s="110">
        <f t="shared" si="6"/>
        <v>0</v>
      </c>
      <c r="U62" s="110">
        <f>U82</f>
        <v>58727383</v>
      </c>
      <c r="V62" s="110">
        <f t="shared" si="7"/>
        <v>40936304</v>
      </c>
      <c r="W62" s="110">
        <f t="shared" si="7"/>
        <v>-717530</v>
      </c>
      <c r="X62" s="110">
        <f t="shared" si="7"/>
        <v>13105425</v>
      </c>
      <c r="Y62" s="110">
        <f>Y82</f>
        <v>51149501</v>
      </c>
      <c r="Z62" s="110">
        <f t="shared" si="8"/>
        <v>23756606</v>
      </c>
      <c r="AA62" s="110">
        <f t="shared" si="8"/>
        <v>-8908354</v>
      </c>
      <c r="AB62" s="110">
        <f t="shared" si="8"/>
        <v>23152865</v>
      </c>
      <c r="AC62" s="110">
        <f>AC82</f>
        <v>12812661</v>
      </c>
      <c r="AD62" s="110">
        <f t="shared" si="9"/>
        <v>9725329</v>
      </c>
      <c r="AE62" s="110">
        <f t="shared" si="9"/>
        <v>-16172568</v>
      </c>
      <c r="AF62" s="110">
        <f t="shared" si="9"/>
        <v>-340928</v>
      </c>
      <c r="AG62" s="110">
        <f>AG82</f>
        <v>11738791</v>
      </c>
      <c r="AH62" s="110">
        <f t="shared" si="10"/>
        <v>19056560</v>
      </c>
      <c r="AI62" s="110">
        <f t="shared" si="10"/>
        <v>-3173324</v>
      </c>
      <c r="AJ62" s="110">
        <f t="shared" si="10"/>
        <v>16474463</v>
      </c>
      <c r="AK62" s="110">
        <f>AK82</f>
        <v>-28636879</v>
      </c>
      <c r="AL62" s="110">
        <f t="shared" si="11"/>
        <v>-47117065</v>
      </c>
      <c r="AM62" s="110">
        <f t="shared" si="11"/>
        <v>-137011236</v>
      </c>
      <c r="AN62" s="110">
        <f t="shared" si="11"/>
        <v>-139683811</v>
      </c>
      <c r="AO62" s="110">
        <f>AO82</f>
        <v>0</v>
      </c>
      <c r="AP62" s="110">
        <f t="shared" si="12"/>
        <v>0</v>
      </c>
      <c r="AQ62" s="110">
        <f t="shared" si="12"/>
        <v>0</v>
      </c>
      <c r="AR62" s="110">
        <f t="shared" si="12"/>
        <v>0</v>
      </c>
      <c r="AS62" s="110">
        <f>AS82</f>
        <v>0</v>
      </c>
      <c r="AT62" s="110">
        <f t="shared" si="13"/>
        <v>0</v>
      </c>
      <c r="AU62" s="110">
        <f t="shared" si="13"/>
        <v>0</v>
      </c>
      <c r="AV62" s="110">
        <f t="shared" si="13"/>
        <v>0</v>
      </c>
      <c r="AW62" s="110">
        <f>AW82</f>
        <v>0</v>
      </c>
      <c r="AX62" s="110">
        <f t="shared" si="14"/>
        <v>0</v>
      </c>
      <c r="AY62" s="110">
        <f t="shared" si="14"/>
        <v>0</v>
      </c>
      <c r="AZ62" s="110">
        <f t="shared" si="14"/>
        <v>0</v>
      </c>
      <c r="BA62" s="110">
        <f>BA82</f>
        <v>0</v>
      </c>
      <c r="BB62" s="110">
        <f t="shared" si="15"/>
        <v>0</v>
      </c>
      <c r="BC62" s="110">
        <f t="shared" si="15"/>
        <v>0</v>
      </c>
      <c r="BD62" s="110">
        <f t="shared" si="15"/>
        <v>0</v>
      </c>
      <c r="BE62" s="110">
        <f>BE82</f>
        <v>0</v>
      </c>
      <c r="BF62" s="110">
        <f t="shared" si="16"/>
        <v>0</v>
      </c>
      <c r="BG62" s="110">
        <f t="shared" si="16"/>
        <v>0</v>
      </c>
      <c r="BH62" s="110">
        <f t="shared" si="16"/>
        <v>0</v>
      </c>
      <c r="BI62" s="110">
        <f>BI82</f>
        <v>0</v>
      </c>
      <c r="BJ62" s="110">
        <f t="shared" si="17"/>
        <v>0</v>
      </c>
      <c r="BK62" s="110">
        <f t="shared" si="17"/>
        <v>0</v>
      </c>
      <c r="BL62" s="110">
        <f t="shared" si="17"/>
        <v>0</v>
      </c>
      <c r="BM62" s="110">
        <f>BM82</f>
        <v>0</v>
      </c>
      <c r="BN62" s="110">
        <f t="shared" si="18"/>
        <v>0</v>
      </c>
      <c r="BO62" s="110">
        <f t="shared" si="18"/>
        <v>0</v>
      </c>
      <c r="BP62" s="110">
        <f t="shared" si="18"/>
        <v>0</v>
      </c>
      <c r="BQ62" s="110">
        <f>BQ82</f>
        <v>0</v>
      </c>
      <c r="BR62" s="110">
        <f t="shared" si="19"/>
        <v>0</v>
      </c>
      <c r="BS62" s="110">
        <f t="shared" si="19"/>
        <v>0</v>
      </c>
      <c r="BT62" s="110">
        <f t="shared" si="19"/>
        <v>0</v>
      </c>
      <c r="BU62" s="110">
        <f>BU82</f>
        <v>0</v>
      </c>
      <c r="BV62" s="110">
        <f t="shared" si="20"/>
        <v>0</v>
      </c>
      <c r="BW62" s="110">
        <f t="shared" si="20"/>
        <v>0</v>
      </c>
      <c r="BX62" s="110">
        <f t="shared" si="20"/>
        <v>0</v>
      </c>
      <c r="BY62" s="65"/>
      <c r="BZ62" s="65"/>
      <c r="CA62" s="65"/>
      <c r="CB62" s="3" t="s">
        <v>89</v>
      </c>
    </row>
    <row r="63" spans="1:80" s="27" customFormat="1" ht="15" customHeight="1" x14ac:dyDescent="0.25">
      <c r="A63" s="42" t="s">
        <v>285</v>
      </c>
      <c r="B63" s="14" t="s">
        <v>101</v>
      </c>
      <c r="C63" s="111">
        <f t="shared" si="1"/>
        <v>-961.00000009999997</v>
      </c>
      <c r="D63" s="111">
        <f t="shared" si="4"/>
        <v>-901.00000009999997</v>
      </c>
      <c r="E63" s="111">
        <f t="shared" si="4"/>
        <v>-959.00000009999997</v>
      </c>
      <c r="F63" s="111">
        <f t="shared" si="4"/>
        <v>-1168.0000001000001</v>
      </c>
      <c r="G63" s="111">
        <f t="shared" si="4"/>
        <v>-1058.0000001000001</v>
      </c>
      <c r="H63" s="111">
        <f t="shared" si="4"/>
        <v>-1163.0000001000001</v>
      </c>
      <c r="I63" s="111">
        <f t="shared" si="4"/>
        <v>-1157.0000001000001</v>
      </c>
      <c r="J63" s="111">
        <f t="shared" si="4"/>
        <v>-1196.0000001000001</v>
      </c>
      <c r="K63" s="67"/>
      <c r="L63" s="67" t="s">
        <v>368</v>
      </c>
      <c r="M63" s="111">
        <f>M83</f>
        <v>0</v>
      </c>
      <c r="N63" s="111">
        <f t="shared" si="5"/>
        <v>0</v>
      </c>
      <c r="O63" s="111">
        <f t="shared" si="5"/>
        <v>0</v>
      </c>
      <c r="P63" s="111">
        <f t="shared" si="5"/>
        <v>0</v>
      </c>
      <c r="Q63" s="111">
        <f>Q83</f>
        <v>0</v>
      </c>
      <c r="R63" s="111">
        <f t="shared" si="6"/>
        <v>0</v>
      </c>
      <c r="S63" s="111">
        <f t="shared" si="6"/>
        <v>0</v>
      </c>
      <c r="T63" s="111">
        <f t="shared" si="6"/>
        <v>0</v>
      </c>
      <c r="U63" s="111">
        <f>U83</f>
        <v>-627475701</v>
      </c>
      <c r="V63" s="111">
        <f t="shared" si="7"/>
        <v>-626230304</v>
      </c>
      <c r="W63" s="111">
        <f t="shared" si="7"/>
        <v>-637202909</v>
      </c>
      <c r="X63" s="111">
        <f t="shared" si="7"/>
        <v>-679833541</v>
      </c>
      <c r="Y63" s="111">
        <f>Y83</f>
        <v>-655394438</v>
      </c>
      <c r="Z63" s="111">
        <f t="shared" si="8"/>
        <v>-715607355</v>
      </c>
      <c r="AA63" s="111">
        <f t="shared" si="8"/>
        <v>-825253499</v>
      </c>
      <c r="AB63" s="111">
        <f t="shared" si="8"/>
        <v>-837097409</v>
      </c>
      <c r="AC63" s="111">
        <f>AC83</f>
        <v>-886686713</v>
      </c>
      <c r="AD63" s="111">
        <f t="shared" si="9"/>
        <v>-774434003</v>
      </c>
      <c r="AE63" s="111">
        <f t="shared" si="9"/>
        <v>-838696465</v>
      </c>
      <c r="AF63" s="111">
        <f t="shared" si="9"/>
        <v>-868564439</v>
      </c>
      <c r="AG63" s="111">
        <f>AG83</f>
        <v>-961216542</v>
      </c>
      <c r="AH63" s="111">
        <f t="shared" si="10"/>
        <v>-901741308</v>
      </c>
      <c r="AI63" s="111">
        <f t="shared" si="10"/>
        <v>-959153902</v>
      </c>
      <c r="AJ63" s="111">
        <f t="shared" si="10"/>
        <v>-1168525934</v>
      </c>
      <c r="AK63" s="111">
        <f>AK83</f>
        <v>-1058229828</v>
      </c>
      <c r="AL63" s="111">
        <f t="shared" si="11"/>
        <v>-1163555466</v>
      </c>
      <c r="AM63" s="111">
        <f t="shared" si="11"/>
        <v>-1157102376</v>
      </c>
      <c r="AN63" s="111">
        <f t="shared" si="11"/>
        <v>-1196820334</v>
      </c>
      <c r="AO63" s="111">
        <f>AO83</f>
        <v>0</v>
      </c>
      <c r="AP63" s="111">
        <f t="shared" si="12"/>
        <v>0</v>
      </c>
      <c r="AQ63" s="111">
        <f t="shared" si="12"/>
        <v>0</v>
      </c>
      <c r="AR63" s="111">
        <f t="shared" si="12"/>
        <v>0</v>
      </c>
      <c r="AS63" s="111">
        <f>AS83</f>
        <v>0</v>
      </c>
      <c r="AT63" s="111">
        <f t="shared" si="13"/>
        <v>0</v>
      </c>
      <c r="AU63" s="111">
        <f t="shared" si="13"/>
        <v>0</v>
      </c>
      <c r="AV63" s="111">
        <f t="shared" si="13"/>
        <v>0</v>
      </c>
      <c r="AW63" s="111">
        <f>AW83</f>
        <v>0</v>
      </c>
      <c r="AX63" s="111">
        <f t="shared" si="14"/>
        <v>0</v>
      </c>
      <c r="AY63" s="111">
        <f t="shared" si="14"/>
        <v>0</v>
      </c>
      <c r="AZ63" s="111">
        <f t="shared" si="14"/>
        <v>0</v>
      </c>
      <c r="BA63" s="111">
        <f>BA83</f>
        <v>0</v>
      </c>
      <c r="BB63" s="111">
        <f t="shared" si="15"/>
        <v>0</v>
      </c>
      <c r="BC63" s="111">
        <f t="shared" si="15"/>
        <v>0</v>
      </c>
      <c r="BD63" s="111">
        <f t="shared" si="15"/>
        <v>0</v>
      </c>
      <c r="BE63" s="111">
        <f>BE83</f>
        <v>0</v>
      </c>
      <c r="BF63" s="111">
        <f t="shared" si="16"/>
        <v>0</v>
      </c>
      <c r="BG63" s="111">
        <f t="shared" si="16"/>
        <v>0</v>
      </c>
      <c r="BH63" s="111">
        <f t="shared" si="16"/>
        <v>0</v>
      </c>
      <c r="BI63" s="111">
        <f>BI83</f>
        <v>0</v>
      </c>
      <c r="BJ63" s="111">
        <f t="shared" si="17"/>
        <v>0</v>
      </c>
      <c r="BK63" s="111">
        <f t="shared" si="17"/>
        <v>0</v>
      </c>
      <c r="BL63" s="111">
        <f t="shared" si="17"/>
        <v>0</v>
      </c>
      <c r="BM63" s="111">
        <f>BM83</f>
        <v>0</v>
      </c>
      <c r="BN63" s="111">
        <f t="shared" si="18"/>
        <v>0</v>
      </c>
      <c r="BO63" s="111">
        <f t="shared" si="18"/>
        <v>0</v>
      </c>
      <c r="BP63" s="111">
        <f t="shared" si="18"/>
        <v>0</v>
      </c>
      <c r="BQ63" s="111">
        <f>BQ83</f>
        <v>0</v>
      </c>
      <c r="BR63" s="111">
        <f t="shared" si="19"/>
        <v>0</v>
      </c>
      <c r="BS63" s="111">
        <f t="shared" si="19"/>
        <v>0</v>
      </c>
      <c r="BT63" s="111">
        <f t="shared" si="19"/>
        <v>0</v>
      </c>
      <c r="BU63" s="111">
        <f>BU83</f>
        <v>0</v>
      </c>
      <c r="BV63" s="111">
        <f t="shared" si="20"/>
        <v>0</v>
      </c>
      <c r="BW63" s="111">
        <f t="shared" si="20"/>
        <v>0</v>
      </c>
      <c r="BX63" s="111">
        <f t="shared" si="20"/>
        <v>0</v>
      </c>
      <c r="BY63" s="67"/>
      <c r="BZ63" s="67"/>
      <c r="CA63" s="67"/>
      <c r="CB63" s="3" t="s">
        <v>89</v>
      </c>
    </row>
    <row r="64" spans="1:80" s="27" customFormat="1" ht="15" customHeight="1" x14ac:dyDescent="0.25">
      <c r="A64" s="27" t="s">
        <v>591</v>
      </c>
      <c r="B64" s="27" t="s">
        <v>591</v>
      </c>
      <c r="C64" s="27" t="s">
        <v>591</v>
      </c>
      <c r="D64" s="27" t="s">
        <v>591</v>
      </c>
      <c r="E64" s="27" t="s">
        <v>591</v>
      </c>
      <c r="F64" s="27" t="s">
        <v>591</v>
      </c>
      <c r="G64" s="27" t="s">
        <v>591</v>
      </c>
      <c r="H64" s="27" t="s">
        <v>591</v>
      </c>
      <c r="I64" s="27" t="s">
        <v>591</v>
      </c>
      <c r="J64" s="27" t="s">
        <v>591</v>
      </c>
      <c r="K64" s="27" t="s">
        <v>591</v>
      </c>
      <c r="L64" s="27" t="s">
        <v>591</v>
      </c>
      <c r="M64" s="27" t="s">
        <v>591</v>
      </c>
      <c r="N64" s="27" t="s">
        <v>591</v>
      </c>
      <c r="O64" s="27" t="s">
        <v>591</v>
      </c>
      <c r="P64" s="27" t="s">
        <v>591</v>
      </c>
      <c r="Q64" s="27" t="s">
        <v>591</v>
      </c>
      <c r="R64" s="27" t="s">
        <v>591</v>
      </c>
      <c r="S64" s="27" t="s">
        <v>591</v>
      </c>
      <c r="T64" s="27" t="s">
        <v>591</v>
      </c>
      <c r="U64" s="27" t="s">
        <v>591</v>
      </c>
      <c r="V64" s="27" t="s">
        <v>591</v>
      </c>
      <c r="W64" s="27" t="s">
        <v>591</v>
      </c>
      <c r="X64" s="27" t="s">
        <v>591</v>
      </c>
      <c r="Y64" s="27" t="s">
        <v>591</v>
      </c>
      <c r="Z64" s="27" t="s">
        <v>591</v>
      </c>
      <c r="AA64" s="27" t="s">
        <v>591</v>
      </c>
      <c r="AB64" s="27" t="s">
        <v>591</v>
      </c>
      <c r="AC64" s="27" t="s">
        <v>591</v>
      </c>
      <c r="AD64" s="27" t="s">
        <v>591</v>
      </c>
      <c r="AE64" s="27" t="s">
        <v>591</v>
      </c>
      <c r="AF64" s="27" t="s">
        <v>591</v>
      </c>
      <c r="AG64" s="27" t="s">
        <v>591</v>
      </c>
      <c r="AH64" s="27" t="s">
        <v>591</v>
      </c>
      <c r="AI64" s="27" t="s">
        <v>591</v>
      </c>
      <c r="AJ64" s="27" t="s">
        <v>591</v>
      </c>
      <c r="AK64" s="27" t="s">
        <v>591</v>
      </c>
      <c r="AL64" s="27" t="s">
        <v>591</v>
      </c>
      <c r="AM64" s="27" t="s">
        <v>591</v>
      </c>
      <c r="AN64" s="27" t="s">
        <v>591</v>
      </c>
      <c r="AO64" s="27" t="s">
        <v>591</v>
      </c>
      <c r="AP64" s="27" t="s">
        <v>591</v>
      </c>
      <c r="AQ64" s="27" t="s">
        <v>591</v>
      </c>
      <c r="AR64" s="27" t="s">
        <v>591</v>
      </c>
      <c r="AS64" s="27" t="s">
        <v>591</v>
      </c>
      <c r="AT64" s="27" t="s">
        <v>591</v>
      </c>
      <c r="AU64" s="27" t="s">
        <v>591</v>
      </c>
      <c r="AV64" s="27" t="s">
        <v>591</v>
      </c>
      <c r="AW64" s="27" t="s">
        <v>591</v>
      </c>
      <c r="AX64" s="27" t="s">
        <v>591</v>
      </c>
      <c r="AY64" s="27" t="s">
        <v>591</v>
      </c>
      <c r="AZ64" s="27" t="s">
        <v>591</v>
      </c>
      <c r="BA64" s="27" t="s">
        <v>591</v>
      </c>
      <c r="BB64" s="27" t="s">
        <v>591</v>
      </c>
      <c r="BC64" s="27" t="s">
        <v>591</v>
      </c>
      <c r="BD64" s="27" t="s">
        <v>591</v>
      </c>
      <c r="BE64" s="27" t="s">
        <v>591</v>
      </c>
      <c r="BF64" s="27" t="s">
        <v>591</v>
      </c>
      <c r="BG64" s="27" t="s">
        <v>591</v>
      </c>
      <c r="BH64" s="27" t="s">
        <v>591</v>
      </c>
      <c r="BI64" s="27" t="s">
        <v>591</v>
      </c>
      <c r="BJ64" s="27" t="s">
        <v>591</v>
      </c>
      <c r="BK64" s="27" t="s">
        <v>591</v>
      </c>
      <c r="BL64" s="27" t="s">
        <v>591</v>
      </c>
      <c r="BM64" s="27" t="s">
        <v>591</v>
      </c>
      <c r="BN64" s="27" t="s">
        <v>591</v>
      </c>
      <c r="BO64" s="27" t="s">
        <v>591</v>
      </c>
      <c r="BP64" s="27" t="s">
        <v>591</v>
      </c>
      <c r="BQ64" s="27" t="s">
        <v>591</v>
      </c>
      <c r="BR64" s="27" t="s">
        <v>591</v>
      </c>
      <c r="BS64" s="27" t="s">
        <v>591</v>
      </c>
      <c r="BT64" s="27" t="s">
        <v>591</v>
      </c>
      <c r="BU64" s="27" t="s">
        <v>591</v>
      </c>
      <c r="BV64" s="27" t="s">
        <v>591</v>
      </c>
      <c r="BW64" s="27" t="s">
        <v>591</v>
      </c>
      <c r="BX64" s="27" t="s">
        <v>591</v>
      </c>
      <c r="BY64" s="27" t="s">
        <v>591</v>
      </c>
      <c r="BZ64" s="27" t="s">
        <v>89</v>
      </c>
      <c r="CA64" s="27" t="s">
        <v>591</v>
      </c>
      <c r="CB64" s="27" t="s">
        <v>591</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385</v>
      </c>
      <c r="O67" s="33" t="s">
        <v>386</v>
      </c>
      <c r="P67" s="34" t="s">
        <v>387</v>
      </c>
      <c r="Q67" s="33" t="str">
        <f t="shared" ref="Q67:AV67" si="21">M67</f>
        <v>Q1</v>
      </c>
      <c r="R67" s="33" t="str">
        <f t="shared" si="21"/>
        <v>Q2</v>
      </c>
      <c r="S67" s="33" t="str">
        <f t="shared" si="21"/>
        <v>Q3</v>
      </c>
      <c r="T67" s="34" t="str">
        <f t="shared" si="21"/>
        <v>Q4</v>
      </c>
      <c r="U67" s="33" t="str">
        <f t="shared" si="21"/>
        <v>Q1</v>
      </c>
      <c r="V67" s="33" t="str">
        <f t="shared" si="21"/>
        <v>Q2</v>
      </c>
      <c r="W67" s="33" t="str">
        <f t="shared" si="21"/>
        <v>Q3</v>
      </c>
      <c r="X67" s="34" t="str">
        <f t="shared" si="21"/>
        <v>Q4</v>
      </c>
      <c r="Y67" s="33" t="str">
        <f t="shared" si="21"/>
        <v>Q1</v>
      </c>
      <c r="Z67" s="33" t="str">
        <f t="shared" si="21"/>
        <v>Q2</v>
      </c>
      <c r="AA67" s="33" t="str">
        <f t="shared" si="21"/>
        <v>Q3</v>
      </c>
      <c r="AB67" s="34" t="str">
        <f t="shared" si="21"/>
        <v>Q4</v>
      </c>
      <c r="AC67" s="33" t="str">
        <f t="shared" si="21"/>
        <v>Q1</v>
      </c>
      <c r="AD67" s="33" t="str">
        <f t="shared" si="21"/>
        <v>Q2</v>
      </c>
      <c r="AE67" s="33" t="str">
        <f t="shared" si="21"/>
        <v>Q3</v>
      </c>
      <c r="AF67" s="34" t="str">
        <f t="shared" si="21"/>
        <v>Q4</v>
      </c>
      <c r="AG67" s="33" t="str">
        <f t="shared" si="21"/>
        <v>Q1</v>
      </c>
      <c r="AH67" s="33" t="str">
        <f t="shared" si="21"/>
        <v>Q2</v>
      </c>
      <c r="AI67" s="33" t="str">
        <f t="shared" si="21"/>
        <v>Q3</v>
      </c>
      <c r="AJ67" s="34" t="str">
        <f t="shared" si="21"/>
        <v>Q4</v>
      </c>
      <c r="AK67" s="33" t="str">
        <f t="shared" si="21"/>
        <v>Q1</v>
      </c>
      <c r="AL67" s="33" t="str">
        <f t="shared" si="21"/>
        <v>Q2</v>
      </c>
      <c r="AM67" s="33" t="str">
        <f t="shared" si="21"/>
        <v>Q3</v>
      </c>
      <c r="AN67" s="34" t="str">
        <f t="shared" si="21"/>
        <v>Q4</v>
      </c>
      <c r="AO67" s="33" t="str">
        <f t="shared" si="21"/>
        <v>Q1</v>
      </c>
      <c r="AP67" s="33" t="str">
        <f t="shared" si="21"/>
        <v>Q2</v>
      </c>
      <c r="AQ67" s="33" t="str">
        <f t="shared" si="21"/>
        <v>Q3</v>
      </c>
      <c r="AR67" s="34" t="str">
        <f t="shared" si="21"/>
        <v>Q4</v>
      </c>
      <c r="AS67" s="33" t="str">
        <f t="shared" si="21"/>
        <v>Q1</v>
      </c>
      <c r="AT67" s="33" t="str">
        <f t="shared" si="21"/>
        <v>Q2</v>
      </c>
      <c r="AU67" s="33" t="str">
        <f t="shared" si="21"/>
        <v>Q3</v>
      </c>
      <c r="AV67" s="34" t="str">
        <f t="shared" si="21"/>
        <v>Q4</v>
      </c>
      <c r="AW67" s="33" t="str">
        <f t="shared" ref="AW67:BX67" si="22">AS67</f>
        <v>Q1</v>
      </c>
      <c r="AX67" s="33" t="str">
        <f t="shared" si="22"/>
        <v>Q2</v>
      </c>
      <c r="AY67" s="33" t="str">
        <f t="shared" si="22"/>
        <v>Q3</v>
      </c>
      <c r="AZ67" s="34" t="str">
        <f t="shared" si="22"/>
        <v>Q4</v>
      </c>
      <c r="BA67" s="33" t="str">
        <f t="shared" si="22"/>
        <v>Q1</v>
      </c>
      <c r="BB67" s="33" t="str">
        <f t="shared" si="22"/>
        <v>Q2</v>
      </c>
      <c r="BC67" s="33" t="str">
        <f t="shared" si="22"/>
        <v>Q3</v>
      </c>
      <c r="BD67" s="34" t="str">
        <f t="shared" si="22"/>
        <v>Q4</v>
      </c>
      <c r="BE67" s="33" t="str">
        <f t="shared" si="22"/>
        <v>Q1</v>
      </c>
      <c r="BF67" s="33" t="str">
        <f t="shared" si="22"/>
        <v>Q2</v>
      </c>
      <c r="BG67" s="33" t="str">
        <f t="shared" si="22"/>
        <v>Q3</v>
      </c>
      <c r="BH67" s="34" t="str">
        <f t="shared" si="22"/>
        <v>Q4</v>
      </c>
      <c r="BI67" s="33" t="str">
        <f t="shared" si="22"/>
        <v>Q1</v>
      </c>
      <c r="BJ67" s="33" t="str">
        <f t="shared" si="22"/>
        <v>Q2</v>
      </c>
      <c r="BK67" s="33" t="str">
        <f t="shared" si="22"/>
        <v>Q3</v>
      </c>
      <c r="BL67" s="34" t="str">
        <f t="shared" si="22"/>
        <v>Q4</v>
      </c>
      <c r="BM67" s="33" t="str">
        <f t="shared" si="22"/>
        <v>Q1</v>
      </c>
      <c r="BN67" s="33" t="str">
        <f t="shared" si="22"/>
        <v>Q2</v>
      </c>
      <c r="BO67" s="33" t="str">
        <f t="shared" si="22"/>
        <v>Q3</v>
      </c>
      <c r="BP67" s="34" t="str">
        <f t="shared" si="22"/>
        <v>Q4</v>
      </c>
      <c r="BQ67" s="33" t="str">
        <f t="shared" si="22"/>
        <v>Q1</v>
      </c>
      <c r="BR67" s="33" t="str">
        <f t="shared" si="22"/>
        <v>Q2</v>
      </c>
      <c r="BS67" s="33" t="str">
        <f t="shared" si="22"/>
        <v>Q3</v>
      </c>
      <c r="BT67" s="34" t="str">
        <f t="shared" si="22"/>
        <v>Q4</v>
      </c>
      <c r="BU67" s="33" t="str">
        <f t="shared" si="22"/>
        <v>Q1</v>
      </c>
      <c r="BV67" s="33" t="str">
        <f t="shared" si="22"/>
        <v>Q2</v>
      </c>
      <c r="BW67" s="33" t="str">
        <f t="shared" si="22"/>
        <v>Q3</v>
      </c>
      <c r="BX67" s="34" t="str">
        <f t="shared" si="22"/>
        <v>Q4</v>
      </c>
      <c r="CB67" s="3"/>
    </row>
    <row r="68" spans="1:80" s="27" customFormat="1" ht="15" customHeight="1" x14ac:dyDescent="0.25">
      <c r="A68" s="36" t="s">
        <v>2</v>
      </c>
      <c r="B68" s="11" t="s">
        <v>12</v>
      </c>
      <c r="C68" s="175">
        <f>+IF(AG68="","―",AG68)</f>
        <v>4.658994069501758</v>
      </c>
      <c r="D68" s="175">
        <f t="shared" ref="D68:J70" si="23">+IF(AH68="","―",AH68)</f>
        <v>7.5201833271099323</v>
      </c>
      <c r="E68" s="175">
        <f t="shared" si="23"/>
        <v>6.3472393107530225</v>
      </c>
      <c r="F68" s="175">
        <f t="shared" si="23"/>
        <v>4.3748268565856723</v>
      </c>
      <c r="G68" s="175">
        <f t="shared" si="23"/>
        <v>5.5259619718921389</v>
      </c>
      <c r="H68" s="175">
        <f t="shared" si="23"/>
        <v>6.3356975837957545</v>
      </c>
      <c r="I68" s="175">
        <f t="shared" si="23"/>
        <v>6.2003071891172015</v>
      </c>
      <c r="J68" s="175">
        <f t="shared" si="23"/>
        <v>3.5573733897162843</v>
      </c>
      <c r="K68" s="67"/>
      <c r="L68" s="67" t="s">
        <v>362</v>
      </c>
      <c r="M68" s="164" t="e">
        <f>+IF(OR(M58="",M58&lt;0),"―",(M58/'21Q4_P8'!M58)*100)</f>
        <v>#DIV/0!</v>
      </c>
      <c r="N68" s="165" t="e">
        <f>+IF(OR(N58="",N58&lt;0),"―",(N58/'21Q4_P8'!N58)*100)</f>
        <v>#DIV/0!</v>
      </c>
      <c r="O68" s="165" t="e">
        <f>+IF(OR(O58="",O58&lt;0),"―",(O58/'21Q4_P8'!O58)*100)</f>
        <v>#DIV/0!</v>
      </c>
      <c r="P68" s="165" t="e">
        <f>+IF(OR(P58="",P58&lt;0),"―",(P58/'21Q4_P8'!P58)*100)</f>
        <v>#DIV/0!</v>
      </c>
      <c r="Q68" s="165" t="e">
        <f>+IF(OR(Q58="",Q58&lt;0),"―",(Q58/'21Q4_P8'!Q58)*100)</f>
        <v>#DIV/0!</v>
      </c>
      <c r="R68" s="165" t="e">
        <f>+IF(OR(R58="",R58&lt;0),"―",(R58/'21Q4_P8'!R58)*100)</f>
        <v>#DIV/0!</v>
      </c>
      <c r="S68" s="165" t="e">
        <f>+IF(OR(S58="",S58&lt;0),"―",(S58/'21Q4_P8'!S58)*100)</f>
        <v>#DIV/0!</v>
      </c>
      <c r="T68" s="165" t="e">
        <f>+IF(OR(T58="",T58&lt;0),"―",(T58/'21Q4_P8'!T58)*100)</f>
        <v>#DIV/0!</v>
      </c>
      <c r="U68" s="165">
        <f>+IF(OR(U58="",U58&lt;0),"―",(U58/'21Q4_P8'!U58)*100)</f>
        <v>5.4375888700599884</v>
      </c>
      <c r="V68" s="165">
        <f>+IF(OR(V58="",V58&lt;0),"―",(V58/'21Q4_P8'!V58)*100)</f>
        <v>5.7126564370832194</v>
      </c>
      <c r="W68" s="165">
        <f>+IF(OR(W58="",W58&lt;0),"―",(W58/'21Q4_P8'!W58)*100)</f>
        <v>5.4799626182460131</v>
      </c>
      <c r="X68" s="165">
        <f>+IF(OR(X58="",X58&lt;0),"―",(X58/'21Q4_P8'!X58)*100)</f>
        <v>5.888527600582715</v>
      </c>
      <c r="Y68" s="165">
        <f>+IF(OR(Y58="",Y58&lt;0),"―",(Y58/'21Q4_P8'!Y58)*100)</f>
        <v>6.1770738773533092</v>
      </c>
      <c r="Z68" s="165">
        <f>+IF(OR(Z58="",Z58&lt;0),"―",(Z58/'21Q4_P8'!Z58)*100)</f>
        <v>6.2176479913888301</v>
      </c>
      <c r="AA68" s="165">
        <f>+IF(OR(AA58="",AA58&lt;0),"―",(AA58/'21Q4_P8'!AA58)*100)</f>
        <v>6.1236055062883672</v>
      </c>
      <c r="AB68" s="165">
        <f>+IF(OR(AB58="",AB58&lt;0),"―",(AB58/'21Q4_P8'!AB58)*100)</f>
        <v>5.4015917084711536</v>
      </c>
      <c r="AC68" s="165">
        <f>+IF(OR(AC58="",AC58&lt;0),"―",(AC58/'21Q4_P8'!AC58)*100)</f>
        <v>4.6495324251409187</v>
      </c>
      <c r="AD68" s="165">
        <f>+IF(OR(AD58="",AD58&lt;0),"―",(AD58/'21Q4_P8'!AD58)*100)</f>
        <v>5.9345816694447686</v>
      </c>
      <c r="AE68" s="165">
        <f>+IF(OR(AE58="",AE58&lt;0),"―",(AE58/'21Q4_P8'!AE58)*100)</f>
        <v>6.0768621933698448</v>
      </c>
      <c r="AF68" s="165">
        <f>+IF(OR(AF58="",AF58&lt;0),"―",(AF58/'21Q4_P8'!AF58)*100)</f>
        <v>6.1425359693645776</v>
      </c>
      <c r="AG68" s="165">
        <f>+IF(OR(AG58="",AG58&lt;0),"―",(AG58/'21Q4_P8'!AG58)*100)</f>
        <v>4.658994069501758</v>
      </c>
      <c r="AH68" s="165">
        <f>+IF(OR(AH58="",AH58&lt;0),"―",(AH58/'21Q4_P8'!AH58)*100)</f>
        <v>7.5201833271099323</v>
      </c>
      <c r="AI68" s="165">
        <f>+IF(OR(AI58="",AI58&lt;0),"―",(AI58/'21Q4_P8'!AI58)*100)</f>
        <v>6.3472393107530225</v>
      </c>
      <c r="AJ68" s="165">
        <f>+IF(OR(AJ58="",AJ58&lt;0),"―",(AJ58/'21Q4_P8'!AJ58)*100)</f>
        <v>4.3748268565856723</v>
      </c>
      <c r="AK68" s="165">
        <f>+IF(OR(AK58="",AK58&lt;0),"―",(AK58/'21Q4_P8'!AK58)*100)</f>
        <v>5.5259619718921389</v>
      </c>
      <c r="AL68" s="165">
        <f>+IF(OR(AL58="",AL58&lt;0),"―",(AL58/'21Q4_P8'!AL58)*100)</f>
        <v>6.3356975837957545</v>
      </c>
      <c r="AM68" s="165">
        <f>+IF(OR(AM58="",AM58&lt;0),"―",(AM58/'21Q4_P8'!AM58)*100)</f>
        <v>6.2003071891172015</v>
      </c>
      <c r="AN68" s="165">
        <f>+IF(OR(AN58="",AN58&lt;0),"―",(AN58/'21Q4_P8'!AN58)*100)</f>
        <v>3.5573733897162843</v>
      </c>
      <c r="AO68" s="165" t="e">
        <f>+IF(OR(AO58="",AO58&lt;0),"―",(AO58/'21Q4_P8'!AO58)*100)</f>
        <v>#DIV/0!</v>
      </c>
      <c r="AP68" s="165" t="e">
        <f>+IF(OR(AP58="",AP58&lt;0),"―",(AP58/'21Q4_P8'!AP58)*100)</f>
        <v>#DIV/0!</v>
      </c>
      <c r="AQ68" s="165" t="e">
        <f>+IF(OR(AQ58="",AQ58&lt;0),"―",(AQ58/'21Q4_P8'!AQ58)*100)</f>
        <v>#DIV/0!</v>
      </c>
      <c r="AR68" s="165" t="e">
        <f>+IF(OR(AR58="",AR58&lt;0),"―",(AR58/'21Q4_P8'!AR58)*100)</f>
        <v>#DIV/0!</v>
      </c>
      <c r="AS68" s="165" t="e">
        <f>+IF(OR(AS58="",AS58&lt;0),"―",(AS58/'21Q4_P8'!AS58)*100)</f>
        <v>#DIV/0!</v>
      </c>
      <c r="AT68" s="165" t="e">
        <f>+IF(OR(AT58="",AT58&lt;0),"―",(AT58/'21Q4_P8'!AT58)*100)</f>
        <v>#DIV/0!</v>
      </c>
      <c r="AU68" s="165" t="e">
        <f>+IF(OR(AU58="",AU58&lt;0),"―",(AU58/'21Q4_P8'!AU58)*100)</f>
        <v>#DIV/0!</v>
      </c>
      <c r="AV68" s="165" t="e">
        <f>+IF(OR(AV58="",AV58&lt;0),"―",(AV58/'21Q4_P8'!AV58)*100)</f>
        <v>#DIV/0!</v>
      </c>
      <c r="AW68" s="165" t="e">
        <f>+IF(OR(AW58="",AW58&lt;0),"―",(AW58/'21Q4_P8'!AW58)*100)</f>
        <v>#DIV/0!</v>
      </c>
      <c r="AX68" s="165" t="e">
        <f>+IF(OR(AX58="",AX58&lt;0),"―",(AX58/'21Q4_P8'!AX58)*100)</f>
        <v>#DIV/0!</v>
      </c>
      <c r="AY68" s="165" t="e">
        <f>+IF(OR(AY58="",AY58&lt;0),"―",(AY58/'21Q4_P8'!AY58)*100)</f>
        <v>#DIV/0!</v>
      </c>
      <c r="AZ68" s="165" t="e">
        <f>+IF(OR(AZ58="",AZ58&lt;0),"―",(AZ58/'21Q4_P8'!AZ58)*100)</f>
        <v>#DIV/0!</v>
      </c>
      <c r="BA68" s="165" t="e">
        <f>+IF(OR(BA58="",BA58&lt;0),"―",(BA58/'21Q4_P8'!BA58)*100)</f>
        <v>#DIV/0!</v>
      </c>
      <c r="BB68" s="165" t="e">
        <f>+IF(OR(BB58="",BB58&lt;0),"―",(BB58/'21Q4_P8'!BB58)*100)</f>
        <v>#DIV/0!</v>
      </c>
      <c r="BC68" s="165" t="e">
        <f>+IF(OR(BC58="",BC58&lt;0),"―",(BC58/'21Q4_P8'!BC58)*100)</f>
        <v>#DIV/0!</v>
      </c>
      <c r="BD68" s="165" t="e">
        <f>+IF(OR(BD58="",BD58&lt;0),"―",(BD58/'21Q4_P8'!BD58)*100)</f>
        <v>#DIV/0!</v>
      </c>
      <c r="BE68" s="165" t="e">
        <f>+IF(OR(BE58="",BE58&lt;0),"―",(BE58/'21Q4_P8'!BE58)*100)</f>
        <v>#DIV/0!</v>
      </c>
      <c r="BF68" s="165" t="e">
        <f>+IF(OR(BF58="",BF58&lt;0),"―",(BF58/'21Q4_P8'!BF58)*100)</f>
        <v>#DIV/0!</v>
      </c>
      <c r="BG68" s="165" t="e">
        <f>+IF(OR(BG58="",BG58&lt;0),"―",(BG58/'21Q4_P8'!BG58)*100)</f>
        <v>#DIV/0!</v>
      </c>
      <c r="BH68" s="165" t="e">
        <f>+IF(OR(BH58="",BH58&lt;0),"―",(BH58/'21Q4_P8'!BH58)*100)</f>
        <v>#DIV/0!</v>
      </c>
      <c r="BI68" s="165" t="e">
        <f>+IF(OR(BI58="",BI58&lt;0),"―",(BI58/'21Q4_P8'!BI58)*100)</f>
        <v>#DIV/0!</v>
      </c>
      <c r="BJ68" s="165" t="e">
        <f>+IF(OR(BJ58="",BJ58&lt;0),"―",(BJ58/'21Q4_P8'!BJ58)*100)</f>
        <v>#DIV/0!</v>
      </c>
      <c r="BK68" s="165" t="e">
        <f>+IF(OR(BK58="",BK58&lt;0),"―",(BK58/'21Q4_P8'!BK58)*100)</f>
        <v>#DIV/0!</v>
      </c>
      <c r="BL68" s="165" t="e">
        <f>+IF(OR(BL58="",BL58&lt;0),"―",(BL58/'21Q4_P8'!BL58)*100)</f>
        <v>#DIV/0!</v>
      </c>
      <c r="BM68" s="165" t="e">
        <f>+IF(OR(BM58="",BM58&lt;0),"―",(BM58/'21Q4_P8'!BM58)*100)</f>
        <v>#DIV/0!</v>
      </c>
      <c r="BN68" s="165" t="e">
        <f>+IF(OR(BN58="",BN58&lt;0),"―",(BN58/'21Q4_P8'!BN58)*100)</f>
        <v>#DIV/0!</v>
      </c>
      <c r="BO68" s="165" t="e">
        <f>+IF(OR(BO58="",BO58&lt;0),"―",(BO58/'21Q4_P8'!BO58)*100)</f>
        <v>#DIV/0!</v>
      </c>
      <c r="BP68" s="165" t="e">
        <f>+IF(OR(BP58="",BP58&lt;0),"―",(BP58/'21Q4_P8'!BP58)*100)</f>
        <v>#DIV/0!</v>
      </c>
      <c r="BQ68" s="165" t="e">
        <f>+IF(OR(BQ58="",BQ58&lt;0),"―",(BQ58/'21Q4_P8'!BQ58)*100)</f>
        <v>#DIV/0!</v>
      </c>
      <c r="BR68" s="165" t="e">
        <f>+IF(OR(BR58="",BR58&lt;0),"―",(BR58/'21Q4_P8'!BR58)*100)</f>
        <v>#DIV/0!</v>
      </c>
      <c r="BS68" s="165" t="e">
        <f>+IF(OR(BS58="",BS58&lt;0),"―",(BS58/'21Q4_P8'!BS58)*100)</f>
        <v>#DIV/0!</v>
      </c>
      <c r="BT68" s="165" t="e">
        <f>+IF(OR(BT58="",BT58&lt;0),"―",(BT58/'21Q4_P8'!BT58)*100)</f>
        <v>#DIV/0!</v>
      </c>
      <c r="BU68" s="165" t="e">
        <f>+IF(OR(BU58="",BU58&lt;0),"―",(BU58/'21Q4_P8'!BU58)*100)</f>
        <v>#DIV/0!</v>
      </c>
      <c r="BV68" s="165" t="e">
        <f>+IF(OR(BV58="",BV58&lt;0),"―",(BV58/'21Q4_P8'!BV58)*100)</f>
        <v>#DIV/0!</v>
      </c>
      <c r="BW68" s="165" t="e">
        <f>+IF(OR(BW58="",BW58&lt;0),"―",(BW58/'21Q4_P8'!BW58)*100)</f>
        <v>#DIV/0!</v>
      </c>
      <c r="BX68" s="165" t="e">
        <f>+IF(OR(BX58="",BX58&lt;0),"―",(BX58/'21Q4_P8'!BX58)*100)</f>
        <v>#DIV/0!</v>
      </c>
      <c r="CB68" s="3"/>
    </row>
    <row r="69" spans="1:80" s="27" customFormat="1" ht="15" customHeight="1" x14ac:dyDescent="0.25">
      <c r="A69" s="38" t="s">
        <v>10</v>
      </c>
      <c r="B69" s="12" t="s">
        <v>363</v>
      </c>
      <c r="C69" s="176">
        <f>+IF(AG69="","―",AG69)</f>
        <v>12.224813122790286</v>
      </c>
      <c r="D69" s="176">
        <f t="shared" si="23"/>
        <v>13.814634688780931</v>
      </c>
      <c r="E69" s="176">
        <f>+IF(AI69="","―",AI69)</f>
        <v>12.918638810069281</v>
      </c>
      <c r="F69" s="176">
        <f t="shared" si="23"/>
        <v>11.776688832346592</v>
      </c>
      <c r="G69" s="176">
        <f t="shared" si="23"/>
        <v>12.399407606388001</v>
      </c>
      <c r="H69" s="176">
        <f t="shared" si="23"/>
        <v>13.70654767405863</v>
      </c>
      <c r="I69" s="176">
        <f t="shared" si="23"/>
        <v>12.810847409825667</v>
      </c>
      <c r="J69" s="176">
        <f t="shared" si="23"/>
        <v>12.299203758689641</v>
      </c>
      <c r="K69" s="67"/>
      <c r="L69" s="67" t="s">
        <v>364</v>
      </c>
      <c r="M69" s="166" t="e">
        <f>+IF(OR(M59="",M59&lt;0),"―",(M59/'21Q4_P8'!M59)*100)</f>
        <v>#DIV/0!</v>
      </c>
      <c r="N69" s="166" t="e">
        <f>+IF(OR(N59="",N59&lt;0),"―",(N59/'21Q4_P8'!N59)*100)</f>
        <v>#DIV/0!</v>
      </c>
      <c r="O69" s="166" t="e">
        <f>+IF(OR(O59="",O59&lt;0),"―",(O59/'21Q4_P8'!O59)*100)</f>
        <v>#DIV/0!</v>
      </c>
      <c r="P69" s="166" t="e">
        <f>+IF(OR(P59="",P59&lt;0),"―",(P59/'21Q4_P8'!P59)*100)</f>
        <v>#DIV/0!</v>
      </c>
      <c r="Q69" s="166" t="e">
        <f>+IF(OR(Q59="",Q59&lt;0),"―",(Q59/'21Q4_P8'!Q59)*100)</f>
        <v>#DIV/0!</v>
      </c>
      <c r="R69" s="166" t="e">
        <f>+IF(OR(R59="",R59&lt;0),"―",(R59/'21Q4_P8'!R59)*100)</f>
        <v>#DIV/0!</v>
      </c>
      <c r="S69" s="166" t="e">
        <f>+IF(OR(S59="",S59&lt;0),"―",(S59/'21Q4_P8'!S59)*100)</f>
        <v>#DIV/0!</v>
      </c>
      <c r="T69" s="166" t="e">
        <f>+IF(OR(T59="",T59&lt;0),"―",(T59/'21Q4_P8'!T59)*100)</f>
        <v>#DIV/0!</v>
      </c>
      <c r="U69" s="166">
        <f>+IF(OR(U59="",U59&lt;0),"―",(U59/'21Q4_P8'!U59)*100)</f>
        <v>9.5822433214299245</v>
      </c>
      <c r="V69" s="166">
        <f>+IF(OR(V59="",V59&lt;0),"―",(V59/'21Q4_P8'!V59)*100)</f>
        <v>10.559014223594151</v>
      </c>
      <c r="W69" s="166">
        <f>+IF(OR(W59="",W59&lt;0),"―",(W59/'21Q4_P8'!W59)*100)</f>
        <v>10.391178579080474</v>
      </c>
      <c r="X69" s="166">
        <f>+IF(OR(X59="",X59&lt;0),"―",(X59/'21Q4_P8'!X59)*100)</f>
        <v>11.24930070140886</v>
      </c>
      <c r="Y69" s="166">
        <f>+IF(OR(Y59="",Y59&lt;0),"―",(Y59/'21Q4_P8'!Y59)*100)</f>
        <v>10.103030984436007</v>
      </c>
      <c r="Z69" s="166">
        <f>+IF(OR(Z59="",Z59&lt;0),"―",(Z59/'21Q4_P8'!Z59)*100)</f>
        <v>10.871403095061801</v>
      </c>
      <c r="AA69" s="166">
        <f>+IF(OR(AA59="",AA59&lt;0),"―",(AA59/'21Q4_P8'!AA59)*100)</f>
        <v>11.192597829253423</v>
      </c>
      <c r="AB69" s="166">
        <f>+IF(OR(AB59="",AB59&lt;0),"―",(AB59/'21Q4_P8'!AB59)*100)</f>
        <v>11.71145019458821</v>
      </c>
      <c r="AC69" s="166">
        <f>+IF(OR(AC59="",AC59&lt;0),"―",(AC59/'21Q4_P8'!AC59)*100)</f>
        <v>10.85028343503836</v>
      </c>
      <c r="AD69" s="166">
        <f>+IF(OR(AD59="",AD59&lt;0),"―",(AD59/'21Q4_P8'!AD59)*100)</f>
        <v>10.955165197510986</v>
      </c>
      <c r="AE69" s="166">
        <f>+IF(OR(AE59="",AE59&lt;0),"―",(AE59/'21Q4_P8'!AE59)*100)</f>
        <v>11.13916556511484</v>
      </c>
      <c r="AF69" s="166">
        <f>+IF(OR(AF59="",AF59&lt;0),"―",(AF59/'21Q4_P8'!AF59)*100)</f>
        <v>12.21604909088888</v>
      </c>
      <c r="AG69" s="166">
        <f>+IF(OR(AG59="",AG59&lt;0),"―",(AG59/'21Q4_P8'!AG59)*100)</f>
        <v>12.224813122790286</v>
      </c>
      <c r="AH69" s="166">
        <f>+IF(OR(AH59="",AH59&lt;0),"―",(AH59/'21Q4_P8'!AH59)*100)</f>
        <v>13.814634688780931</v>
      </c>
      <c r="AI69" s="166">
        <f>+IF(OR(AI59="",AI59&lt;0),"―",(AI59/'21Q4_P8'!AI59)*100)</f>
        <v>12.918638810069281</v>
      </c>
      <c r="AJ69" s="166">
        <f>+IF(OR(AJ59="",AJ59&lt;0),"―",(AJ59/'21Q4_P8'!AJ59)*100)</f>
        <v>11.776688832346592</v>
      </c>
      <c r="AK69" s="166">
        <f>+IF(OR(AK59="",AK59&lt;0),"―",(AK59/'21Q4_P8'!AK59)*100)</f>
        <v>12.399407606388001</v>
      </c>
      <c r="AL69" s="166">
        <f>+IF(OR(AL59="",AL59&lt;0),"―",(AL59/'21Q4_P8'!AL59)*100)</f>
        <v>13.70654767405863</v>
      </c>
      <c r="AM69" s="166">
        <f>+IF(OR(AM59="",AM59&lt;0),"―",(AM59/'21Q4_P8'!AM59)*100)</f>
        <v>12.810847409825667</v>
      </c>
      <c r="AN69" s="166">
        <f>+IF(OR(AN59="",AN59&lt;0),"―",(AN59/'21Q4_P8'!AN59)*100)</f>
        <v>12.299203758689641</v>
      </c>
      <c r="AO69" s="166" t="e">
        <f>+IF(OR(AO59="",AO59&lt;0),"―",(AO59/'21Q4_P8'!AO59)*100)</f>
        <v>#DIV/0!</v>
      </c>
      <c r="AP69" s="166" t="e">
        <f>+IF(OR(AP59="",AP59&lt;0),"―",(AP59/'21Q4_P8'!AP59)*100)</f>
        <v>#DIV/0!</v>
      </c>
      <c r="AQ69" s="166" t="e">
        <f>+IF(OR(AQ59="",AQ59&lt;0),"―",(AQ59/'21Q4_P8'!AQ59)*100)</f>
        <v>#DIV/0!</v>
      </c>
      <c r="AR69" s="166" t="e">
        <f>+IF(OR(AR59="",AR59&lt;0),"―",(AR59/'21Q4_P8'!AR59)*100)</f>
        <v>#DIV/0!</v>
      </c>
      <c r="AS69" s="166" t="e">
        <f>+IF(OR(AS59="",AS59&lt;0),"―",(AS59/'21Q4_P8'!AS59)*100)</f>
        <v>#DIV/0!</v>
      </c>
      <c r="AT69" s="166" t="e">
        <f>+IF(OR(AT59="",AT59&lt;0),"―",(AT59/'21Q4_P8'!AT59)*100)</f>
        <v>#DIV/0!</v>
      </c>
      <c r="AU69" s="166" t="e">
        <f>+IF(OR(AU59="",AU59&lt;0),"―",(AU59/'21Q4_P8'!AU59)*100)</f>
        <v>#DIV/0!</v>
      </c>
      <c r="AV69" s="166" t="e">
        <f>+IF(OR(AV59="",AV59&lt;0),"―",(AV59/'21Q4_P8'!AV59)*100)</f>
        <v>#DIV/0!</v>
      </c>
      <c r="AW69" s="166" t="e">
        <f>+IF(OR(AW59="",AW59&lt;0),"―",(AW59/'21Q4_P8'!AW59)*100)</f>
        <v>#DIV/0!</v>
      </c>
      <c r="AX69" s="166" t="e">
        <f>+IF(OR(AX59="",AX59&lt;0),"―",(AX59/'21Q4_P8'!AX59)*100)</f>
        <v>#DIV/0!</v>
      </c>
      <c r="AY69" s="166" t="e">
        <f>+IF(OR(AY59="",AY59&lt;0),"―",(AY59/'21Q4_P8'!AY59)*100)</f>
        <v>#DIV/0!</v>
      </c>
      <c r="AZ69" s="166" t="e">
        <f>+IF(OR(AZ59="",AZ59&lt;0),"―",(AZ59/'21Q4_P8'!AZ59)*100)</f>
        <v>#DIV/0!</v>
      </c>
      <c r="BA69" s="166" t="e">
        <f>+IF(OR(BA59="",BA59&lt;0),"―",(BA59/'21Q4_P8'!BA59)*100)</f>
        <v>#DIV/0!</v>
      </c>
      <c r="BB69" s="166" t="e">
        <f>+IF(OR(BB59="",BB59&lt;0),"―",(BB59/'21Q4_P8'!BB59)*100)</f>
        <v>#DIV/0!</v>
      </c>
      <c r="BC69" s="166" t="e">
        <f>+IF(OR(BC59="",BC59&lt;0),"―",(BC59/'21Q4_P8'!BC59)*100)</f>
        <v>#DIV/0!</v>
      </c>
      <c r="BD69" s="166" t="e">
        <f>+IF(OR(BD59="",BD59&lt;0),"―",(BD59/'21Q4_P8'!BD59)*100)</f>
        <v>#DIV/0!</v>
      </c>
      <c r="BE69" s="166" t="e">
        <f>+IF(OR(BE59="",BE59&lt;0),"―",(BE59/'21Q4_P8'!BE59)*100)</f>
        <v>#DIV/0!</v>
      </c>
      <c r="BF69" s="166" t="e">
        <f>+IF(OR(BF59="",BF59&lt;0),"―",(BF59/'21Q4_P8'!BF59)*100)</f>
        <v>#DIV/0!</v>
      </c>
      <c r="BG69" s="166" t="e">
        <f>+IF(OR(BG59="",BG59&lt;0),"―",(BG59/'21Q4_P8'!BG59)*100)</f>
        <v>#DIV/0!</v>
      </c>
      <c r="BH69" s="166" t="e">
        <f>+IF(OR(BH59="",BH59&lt;0),"―",(BH59/'21Q4_P8'!BH59)*100)</f>
        <v>#DIV/0!</v>
      </c>
      <c r="BI69" s="166" t="e">
        <f>+IF(OR(BI59="",BI59&lt;0),"―",(BI59/'21Q4_P8'!BI59)*100)</f>
        <v>#DIV/0!</v>
      </c>
      <c r="BJ69" s="166" t="e">
        <f>+IF(OR(BJ59="",BJ59&lt;0),"―",(BJ59/'21Q4_P8'!BJ59)*100)</f>
        <v>#DIV/0!</v>
      </c>
      <c r="BK69" s="166" t="e">
        <f>+IF(OR(BK59="",BK59&lt;0),"―",(BK59/'21Q4_P8'!BK59)*100)</f>
        <v>#DIV/0!</v>
      </c>
      <c r="BL69" s="166" t="e">
        <f>+IF(OR(BL59="",BL59&lt;0),"―",(BL59/'21Q4_P8'!BL59)*100)</f>
        <v>#DIV/0!</v>
      </c>
      <c r="BM69" s="166" t="e">
        <f>+IF(OR(BM59="",BM59&lt;0),"―",(BM59/'21Q4_P8'!BM59)*100)</f>
        <v>#DIV/0!</v>
      </c>
      <c r="BN69" s="166" t="e">
        <f>+IF(OR(BN59="",BN59&lt;0),"―",(BN59/'21Q4_P8'!BN59)*100)</f>
        <v>#DIV/0!</v>
      </c>
      <c r="BO69" s="166" t="e">
        <f>+IF(OR(BO59="",BO59&lt;0),"―",(BO59/'21Q4_P8'!BO59)*100)</f>
        <v>#DIV/0!</v>
      </c>
      <c r="BP69" s="166" t="e">
        <f>+IF(OR(BP59="",BP59&lt;0),"―",(BP59/'21Q4_P8'!BP59)*100)</f>
        <v>#DIV/0!</v>
      </c>
      <c r="BQ69" s="166" t="e">
        <f>+IF(OR(BQ59="",BQ59&lt;0),"―",(BQ59/'21Q4_P8'!BQ59)*100)</f>
        <v>#DIV/0!</v>
      </c>
      <c r="BR69" s="166" t="e">
        <f>+IF(OR(BR59="",BR59&lt;0),"―",(BR59/'21Q4_P8'!BR59)*100)</f>
        <v>#DIV/0!</v>
      </c>
      <c r="BS69" s="166" t="e">
        <f>+IF(OR(BS59="",BS59&lt;0),"―",(BS59/'21Q4_P8'!BS59)*100)</f>
        <v>#DIV/0!</v>
      </c>
      <c r="BT69" s="166" t="e">
        <f>+IF(OR(BT59="",BT59&lt;0),"―",(BT59/'21Q4_P8'!BT59)*100)</f>
        <v>#DIV/0!</v>
      </c>
      <c r="BU69" s="166" t="e">
        <f>+IF(OR(BU59="",BU59&lt;0),"―",(BU59/'21Q4_P8'!BU59)*100)</f>
        <v>#DIV/0!</v>
      </c>
      <c r="BV69" s="166" t="e">
        <f>+IF(OR(BV59="",BV59&lt;0),"―",(BV59/'21Q4_P8'!BV59)*100)</f>
        <v>#DIV/0!</v>
      </c>
      <c r="BW69" s="166" t="e">
        <f>+IF(OR(BW59="",BW59&lt;0),"―",(BW59/'21Q4_P8'!BW59)*100)</f>
        <v>#DIV/0!</v>
      </c>
      <c r="BX69" s="166" t="e">
        <f>+IF(OR(BX59="",BX59&lt;0),"―",(BX59/'21Q4_P8'!BX59)*100)</f>
        <v>#DIV/0!</v>
      </c>
      <c r="CB69" s="3"/>
    </row>
    <row r="70" spans="1:80" s="27" customFormat="1" ht="15" customHeight="1" x14ac:dyDescent="0.25">
      <c r="A70" s="42" t="s">
        <v>11</v>
      </c>
      <c r="B70" s="14" t="s">
        <v>44</v>
      </c>
      <c r="C70" s="177">
        <f>+IF(AG70="","―",AG70)</f>
        <v>2.5668029387541367</v>
      </c>
      <c r="D70" s="177">
        <f t="shared" si="23"/>
        <v>6.6944095713008895</v>
      </c>
      <c r="E70" s="177">
        <f t="shared" si="23"/>
        <v>5.7344929939562483</v>
      </c>
      <c r="F70" s="177">
        <f t="shared" si="23"/>
        <v>4.0761770687130428</v>
      </c>
      <c r="G70" s="177">
        <f t="shared" si="23"/>
        <v>5.0172862636376543</v>
      </c>
      <c r="H70" s="177">
        <f t="shared" si="23"/>
        <v>6.1170463660454022</v>
      </c>
      <c r="I70" s="177">
        <f t="shared" si="23"/>
        <v>7.7944585306231771</v>
      </c>
      <c r="J70" s="177">
        <f t="shared" si="23"/>
        <v>2.5878626147543242</v>
      </c>
      <c r="K70" s="67"/>
      <c r="L70" s="67" t="s">
        <v>365</v>
      </c>
      <c r="M70" s="166" t="e">
        <f>+IF(OR(M60="",M60&lt;0),"―",(M60/'21Q4_P8'!M60)*100)</f>
        <v>#DIV/0!</v>
      </c>
      <c r="N70" s="166" t="e">
        <f>+IF(OR(N60="",N60&lt;0),"―",(N60/'21Q4_P8'!N60)*100)</f>
        <v>#DIV/0!</v>
      </c>
      <c r="O70" s="166" t="e">
        <f>+IF(OR(O60="",O60&lt;0),"―",(O60/'21Q4_P8'!O60)*100)</f>
        <v>#DIV/0!</v>
      </c>
      <c r="P70" s="166" t="e">
        <f>+IF(OR(P60="",P60&lt;0),"―",(P60/'21Q4_P8'!P60)*100)</f>
        <v>#DIV/0!</v>
      </c>
      <c r="Q70" s="166" t="e">
        <f>+IF(OR(Q60="",Q60&lt;0),"―",(Q60/'21Q4_P8'!Q60)*100)</f>
        <v>#DIV/0!</v>
      </c>
      <c r="R70" s="166" t="e">
        <f>+IF(OR(R60="",R60&lt;0),"―",(R60/'21Q4_P8'!R60)*100)</f>
        <v>#DIV/0!</v>
      </c>
      <c r="S70" s="166" t="e">
        <f>+IF(OR(S60="",S60&lt;0),"―",(S60/'21Q4_P8'!S60)*100)</f>
        <v>#DIV/0!</v>
      </c>
      <c r="T70" s="166" t="e">
        <f>+IF(OR(T60="",T60&lt;0),"―",(T60/'21Q4_P8'!T60)*100)</f>
        <v>#DIV/0!</v>
      </c>
      <c r="U70" s="166">
        <f>+IF(OR(U60="",U60&lt;0),"―",(U60/'21Q4_P8'!U60)*100)</f>
        <v>6.4735034415675727</v>
      </c>
      <c r="V70" s="166">
        <f>+IF(OR(V60="",V60&lt;0),"―",(V60/'21Q4_P8'!V60)*100)</f>
        <v>4.2929151395416509</v>
      </c>
      <c r="W70" s="166">
        <f>+IF(OR(W60="",W60&lt;0),"―",(W60/'21Q4_P8'!W60)*100)</f>
        <v>4.5957930898659294</v>
      </c>
      <c r="X70" s="166">
        <f>+IF(OR(X60="",X60&lt;0),"―",(X60/'21Q4_P8'!X60)*100)</f>
        <v>4.6283852033708479</v>
      </c>
      <c r="Y70" s="166">
        <f>+IF(OR(Y60="",Y60&lt;0),"―",(Y60/'21Q4_P8'!Y60)*100)</f>
        <v>7.2800228149827273</v>
      </c>
      <c r="Z70" s="166">
        <f>+IF(OR(Z60="",Z60&lt;0),"―",(Z60/'21Q4_P8'!Z60)*100)</f>
        <v>6.5151755371449669</v>
      </c>
      <c r="AA70" s="166">
        <f>+IF(OR(AA60="",AA60&lt;0),"―",(AA60/'21Q4_P8'!AA60)*100)</f>
        <v>7.5454490240409831</v>
      </c>
      <c r="AB70" s="166">
        <f>+IF(OR(AB60="",AB60&lt;0),"―",(AB60/'21Q4_P8'!AB60)*100)</f>
        <v>4.7108344882599029</v>
      </c>
      <c r="AC70" s="166">
        <f>+IF(OR(AC60="",AC60&lt;0),"―",(AC60/'21Q4_P8'!AC60)*100)</f>
        <v>4.3177983148018635</v>
      </c>
      <c r="AD70" s="166">
        <f>+IF(OR(AD60="",AD60&lt;0),"―",(AD60/'21Q4_P8'!AD60)*100)</f>
        <v>6.0725449005160179</v>
      </c>
      <c r="AE70" s="166">
        <f>+IF(OR(AE60="",AE60&lt;0),"―",(AE60/'21Q4_P8'!AE60)*100)</f>
        <v>6.9161302584721485</v>
      </c>
      <c r="AF70" s="166">
        <f>+IF(OR(AF60="",AF60&lt;0),"―",(AF60/'21Q4_P8'!AF60)*100)</f>
        <v>5.7601338780612785</v>
      </c>
      <c r="AG70" s="166">
        <f>+IF(OR(AG60="",AG60&lt;0),"―",(AG60/'21Q4_P8'!AG60)*100)</f>
        <v>2.5668029387541367</v>
      </c>
      <c r="AH70" s="166">
        <f>+IF(OR(AH60="",AH60&lt;0),"―",(AH60/'21Q4_P8'!AH60)*100)</f>
        <v>6.6944095713008895</v>
      </c>
      <c r="AI70" s="166">
        <f>+IF(OR(AI60="",AI60&lt;0),"―",(AI60/'21Q4_P8'!AI60)*100)</f>
        <v>5.7344929939562483</v>
      </c>
      <c r="AJ70" s="166">
        <f>+IF(OR(AJ60="",AJ60&lt;0),"―",(AJ60/'21Q4_P8'!AJ60)*100)</f>
        <v>4.0761770687130428</v>
      </c>
      <c r="AK70" s="166">
        <f>+IF(OR(AK60="",AK60&lt;0),"―",(AK60/'21Q4_P8'!AK60)*100)</f>
        <v>5.0172862636376543</v>
      </c>
      <c r="AL70" s="166">
        <f>+IF(OR(AL60="",AL60&lt;0),"―",(AL60/'21Q4_P8'!AL60)*100)</f>
        <v>6.1170463660454022</v>
      </c>
      <c r="AM70" s="166">
        <f>+IF(OR(AM60="",AM60&lt;0),"―",(AM60/'21Q4_P8'!AM60)*100)</f>
        <v>7.7944585306231771</v>
      </c>
      <c r="AN70" s="166">
        <f>+IF(OR(AN60="",AN60&lt;0),"―",(AN60/'21Q4_P8'!AN60)*100)</f>
        <v>2.5878626147543242</v>
      </c>
      <c r="AO70" s="166" t="e">
        <f>+IF(OR(AO60="",AO60&lt;0),"―",(AO60/'21Q4_P8'!AO60)*100)</f>
        <v>#DIV/0!</v>
      </c>
      <c r="AP70" s="166" t="e">
        <f>+IF(OR(AP60="",AP60&lt;0),"―",(AP60/'21Q4_P8'!AP60)*100)</f>
        <v>#DIV/0!</v>
      </c>
      <c r="AQ70" s="166" t="e">
        <f>+IF(OR(AQ60="",AQ60&lt;0),"―",(AQ60/'21Q4_P8'!AQ60)*100)</f>
        <v>#DIV/0!</v>
      </c>
      <c r="AR70" s="166" t="e">
        <f>+IF(OR(AR60="",AR60&lt;0),"―",(AR60/'21Q4_P8'!AR60)*100)</f>
        <v>#DIV/0!</v>
      </c>
      <c r="AS70" s="166" t="e">
        <f>+IF(OR(AS60="",AS60&lt;0),"―",(AS60/'21Q4_P8'!AS60)*100)</f>
        <v>#DIV/0!</v>
      </c>
      <c r="AT70" s="166" t="e">
        <f>+IF(OR(AT60="",AT60&lt;0),"―",(AT60/'21Q4_P8'!AT60)*100)</f>
        <v>#DIV/0!</v>
      </c>
      <c r="AU70" s="166" t="e">
        <f>+IF(OR(AU60="",AU60&lt;0),"―",(AU60/'21Q4_P8'!AU60)*100)</f>
        <v>#DIV/0!</v>
      </c>
      <c r="AV70" s="166" t="e">
        <f>+IF(OR(AV60="",AV60&lt;0),"―",(AV60/'21Q4_P8'!AV60)*100)</f>
        <v>#DIV/0!</v>
      </c>
      <c r="AW70" s="166" t="e">
        <f>+IF(OR(AW60="",AW60&lt;0),"―",(AW60/'21Q4_P8'!AW60)*100)</f>
        <v>#DIV/0!</v>
      </c>
      <c r="AX70" s="166" t="e">
        <f>+IF(OR(AX60="",AX60&lt;0),"―",(AX60/'21Q4_P8'!AX60)*100)</f>
        <v>#DIV/0!</v>
      </c>
      <c r="AY70" s="166" t="e">
        <f>+IF(OR(AY60="",AY60&lt;0),"―",(AY60/'21Q4_P8'!AY60)*100)</f>
        <v>#DIV/0!</v>
      </c>
      <c r="AZ70" s="166" t="e">
        <f>+IF(OR(AZ60="",AZ60&lt;0),"―",(AZ60/'21Q4_P8'!AZ60)*100)</f>
        <v>#DIV/0!</v>
      </c>
      <c r="BA70" s="166" t="e">
        <f>+IF(OR(BA60="",BA60&lt;0),"―",(BA60/'21Q4_P8'!BA60)*100)</f>
        <v>#DIV/0!</v>
      </c>
      <c r="BB70" s="166" t="e">
        <f>+IF(OR(BB60="",BB60&lt;0),"―",(BB60/'21Q4_P8'!BB60)*100)</f>
        <v>#DIV/0!</v>
      </c>
      <c r="BC70" s="166" t="e">
        <f>+IF(OR(BC60="",BC60&lt;0),"―",(BC60/'21Q4_P8'!BC60)*100)</f>
        <v>#DIV/0!</v>
      </c>
      <c r="BD70" s="166" t="e">
        <f>+IF(OR(BD60="",BD60&lt;0),"―",(BD60/'21Q4_P8'!BD60)*100)</f>
        <v>#DIV/0!</v>
      </c>
      <c r="BE70" s="166" t="e">
        <f>+IF(OR(BE60="",BE60&lt;0),"―",(BE60/'21Q4_P8'!BE60)*100)</f>
        <v>#DIV/0!</v>
      </c>
      <c r="BF70" s="166" t="e">
        <f>+IF(OR(BF60="",BF60&lt;0),"―",(BF60/'21Q4_P8'!BF60)*100)</f>
        <v>#DIV/0!</v>
      </c>
      <c r="BG70" s="166" t="e">
        <f>+IF(OR(BG60="",BG60&lt;0),"―",(BG60/'21Q4_P8'!BG60)*100)</f>
        <v>#DIV/0!</v>
      </c>
      <c r="BH70" s="166" t="e">
        <f>+IF(OR(BH60="",BH60&lt;0),"―",(BH60/'21Q4_P8'!BH60)*100)</f>
        <v>#DIV/0!</v>
      </c>
      <c r="BI70" s="166" t="e">
        <f>+IF(OR(BI60="",BI60&lt;0),"―",(BI60/'21Q4_P8'!BI60)*100)</f>
        <v>#DIV/0!</v>
      </c>
      <c r="BJ70" s="166" t="e">
        <f>+IF(OR(BJ60="",BJ60&lt;0),"―",(BJ60/'21Q4_P8'!BJ60)*100)</f>
        <v>#DIV/0!</v>
      </c>
      <c r="BK70" s="166" t="e">
        <f>+IF(OR(BK60="",BK60&lt;0),"―",(BK60/'21Q4_P8'!BK60)*100)</f>
        <v>#DIV/0!</v>
      </c>
      <c r="BL70" s="166" t="e">
        <f>+IF(OR(BL60="",BL60&lt;0),"―",(BL60/'21Q4_P8'!BL60)*100)</f>
        <v>#DIV/0!</v>
      </c>
      <c r="BM70" s="166" t="e">
        <f>+IF(OR(BM60="",BM60&lt;0),"―",(BM60/'21Q4_P8'!BM60)*100)</f>
        <v>#DIV/0!</v>
      </c>
      <c r="BN70" s="166" t="e">
        <f>+IF(OR(BN60="",BN60&lt;0),"―",(BN60/'21Q4_P8'!BN60)*100)</f>
        <v>#DIV/0!</v>
      </c>
      <c r="BO70" s="166" t="e">
        <f>+IF(OR(BO60="",BO60&lt;0),"―",(BO60/'21Q4_P8'!BO60)*100)</f>
        <v>#DIV/0!</v>
      </c>
      <c r="BP70" s="166" t="e">
        <f>+IF(OR(BP60="",BP60&lt;0),"―",(BP60/'21Q4_P8'!BP60)*100)</f>
        <v>#DIV/0!</v>
      </c>
      <c r="BQ70" s="166" t="e">
        <f>+IF(OR(BQ60="",BQ60&lt;0),"―",(BQ60/'21Q4_P8'!BQ60)*100)</f>
        <v>#DIV/0!</v>
      </c>
      <c r="BR70" s="166" t="e">
        <f>+IF(OR(BR60="",BR60&lt;0),"―",(BR60/'21Q4_P8'!BR60)*100)</f>
        <v>#DIV/0!</v>
      </c>
      <c r="BS70" s="166" t="e">
        <f>+IF(OR(BS60="",BS60&lt;0),"―",(BS60/'21Q4_P8'!BS60)*100)</f>
        <v>#DIV/0!</v>
      </c>
      <c r="BT70" s="166" t="e">
        <f>+IF(OR(BT60="",BT60&lt;0),"―",(BT60/'21Q4_P8'!BT60)*100)</f>
        <v>#DIV/0!</v>
      </c>
      <c r="BU70" s="166" t="e">
        <f>+IF(OR(BU60="",BU60&lt;0),"―",(BU60/'21Q4_P8'!BU60)*100)</f>
        <v>#DIV/0!</v>
      </c>
      <c r="BV70" s="166" t="e">
        <f>+IF(OR(BV60="",BV60&lt;0),"―",(BV60/'21Q4_P8'!BV60)*100)</f>
        <v>#DIV/0!</v>
      </c>
      <c r="BW70" s="166" t="e">
        <f>+IF(OR(BW60="",BW60&lt;0),"―",(BW60/'21Q4_P8'!BW60)*100)</f>
        <v>#DIV/0!</v>
      </c>
      <c r="BX70" s="166" t="e">
        <f>+IF(OR(BX60="",BX60&lt;0),"―",(BX60/'21Q4_P8'!BX60)*100)</f>
        <v>#DIV/0!</v>
      </c>
      <c r="CB70" s="3"/>
    </row>
    <row r="71" spans="1:80" s="27" customFormat="1" ht="15" customHeight="1" x14ac:dyDescent="0.25">
      <c r="B71" s="73"/>
      <c r="C71" s="73"/>
      <c r="D71" s="73"/>
      <c r="E71" s="73"/>
      <c r="F71" s="74"/>
      <c r="G71" s="74"/>
      <c r="H71" s="74"/>
      <c r="I71" s="74"/>
      <c r="J71" s="67"/>
      <c r="K71" s="67"/>
      <c r="L71" s="67" t="s">
        <v>366</v>
      </c>
      <c r="M71" s="166" t="e">
        <f>+IF(OR(M61="",M61&lt;0),"―",(M61/'21Q4_P8'!M61)*100)</f>
        <v>#DIV/0!</v>
      </c>
      <c r="N71" s="166" t="e">
        <f>+IF(OR(N61="",N61&lt;0),"―",(N61/'21Q4_P8'!N61)*100)</f>
        <v>#DIV/0!</v>
      </c>
      <c r="O71" s="166" t="e">
        <f>+IF(OR(O61="",O61&lt;0),"―",(O61/'21Q4_P8'!O61)*100)</f>
        <v>#DIV/0!</v>
      </c>
      <c r="P71" s="166" t="e">
        <f>+IF(OR(P61="",P61&lt;0),"―",(P61/'21Q4_P8'!P61)*100)</f>
        <v>#DIV/0!</v>
      </c>
      <c r="Q71" s="166" t="e">
        <f>+IF(OR(Q61="",Q61&lt;0),"―",(Q61/'21Q4_P8'!Q61)*100)</f>
        <v>#DIV/0!</v>
      </c>
      <c r="R71" s="166" t="e">
        <f>+IF(OR(R61="",R61&lt;0),"―",(R61/'21Q4_P8'!R61)*100)</f>
        <v>#DIV/0!</v>
      </c>
      <c r="S71" s="166" t="e">
        <f>+IF(OR(S61="",S61&lt;0),"―",(S61/'21Q4_P8'!S61)*100)</f>
        <v>#DIV/0!</v>
      </c>
      <c r="T71" s="166" t="e">
        <f>+IF(OR(T61="",T61&lt;0),"―",(T61/'21Q4_P8'!T61)*100)</f>
        <v>#DIV/0!</v>
      </c>
      <c r="U71" s="166">
        <f>+IF(OR(U61="",U61&lt;0),"―",(U61/'21Q4_P8'!U61)*100)</f>
        <v>2.7620226134785564</v>
      </c>
      <c r="V71" s="166">
        <f>+IF(OR(V61="",V61&lt;0),"―",(V61/'21Q4_P8'!V61)*100)</f>
        <v>7.2488935451380714</v>
      </c>
      <c r="W71" s="166">
        <f>+IF(OR(W61="",W61&lt;0),"―",(W61/'21Q4_P8'!W61)*100)</f>
        <v>12.276099873005922</v>
      </c>
      <c r="X71" s="166">
        <f>+IF(OR(X61="",X61&lt;0),"―",(X61/'21Q4_P8'!X61)*100)</f>
        <v>12.120652258288347</v>
      </c>
      <c r="Y71" s="166">
        <f>+IF(OR(Y61="",Y61&lt;0),"―",(Y61/'21Q4_P8'!Y61)*100)</f>
        <v>7.8382377723060186</v>
      </c>
      <c r="Z71" s="166">
        <f>+IF(OR(Z61="",Z61&lt;0),"―",(Z61/'21Q4_P8'!Z61)*100)</f>
        <v>15.678990703211038</v>
      </c>
      <c r="AA71" s="166">
        <f>+IF(OR(AA61="",AA61&lt;0),"―",(AA61/'21Q4_P8'!AA61)*100)</f>
        <v>14.604040483823979</v>
      </c>
      <c r="AB71" s="166">
        <f>+IF(OR(AB61="",AB61&lt;0),"―",(AB61/'21Q4_P8'!AB61)*100)</f>
        <v>2.3579555121648155</v>
      </c>
      <c r="AC71" s="166">
        <f>+IF(OR(AC61="",AC61&lt;0),"―",(AC61/'21Q4_P8'!AC61)*100)</f>
        <v>9.4258089451193996</v>
      </c>
      <c r="AD71" s="166">
        <f>+IF(OR(AD61="",AD61&lt;0),"―",(AD61/'21Q4_P8'!AD61)*100)</f>
        <v>12.961501802310233</v>
      </c>
      <c r="AE71" s="166">
        <f>+IF(OR(AE61="",AE61&lt;0),"―",(AE61/'21Q4_P8'!AE61)*100)</f>
        <v>14.221479392050373</v>
      </c>
      <c r="AF71" s="166">
        <f>+IF(OR(AF61="",AF61&lt;0),"―",(AF61/'21Q4_P8'!AF61)*100)</f>
        <v>8.2931082982716529</v>
      </c>
      <c r="AG71" s="166">
        <f>+IF(OR(AG61="",AG61&lt;0),"―",(AG61/'21Q4_P8'!AG61)*100)</f>
        <v>8.8179935241712837</v>
      </c>
      <c r="AH71" s="166">
        <f>+IF(OR(AH61="",AH61&lt;0),"―",(AH61/'21Q4_P8'!AH61)*100)</f>
        <v>13.70673647717229</v>
      </c>
      <c r="AI71" s="166">
        <f>+IF(OR(AI61="",AI61&lt;0),"―",(AI61/'21Q4_P8'!AI61)*100)</f>
        <v>11.933585615991886</v>
      </c>
      <c r="AJ71" s="166">
        <f>+IF(OR(AJ61="",AJ61&lt;0),"―",(AJ61/'21Q4_P8'!AJ61)*100)</f>
        <v>7.8517208663156994</v>
      </c>
      <c r="AK71" s="166">
        <f>+IF(OR(AK61="",AK61&lt;0),"―",(AK61/'21Q4_P8'!AK61)*100)</f>
        <v>7.4903340693354927</v>
      </c>
      <c r="AL71" s="166">
        <f>+IF(OR(AL61="",AL61&lt;0),"―",(AL61/'21Q4_P8'!AL61)*100)</f>
        <v>12.554145326042256</v>
      </c>
      <c r="AM71" s="166">
        <f>+IF(OR(AM61="",AM61&lt;0),"―",(AM61/'21Q4_P8'!AM61)*100)</f>
        <v>12.845589655540996</v>
      </c>
      <c r="AN71" s="166" t="str">
        <f>+IF(OR(AN61="",AN61&lt;0),"―",(AN61/'21Q4_P8'!AN61)*100)</f>
        <v>―</v>
      </c>
      <c r="AO71" s="166" t="e">
        <f>+IF(OR(AO61="",AO61&lt;0),"―",(AO61/'21Q4_P8'!AO61)*100)</f>
        <v>#DIV/0!</v>
      </c>
      <c r="AP71" s="166" t="e">
        <f>+IF(OR(AP61="",AP61&lt;0),"―",(AP61/'21Q4_P8'!AP61)*100)</f>
        <v>#DIV/0!</v>
      </c>
      <c r="AQ71" s="166" t="e">
        <f>+IF(OR(AQ61="",AQ61&lt;0),"―",(AQ61/'21Q4_P8'!AQ61)*100)</f>
        <v>#DIV/0!</v>
      </c>
      <c r="AR71" s="166" t="e">
        <f>+IF(OR(AR61="",AR61&lt;0),"―",(AR61/'21Q4_P8'!AR61)*100)</f>
        <v>#DIV/0!</v>
      </c>
      <c r="AS71" s="166" t="e">
        <f>+IF(OR(AS61="",AS61&lt;0),"―",(AS61/'21Q4_P8'!AS61)*100)</f>
        <v>#DIV/0!</v>
      </c>
      <c r="AT71" s="166" t="e">
        <f>+IF(OR(AT61="",AT61&lt;0),"―",(AT61/'21Q4_P8'!AT61)*100)</f>
        <v>#DIV/0!</v>
      </c>
      <c r="AU71" s="166" t="e">
        <f>+IF(OR(AU61="",AU61&lt;0),"―",(AU61/'21Q4_P8'!AU61)*100)</f>
        <v>#DIV/0!</v>
      </c>
      <c r="AV71" s="166" t="e">
        <f>+IF(OR(AV61="",AV61&lt;0),"―",(AV61/'21Q4_P8'!AV61)*100)</f>
        <v>#DIV/0!</v>
      </c>
      <c r="AW71" s="166" t="e">
        <f>+IF(OR(AW61="",AW61&lt;0),"―",(AW61/'21Q4_P8'!AW61)*100)</f>
        <v>#DIV/0!</v>
      </c>
      <c r="AX71" s="166" t="e">
        <f>+IF(OR(AX61="",AX61&lt;0),"―",(AX61/'21Q4_P8'!AX61)*100)</f>
        <v>#DIV/0!</v>
      </c>
      <c r="AY71" s="166" t="e">
        <f>+IF(OR(AY61="",AY61&lt;0),"―",(AY61/'21Q4_P8'!AY61)*100)</f>
        <v>#DIV/0!</v>
      </c>
      <c r="AZ71" s="166" t="e">
        <f>+IF(OR(AZ61="",AZ61&lt;0),"―",(AZ61/'21Q4_P8'!AZ61)*100)</f>
        <v>#DIV/0!</v>
      </c>
      <c r="BA71" s="166" t="e">
        <f>+IF(OR(BA61="",BA61&lt;0),"―",(BA61/'21Q4_P8'!BA61)*100)</f>
        <v>#DIV/0!</v>
      </c>
      <c r="BB71" s="166" t="e">
        <f>+IF(OR(BB61="",BB61&lt;0),"―",(BB61/'21Q4_P8'!BB61)*100)</f>
        <v>#DIV/0!</v>
      </c>
      <c r="BC71" s="166" t="e">
        <f>+IF(OR(BC61="",BC61&lt;0),"―",(BC61/'21Q4_P8'!BC61)*100)</f>
        <v>#DIV/0!</v>
      </c>
      <c r="BD71" s="166" t="e">
        <f>+IF(OR(BD61="",BD61&lt;0),"―",(BD61/'21Q4_P8'!BD61)*100)</f>
        <v>#DIV/0!</v>
      </c>
      <c r="BE71" s="166" t="e">
        <f>+IF(OR(BE61="",BE61&lt;0),"―",(BE61/'21Q4_P8'!BE61)*100)</f>
        <v>#DIV/0!</v>
      </c>
      <c r="BF71" s="166" t="e">
        <f>+IF(OR(BF61="",BF61&lt;0),"―",(BF61/'21Q4_P8'!BF61)*100)</f>
        <v>#DIV/0!</v>
      </c>
      <c r="BG71" s="166" t="e">
        <f>+IF(OR(BG61="",BG61&lt;0),"―",(BG61/'21Q4_P8'!BG61)*100)</f>
        <v>#DIV/0!</v>
      </c>
      <c r="BH71" s="166" t="e">
        <f>+IF(OR(BH61="",BH61&lt;0),"―",(BH61/'21Q4_P8'!BH61)*100)</f>
        <v>#DIV/0!</v>
      </c>
      <c r="BI71" s="166" t="e">
        <f>+IF(OR(BI61="",BI61&lt;0),"―",(BI61/'21Q4_P8'!BI61)*100)</f>
        <v>#DIV/0!</v>
      </c>
      <c r="BJ71" s="166" t="e">
        <f>+IF(OR(BJ61="",BJ61&lt;0),"―",(BJ61/'21Q4_P8'!BJ61)*100)</f>
        <v>#DIV/0!</v>
      </c>
      <c r="BK71" s="166" t="e">
        <f>+IF(OR(BK61="",BK61&lt;0),"―",(BK61/'21Q4_P8'!BK61)*100)</f>
        <v>#DIV/0!</v>
      </c>
      <c r="BL71" s="166" t="e">
        <f>+IF(OR(BL61="",BL61&lt;0),"―",(BL61/'21Q4_P8'!BL61)*100)</f>
        <v>#DIV/0!</v>
      </c>
      <c r="BM71" s="166" t="e">
        <f>+IF(OR(BM61="",BM61&lt;0),"―",(BM61/'21Q4_P8'!BM61)*100)</f>
        <v>#DIV/0!</v>
      </c>
      <c r="BN71" s="166" t="e">
        <f>+IF(OR(BN61="",BN61&lt;0),"―",(BN61/'21Q4_P8'!BN61)*100)</f>
        <v>#DIV/0!</v>
      </c>
      <c r="BO71" s="166" t="e">
        <f>+IF(OR(BO61="",BO61&lt;0),"―",(BO61/'21Q4_P8'!BO61)*100)</f>
        <v>#DIV/0!</v>
      </c>
      <c r="BP71" s="166" t="e">
        <f>+IF(OR(BP61="",BP61&lt;0),"―",(BP61/'21Q4_P8'!BP61)*100)</f>
        <v>#DIV/0!</v>
      </c>
      <c r="BQ71" s="166" t="e">
        <f>+IF(OR(BQ61="",BQ61&lt;0),"―",(BQ61/'21Q4_P8'!BQ61)*100)</f>
        <v>#DIV/0!</v>
      </c>
      <c r="BR71" s="166" t="e">
        <f>+IF(OR(BR61="",BR61&lt;0),"―",(BR61/'21Q4_P8'!BR61)*100)</f>
        <v>#DIV/0!</v>
      </c>
      <c r="BS71" s="166" t="e">
        <f>+IF(OR(BS61="",BS61&lt;0),"―",(BS61/'21Q4_P8'!BS61)*100)</f>
        <v>#DIV/0!</v>
      </c>
      <c r="BT71" s="166" t="e">
        <f>+IF(OR(BT61="",BT61&lt;0),"―",(BT61/'21Q4_P8'!BT61)*100)</f>
        <v>#DIV/0!</v>
      </c>
      <c r="BU71" s="166" t="e">
        <f>+IF(OR(BU61="",BU61&lt;0),"―",(BU61/'21Q4_P8'!BU61)*100)</f>
        <v>#DIV/0!</v>
      </c>
      <c r="BV71" s="166" t="e">
        <f>+IF(OR(BV61="",BV61&lt;0),"―",(BV61/'21Q4_P8'!BV61)*100)</f>
        <v>#DIV/0!</v>
      </c>
      <c r="BW71" s="166" t="e">
        <f>+IF(OR(BW61="",BW61&lt;0),"―",(BW61/'21Q4_P8'!BW61)*100)</f>
        <v>#DIV/0!</v>
      </c>
      <c r="BX71" s="166" t="e">
        <f>+IF(OR(BX61="",BX61&lt;0),"―",(BX61/'21Q4_P8'!BX61)*100)</f>
        <v>#DIV/0!</v>
      </c>
      <c r="CB71" s="3"/>
    </row>
    <row r="72" spans="1:80" s="27" customFormat="1" ht="15" customHeight="1" x14ac:dyDescent="0.25">
      <c r="B72" s="73"/>
      <c r="C72" s="73"/>
      <c r="D72" s="73"/>
      <c r="E72" s="73"/>
      <c r="F72" s="74"/>
      <c r="G72" s="74"/>
      <c r="H72" s="74"/>
      <c r="I72" s="74"/>
      <c r="J72" s="67"/>
      <c r="K72" s="67"/>
      <c r="L72" s="67" t="s">
        <v>367</v>
      </c>
      <c r="M72" s="166" t="e">
        <f>+IF(OR(M62="",M62&lt;0),"―",(M62/'21Q4_P8'!M62)*100)</f>
        <v>#DIV/0!</v>
      </c>
      <c r="N72" s="166" t="e">
        <f>+IF(OR(N62="",N62&lt;0),"―",(N62/'21Q4_P8'!N62)*100)</f>
        <v>#DIV/0!</v>
      </c>
      <c r="O72" s="166" t="e">
        <f>+IF(OR(O62="",O62&lt;0),"―",(O62/'21Q4_P8'!O62)*100)</f>
        <v>#DIV/0!</v>
      </c>
      <c r="P72" s="166" t="e">
        <f>+IF(OR(P62="",P62&lt;0),"―",(P62/'21Q4_P8'!P62)*100)</f>
        <v>#DIV/0!</v>
      </c>
      <c r="Q72" s="166" t="e">
        <f>+IF(OR(Q62="",Q62&lt;0),"―",(Q62/'21Q4_P8'!Q62)*100)</f>
        <v>#DIV/0!</v>
      </c>
      <c r="R72" s="166" t="e">
        <f>+IF(OR(R62="",R62&lt;0),"―",(R62/'21Q4_P8'!R62)*100)</f>
        <v>#DIV/0!</v>
      </c>
      <c r="S72" s="166" t="e">
        <f>+IF(OR(S62="",S62&lt;0),"―",(S62/'21Q4_P8'!S62)*100)</f>
        <v>#DIV/0!</v>
      </c>
      <c r="T72" s="166" t="e">
        <f>+IF(OR(T62="",T62&lt;0),"―",(T62/'21Q4_P8'!T62)*100)</f>
        <v>#DIV/0!</v>
      </c>
      <c r="U72" s="166">
        <f>+IF(OR(U62="",U62&lt;0),"―",(U62/'21Q4_P8'!U62)*100)</f>
        <v>31.767709243732927</v>
      </c>
      <c r="V72" s="166">
        <f>+IF(OR(V62="",V62&lt;0),"―",(V62/'21Q4_P8'!V62)*100)</f>
        <v>21.924266638834151</v>
      </c>
      <c r="W72" s="166" t="str">
        <f>+IF(OR(W62="",W62&lt;0),"―",(W62/'21Q4_P8'!W62)*100)</f>
        <v>―</v>
      </c>
      <c r="X72" s="166">
        <f>+IF(OR(X62="",X62&lt;0),"―",(X62/'21Q4_P8'!X62)*100)</f>
        <v>9.4863414395841303</v>
      </c>
      <c r="Y72" s="166">
        <f>+IF(OR(Y62="",Y62&lt;0),"―",(Y62/'21Q4_P8'!Y62)*100)</f>
        <v>28.300351400287937</v>
      </c>
      <c r="Z72" s="166">
        <f>+IF(OR(Z62="",Z62&lt;0),"―",(Z62/'21Q4_P8'!Z62)*100)</f>
        <v>16.341200234667298</v>
      </c>
      <c r="AA72" s="166" t="str">
        <f>+IF(OR(AA62="",AA62&lt;0),"―",(AA62/'21Q4_P8'!AA62)*100)</f>
        <v>―</v>
      </c>
      <c r="AB72" s="166">
        <f>+IF(OR(AB62="",AB62&lt;0),"―",(AB62/'21Q4_P8'!AB62)*100)</f>
        <v>17.33870978008834</v>
      </c>
      <c r="AC72" s="166">
        <f>+IF(OR(AC62="",AC62&lt;0),"―",(AC62/'21Q4_P8'!AC62)*100)</f>
        <v>10.73661100050667</v>
      </c>
      <c r="AD72" s="166">
        <f>+IF(OR(AD62="",AD62&lt;0),"―",(AD62/'21Q4_P8'!AD62)*100)</f>
        <v>7.6278868241540492</v>
      </c>
      <c r="AE72" s="166" t="str">
        <f>+IF(OR(AE62="",AE62&lt;0),"―",(AE62/'21Q4_P8'!AE62)*100)</f>
        <v>―</v>
      </c>
      <c r="AF72" s="166" t="str">
        <f>+IF(OR(AF62="",AF62&lt;0),"―",(AF62/'21Q4_P8'!AF62)*100)</f>
        <v>―</v>
      </c>
      <c r="AG72" s="166">
        <f>+IF(OR(AG62="",AG62&lt;0),"―",(AG62/'21Q4_P8'!AG62)*100)</f>
        <v>8.7967521623935596</v>
      </c>
      <c r="AH72" s="166">
        <f>+IF(OR(AH62="",AH62&lt;0),"―",(AH62/'21Q4_P8'!AH62)*100)</f>
        <v>12.65188152036411</v>
      </c>
      <c r="AI72" s="166" t="str">
        <f>+IF(OR(AI62="",AI62&lt;0),"―",(AI62/'21Q4_P8'!AI62)*100)</f>
        <v>―</v>
      </c>
      <c r="AJ72" s="166">
        <f>+IF(OR(AJ62="",AJ62&lt;0),"―",(AJ62/'21Q4_P8'!AJ62)*100)</f>
        <v>12.200570467652483</v>
      </c>
      <c r="AK72" s="166" t="str">
        <f>+IF(OR(AK62="",AK62&lt;0),"―",(AK62/'21Q4_P8'!AK62)*100)</f>
        <v>―</v>
      </c>
      <c r="AL72" s="166" t="str">
        <f>+IF(OR(AL62="",AL62&lt;0),"―",(AL62/'21Q4_P8'!AL62)*100)</f>
        <v>―</v>
      </c>
      <c r="AM72" s="166" t="str">
        <f>+IF(OR(AM62="",AM62&lt;0),"―",(AM62/'21Q4_P8'!AM62)*100)</f>
        <v>―</v>
      </c>
      <c r="AN72" s="166" t="str">
        <f>+IF(OR(AN62="",AN62&lt;0),"―",(AN62/'21Q4_P8'!AN62)*100)</f>
        <v>―</v>
      </c>
      <c r="AO72" s="166" t="e">
        <f>+IF(OR(AO62="",AO62&lt;0),"―",(AO62/'21Q4_P8'!AO62)*100)</f>
        <v>#DIV/0!</v>
      </c>
      <c r="AP72" s="166" t="e">
        <f>+IF(OR(AP62="",AP62&lt;0),"―",(AP62/'21Q4_P8'!AP62)*100)</f>
        <v>#DIV/0!</v>
      </c>
      <c r="AQ72" s="166" t="e">
        <f>+IF(OR(AQ62="",AQ62&lt;0),"―",(AQ62/'21Q4_P8'!AQ62)*100)</f>
        <v>#DIV/0!</v>
      </c>
      <c r="AR72" s="166" t="e">
        <f>+IF(OR(AR62="",AR62&lt;0),"―",(AR62/'21Q4_P8'!AR62)*100)</f>
        <v>#DIV/0!</v>
      </c>
      <c r="AS72" s="166" t="e">
        <f>+IF(OR(AS62="",AS62&lt;0),"―",(AS62/'21Q4_P8'!AS62)*100)</f>
        <v>#DIV/0!</v>
      </c>
      <c r="AT72" s="166" t="e">
        <f>+IF(OR(AT62="",AT62&lt;0),"―",(AT62/'21Q4_P8'!AT62)*100)</f>
        <v>#DIV/0!</v>
      </c>
      <c r="AU72" s="166" t="e">
        <f>+IF(OR(AU62="",AU62&lt;0),"―",(AU62/'21Q4_P8'!AU62)*100)</f>
        <v>#DIV/0!</v>
      </c>
      <c r="AV72" s="166" t="e">
        <f>+IF(OR(AV62="",AV62&lt;0),"―",(AV62/'21Q4_P8'!AV62)*100)</f>
        <v>#DIV/0!</v>
      </c>
      <c r="AW72" s="166" t="e">
        <f>+IF(OR(AW62="",AW62&lt;0),"―",(AW62/'21Q4_P8'!AW62)*100)</f>
        <v>#DIV/0!</v>
      </c>
      <c r="AX72" s="166" t="e">
        <f>+IF(OR(AX62="",AX62&lt;0),"―",(AX62/'21Q4_P8'!AX62)*100)</f>
        <v>#DIV/0!</v>
      </c>
      <c r="AY72" s="166" t="e">
        <f>+IF(OR(AY62="",AY62&lt;0),"―",(AY62/'21Q4_P8'!AY62)*100)</f>
        <v>#DIV/0!</v>
      </c>
      <c r="AZ72" s="166" t="e">
        <f>+IF(OR(AZ62="",AZ62&lt;0),"―",(AZ62/'21Q4_P8'!AZ62)*100)</f>
        <v>#DIV/0!</v>
      </c>
      <c r="BA72" s="166" t="e">
        <f>+IF(OR(BA62="",BA62&lt;0),"―",(BA62/'21Q4_P8'!BA62)*100)</f>
        <v>#DIV/0!</v>
      </c>
      <c r="BB72" s="166" t="e">
        <f>+IF(OR(BB62="",BB62&lt;0),"―",(BB62/'21Q4_P8'!BB62)*100)</f>
        <v>#DIV/0!</v>
      </c>
      <c r="BC72" s="166" t="e">
        <f>+IF(OR(BC62="",BC62&lt;0),"―",(BC62/'21Q4_P8'!BC62)*100)</f>
        <v>#DIV/0!</v>
      </c>
      <c r="BD72" s="166" t="e">
        <f>+IF(OR(BD62="",BD62&lt;0),"―",(BD62/'21Q4_P8'!BD62)*100)</f>
        <v>#DIV/0!</v>
      </c>
      <c r="BE72" s="166" t="e">
        <f>+IF(OR(BE62="",BE62&lt;0),"―",(BE62/'21Q4_P8'!BE62)*100)</f>
        <v>#DIV/0!</v>
      </c>
      <c r="BF72" s="166" t="e">
        <f>+IF(OR(BF62="",BF62&lt;0),"―",(BF62/'21Q4_P8'!BF62)*100)</f>
        <v>#DIV/0!</v>
      </c>
      <c r="BG72" s="166" t="e">
        <f>+IF(OR(BG62="",BG62&lt;0),"―",(BG62/'21Q4_P8'!BG62)*100)</f>
        <v>#DIV/0!</v>
      </c>
      <c r="BH72" s="166" t="e">
        <f>+IF(OR(BH62="",BH62&lt;0),"―",(BH62/'21Q4_P8'!BH62)*100)</f>
        <v>#DIV/0!</v>
      </c>
      <c r="BI72" s="166" t="e">
        <f>+IF(OR(BI62="",BI62&lt;0),"―",(BI62/'21Q4_P8'!BI62)*100)</f>
        <v>#DIV/0!</v>
      </c>
      <c r="BJ72" s="166" t="e">
        <f>+IF(OR(BJ62="",BJ62&lt;0),"―",(BJ62/'21Q4_P8'!BJ62)*100)</f>
        <v>#DIV/0!</v>
      </c>
      <c r="BK72" s="166" t="e">
        <f>+IF(OR(BK62="",BK62&lt;0),"―",(BK62/'21Q4_P8'!BK62)*100)</f>
        <v>#DIV/0!</v>
      </c>
      <c r="BL72" s="166" t="e">
        <f>+IF(OR(BL62="",BL62&lt;0),"―",(BL62/'21Q4_P8'!BL62)*100)</f>
        <v>#DIV/0!</v>
      </c>
      <c r="BM72" s="166" t="e">
        <f>+IF(OR(BM62="",BM62&lt;0),"―",(BM62/'21Q4_P8'!BM62)*100)</f>
        <v>#DIV/0!</v>
      </c>
      <c r="BN72" s="166" t="e">
        <f>+IF(OR(BN62="",BN62&lt;0),"―",(BN62/'21Q4_P8'!BN62)*100)</f>
        <v>#DIV/0!</v>
      </c>
      <c r="BO72" s="166" t="e">
        <f>+IF(OR(BO62="",BO62&lt;0),"―",(BO62/'21Q4_P8'!BO62)*100)</f>
        <v>#DIV/0!</v>
      </c>
      <c r="BP72" s="166" t="e">
        <f>+IF(OR(BP62="",BP62&lt;0),"―",(BP62/'21Q4_P8'!BP62)*100)</f>
        <v>#DIV/0!</v>
      </c>
      <c r="BQ72" s="166" t="e">
        <f>+IF(OR(BQ62="",BQ62&lt;0),"―",(BQ62/'21Q4_P8'!BQ62)*100)</f>
        <v>#DIV/0!</v>
      </c>
      <c r="BR72" s="166" t="e">
        <f>+IF(OR(BR62="",BR62&lt;0),"―",(BR62/'21Q4_P8'!BR62)*100)</f>
        <v>#DIV/0!</v>
      </c>
      <c r="BS72" s="166" t="e">
        <f>+IF(OR(BS62="",BS62&lt;0),"―",(BS62/'21Q4_P8'!BS62)*100)</f>
        <v>#DIV/0!</v>
      </c>
      <c r="BT72" s="166" t="e">
        <f>+IF(OR(BT62="",BT62&lt;0),"―",(BT62/'21Q4_P8'!BT62)*100)</f>
        <v>#DIV/0!</v>
      </c>
      <c r="BU72" s="166" t="e">
        <f>+IF(OR(BU62="",BU62&lt;0),"―",(BU62/'21Q4_P8'!BU62)*100)</f>
        <v>#DIV/0!</v>
      </c>
      <c r="BV72" s="166" t="e">
        <f>+IF(OR(BV62="",BV62&lt;0),"―",(BV62/'21Q4_P8'!BV62)*100)</f>
        <v>#DIV/0!</v>
      </c>
      <c r="BW72" s="166" t="e">
        <f>+IF(OR(BW62="",BW62&lt;0),"―",(BW62/'21Q4_P8'!BW62)*100)</f>
        <v>#DIV/0!</v>
      </c>
      <c r="BX72" s="166" t="e">
        <f>+IF(OR(BX62="",BX62&lt;0),"―",(BX62/'21Q4_P8'!BX62)*100)</f>
        <v>#DIV/0!</v>
      </c>
      <c r="CB72" s="3"/>
    </row>
    <row r="73" spans="1:80" s="27" customFormat="1" ht="15" customHeight="1" x14ac:dyDescent="0.25">
      <c r="B73" s="73"/>
      <c r="C73" s="73"/>
      <c r="D73" s="73"/>
      <c r="E73" s="73"/>
      <c r="F73" s="74"/>
      <c r="G73" s="74"/>
      <c r="H73" s="74"/>
      <c r="I73" s="74"/>
      <c r="J73" s="67"/>
      <c r="K73" s="67"/>
      <c r="L73" s="67" t="s">
        <v>368</v>
      </c>
      <c r="M73" s="167" t="e">
        <f>+IF(OR(M63="",M63&lt;0),"―",(M63/'21Q4_P8'!M63)*100)</f>
        <v>#VALUE!</v>
      </c>
      <c r="N73" s="167" t="e">
        <f>+IF(OR(N63="",N63&lt;0),"―",(N63/'21Q4_P8'!N63)*100)</f>
        <v>#VALUE!</v>
      </c>
      <c r="O73" s="167" t="e">
        <f>+IF(OR(O63="",O63&lt;0),"―",(O63/'21Q4_P8'!O63)*100)</f>
        <v>#VALUE!</v>
      </c>
      <c r="P73" s="167" t="e">
        <f>+IF(OR(P63="",P63&lt;0),"―",(P63/'21Q4_P8'!P63)*100)</f>
        <v>#VALUE!</v>
      </c>
      <c r="Q73" s="167" t="e">
        <f>+IF(OR(Q63="",Q63&lt;0),"―",(Q63/'21Q4_P8'!Q63)*100)</f>
        <v>#VALUE!</v>
      </c>
      <c r="R73" s="167" t="e">
        <f>+IF(OR(R63="",R63&lt;0),"―",(R63/'21Q4_P8'!R63)*100)</f>
        <v>#VALUE!</v>
      </c>
      <c r="S73" s="167" t="e">
        <f>+IF(OR(S63="",S63&lt;0),"―",(S63/'21Q4_P8'!S63)*100)</f>
        <v>#VALUE!</v>
      </c>
      <c r="T73" s="167" t="e">
        <f>+IF(OR(T63="",T63&lt;0),"―",(T63/'21Q4_P8'!T63)*100)</f>
        <v>#VALUE!</v>
      </c>
      <c r="U73" s="167" t="str">
        <f>+IF(OR(U63="",U63&lt;0),"―",(U63/'21Q4_P8'!U63)*100)</f>
        <v>―</v>
      </c>
      <c r="V73" s="167" t="str">
        <f>+IF(OR(V63="",V63&lt;0),"―",(V63/'21Q4_P8'!V63)*100)</f>
        <v>―</v>
      </c>
      <c r="W73" s="167" t="str">
        <f>+IF(OR(W63="",W63&lt;0),"―",(W63/'21Q4_P8'!W63)*100)</f>
        <v>―</v>
      </c>
      <c r="X73" s="167" t="str">
        <f>+IF(OR(X63="",X63&lt;0),"―",(X63/'21Q4_P8'!X63)*100)</f>
        <v>―</v>
      </c>
      <c r="Y73" s="167" t="str">
        <f>+IF(OR(Y63="",Y63&lt;0),"―",(Y63/'21Q4_P8'!Y63)*100)</f>
        <v>―</v>
      </c>
      <c r="Z73" s="167" t="str">
        <f>+IF(OR(Z63="",Z63&lt;0),"―",(Z63/'21Q4_P8'!Z63)*100)</f>
        <v>―</v>
      </c>
      <c r="AA73" s="167" t="str">
        <f>+IF(OR(AA63="",AA63&lt;0),"―",(AA63/'21Q4_P8'!AA63)*100)</f>
        <v>―</v>
      </c>
      <c r="AB73" s="167" t="str">
        <f>+IF(OR(AB63="",AB63&lt;0),"―",(AB63/'21Q4_P8'!AB63)*100)</f>
        <v>―</v>
      </c>
      <c r="AC73" s="167" t="str">
        <f>+IF(OR(AC63="",AC63&lt;0),"―",(AC63/'21Q4_P8'!AC63)*100)</f>
        <v>―</v>
      </c>
      <c r="AD73" s="167" t="str">
        <f>+IF(OR(AD63="",AD63&lt;0),"―",(AD63/'21Q4_P8'!AD63)*100)</f>
        <v>―</v>
      </c>
      <c r="AE73" s="167" t="str">
        <f>+IF(OR(AE63="",AE63&lt;0),"―",(AE63/'21Q4_P8'!AE63)*100)</f>
        <v>―</v>
      </c>
      <c r="AF73" s="167" t="str">
        <f>+IF(OR(AF63="",AF63&lt;0),"―",(AF63/'21Q4_P8'!AF63)*100)</f>
        <v>―</v>
      </c>
      <c r="AG73" s="167" t="str">
        <f>+IF(OR(AG63="",AG63&lt;0),"―",(AG63/'21Q4_P8'!AG63)*100)</f>
        <v>―</v>
      </c>
      <c r="AH73" s="167" t="str">
        <f>+IF(OR(AH63="",AH63&lt;0),"―",(AH63/'21Q4_P8'!AH63)*100)</f>
        <v>―</v>
      </c>
      <c r="AI73" s="167" t="str">
        <f>+IF(OR(AI63="",AI63&lt;0),"―",(AI63/'21Q4_P8'!AI63)*100)</f>
        <v>―</v>
      </c>
      <c r="AJ73" s="167" t="str">
        <f>+IF(OR(AJ63="",AJ63&lt;0),"―",(AJ63/'21Q4_P8'!AJ63)*100)</f>
        <v>―</v>
      </c>
      <c r="AK73" s="167" t="str">
        <f>+IF(OR(AK63="",AK63&lt;0),"―",(AK63/'21Q4_P8'!AK63)*100)</f>
        <v>―</v>
      </c>
      <c r="AL73" s="167" t="str">
        <f>+IF(OR(AL63="",AL63&lt;0),"―",(AL63/'21Q4_P8'!AL63)*100)</f>
        <v>―</v>
      </c>
      <c r="AM73" s="167" t="str">
        <f>+IF(OR(AM63="",AM63&lt;0),"―",(AM63/'21Q4_P8'!AM63)*100)</f>
        <v>―</v>
      </c>
      <c r="AN73" s="167" t="str">
        <f>+IF(OR(AN63="",AN63&lt;0),"―",(AN63/'21Q4_P8'!AN63)*100)</f>
        <v>―</v>
      </c>
      <c r="AO73" s="167" t="e">
        <f>+IF(OR(AO63="",AO63&lt;0),"―",(AO63/'21Q4_P8'!AO63)*100)</f>
        <v>#VALUE!</v>
      </c>
      <c r="AP73" s="167" t="e">
        <f>+IF(OR(AP63="",AP63&lt;0),"―",(AP63/'21Q4_P8'!AP63)*100)</f>
        <v>#VALUE!</v>
      </c>
      <c r="AQ73" s="167" t="e">
        <f>+IF(OR(AQ63="",AQ63&lt;0),"―",(AQ63/'21Q4_P8'!AQ63)*100)</f>
        <v>#VALUE!</v>
      </c>
      <c r="AR73" s="167" t="e">
        <f>+IF(OR(AR63="",AR63&lt;0),"―",(AR63/'21Q4_P8'!AR63)*100)</f>
        <v>#VALUE!</v>
      </c>
      <c r="AS73" s="167" t="e">
        <f>+IF(OR(AS63="",AS63&lt;0),"―",(AS63/'21Q4_P8'!AS63)*100)</f>
        <v>#VALUE!</v>
      </c>
      <c r="AT73" s="167" t="e">
        <f>+IF(OR(AT63="",AT63&lt;0),"―",(AT63/'21Q4_P8'!AT63)*100)</f>
        <v>#VALUE!</v>
      </c>
      <c r="AU73" s="167" t="e">
        <f>+IF(OR(AU63="",AU63&lt;0),"―",(AU63/'21Q4_P8'!AU63)*100)</f>
        <v>#VALUE!</v>
      </c>
      <c r="AV73" s="167" t="e">
        <f>+IF(OR(AV63="",AV63&lt;0),"―",(AV63/'21Q4_P8'!AV63)*100)</f>
        <v>#VALUE!</v>
      </c>
      <c r="AW73" s="167" t="e">
        <f>+IF(OR(AW63="",AW63&lt;0),"―",(AW63/'21Q4_P8'!AW63)*100)</f>
        <v>#VALUE!</v>
      </c>
      <c r="AX73" s="167" t="e">
        <f>+IF(OR(AX63="",AX63&lt;0),"―",(AX63/'21Q4_P8'!AX63)*100)</f>
        <v>#VALUE!</v>
      </c>
      <c r="AY73" s="167" t="e">
        <f>+IF(OR(AY63="",AY63&lt;0),"―",(AY63/'21Q4_P8'!AY63)*100)</f>
        <v>#VALUE!</v>
      </c>
      <c r="AZ73" s="167" t="e">
        <f>+IF(OR(AZ63="",AZ63&lt;0),"―",(AZ63/'21Q4_P8'!AZ63)*100)</f>
        <v>#VALUE!</v>
      </c>
      <c r="BA73" s="167" t="e">
        <f>+IF(OR(BA63="",BA63&lt;0),"―",(BA63/'21Q4_P8'!BA63)*100)</f>
        <v>#VALUE!</v>
      </c>
      <c r="BB73" s="167" t="e">
        <f>+IF(OR(BB63="",BB63&lt;0),"―",(BB63/'21Q4_P8'!BB63)*100)</f>
        <v>#VALUE!</v>
      </c>
      <c r="BC73" s="167" t="e">
        <f>+IF(OR(BC63="",BC63&lt;0),"―",(BC63/'21Q4_P8'!BC63)*100)</f>
        <v>#VALUE!</v>
      </c>
      <c r="BD73" s="167" t="e">
        <f>+IF(OR(BD63="",BD63&lt;0),"―",(BD63/'21Q4_P8'!BD63)*100)</f>
        <v>#VALUE!</v>
      </c>
      <c r="BE73" s="167" t="e">
        <f>+IF(OR(BE63="",BE63&lt;0),"―",(BE63/'21Q4_P8'!BE63)*100)</f>
        <v>#VALUE!</v>
      </c>
      <c r="BF73" s="167" t="e">
        <f>+IF(OR(BF63="",BF63&lt;0),"―",(BF63/'21Q4_P8'!BF63)*100)</f>
        <v>#VALUE!</v>
      </c>
      <c r="BG73" s="167" t="e">
        <f>+IF(OR(BG63="",BG63&lt;0),"―",(BG63/'21Q4_P8'!BG63)*100)</f>
        <v>#VALUE!</v>
      </c>
      <c r="BH73" s="167" t="e">
        <f>+IF(OR(BH63="",BH63&lt;0),"―",(BH63/'21Q4_P8'!BH63)*100)</f>
        <v>#VALUE!</v>
      </c>
      <c r="BI73" s="167" t="e">
        <f>+IF(OR(BI63="",BI63&lt;0),"―",(BI63/'21Q4_P8'!BI63)*100)</f>
        <v>#VALUE!</v>
      </c>
      <c r="BJ73" s="167" t="e">
        <f>+IF(OR(BJ63="",BJ63&lt;0),"―",(BJ63/'21Q4_P8'!BJ63)*100)</f>
        <v>#VALUE!</v>
      </c>
      <c r="BK73" s="167" t="e">
        <f>+IF(OR(BK63="",BK63&lt;0),"―",(BK63/'21Q4_P8'!BK63)*100)</f>
        <v>#VALUE!</v>
      </c>
      <c r="BL73" s="167" t="e">
        <f>+IF(OR(BL63="",BL63&lt;0),"―",(BL63/'21Q4_P8'!BL63)*100)</f>
        <v>#VALUE!</v>
      </c>
      <c r="BM73" s="167" t="e">
        <f>+IF(OR(BM63="",BM63&lt;0),"―",(BM63/'21Q4_P8'!BM63)*100)</f>
        <v>#VALUE!</v>
      </c>
      <c r="BN73" s="167" t="e">
        <f>+IF(OR(BN63="",BN63&lt;0),"―",(BN63/'21Q4_P8'!BN63)*100)</f>
        <v>#VALUE!</v>
      </c>
      <c r="BO73" s="167" t="e">
        <f>+IF(OR(BO63="",BO63&lt;0),"―",(BO63/'21Q4_P8'!BO63)*100)</f>
        <v>#VALUE!</v>
      </c>
      <c r="BP73" s="167" t="e">
        <f>+IF(OR(BP63="",BP63&lt;0),"―",(BP63/'21Q4_P8'!BP63)*100)</f>
        <v>#VALUE!</v>
      </c>
      <c r="BQ73" s="167" t="e">
        <f>+IF(OR(BQ63="",BQ63&lt;0),"―",(BQ63/'21Q4_P8'!BQ63)*100)</f>
        <v>#VALUE!</v>
      </c>
      <c r="BR73" s="167" t="e">
        <f>+IF(OR(BR63="",BR63&lt;0),"―",(BR63/'21Q4_P8'!BR63)*100)</f>
        <v>#VALUE!</v>
      </c>
      <c r="BS73" s="167" t="e">
        <f>+IF(OR(BS63="",BS63&lt;0),"―",(BS63/'21Q4_P8'!BS63)*100)</f>
        <v>#VALUE!</v>
      </c>
      <c r="BT73" s="167" t="e">
        <f>+IF(OR(BT63="",BT63&lt;0),"―",(BT63/'21Q4_P8'!BT63)*100)</f>
        <v>#VALUE!</v>
      </c>
      <c r="BU73" s="167" t="e">
        <f>+IF(OR(BU63="",BU63&lt;0),"―",(BU63/'21Q4_P8'!BU63)*100)</f>
        <v>#VALUE!</v>
      </c>
      <c r="BV73" s="167" t="e">
        <f>+IF(OR(BV63="",BV63&lt;0),"―",(BV63/'21Q4_P8'!BV63)*100)</f>
        <v>#VALUE!</v>
      </c>
      <c r="BW73" s="167" t="e">
        <f>+IF(OR(BW63="",BW63&lt;0),"―",(BW63/'21Q4_P8'!BW63)*100)</f>
        <v>#VALUE!</v>
      </c>
      <c r="BX73" s="167" t="e">
        <f>+IF(OR(BX63="",BX63&lt;0),"―",(BX63/'21Q4_P8'!BX63)*100)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375</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390</v>
      </c>
      <c r="Q77" s="33" t="str">
        <f t="shared" ref="Q77:AV77" si="24">M77</f>
        <v>Q1</v>
      </c>
      <c r="R77" s="33" t="str">
        <f t="shared" si="24"/>
        <v>H1</v>
      </c>
      <c r="S77" s="33" t="str">
        <f t="shared" si="24"/>
        <v>Q3YTD</v>
      </c>
      <c r="T77" s="34" t="str">
        <f t="shared" si="24"/>
        <v>FY</v>
      </c>
      <c r="U77" s="33" t="str">
        <f t="shared" si="24"/>
        <v>Q1</v>
      </c>
      <c r="V77" s="33" t="str">
        <f t="shared" si="24"/>
        <v>H1</v>
      </c>
      <c r="W77" s="33" t="str">
        <f t="shared" si="24"/>
        <v>Q3YTD</v>
      </c>
      <c r="X77" s="34" t="str">
        <f t="shared" si="24"/>
        <v>FY</v>
      </c>
      <c r="Y77" s="33" t="str">
        <f t="shared" si="24"/>
        <v>Q1</v>
      </c>
      <c r="Z77" s="33" t="str">
        <f t="shared" si="24"/>
        <v>H1</v>
      </c>
      <c r="AA77" s="33" t="str">
        <f t="shared" si="24"/>
        <v>Q3YTD</v>
      </c>
      <c r="AB77" s="34" t="str">
        <f t="shared" si="24"/>
        <v>FY</v>
      </c>
      <c r="AC77" s="33" t="str">
        <f t="shared" si="24"/>
        <v>Q1</v>
      </c>
      <c r="AD77" s="33" t="str">
        <f t="shared" si="24"/>
        <v>H1</v>
      </c>
      <c r="AE77" s="33" t="str">
        <f t="shared" si="24"/>
        <v>Q3YTD</v>
      </c>
      <c r="AF77" s="34" t="str">
        <f t="shared" si="24"/>
        <v>FY</v>
      </c>
      <c r="AG77" s="33" t="str">
        <f t="shared" si="24"/>
        <v>Q1</v>
      </c>
      <c r="AH77" s="33" t="str">
        <f t="shared" si="24"/>
        <v>H1</v>
      </c>
      <c r="AI77" s="33" t="str">
        <f t="shared" si="24"/>
        <v>Q3YTD</v>
      </c>
      <c r="AJ77" s="34" t="str">
        <f t="shared" si="24"/>
        <v>FY</v>
      </c>
      <c r="AK77" s="33" t="str">
        <f t="shared" si="24"/>
        <v>Q1</v>
      </c>
      <c r="AL77" s="33" t="str">
        <f t="shared" si="24"/>
        <v>H1</v>
      </c>
      <c r="AM77" s="33" t="str">
        <f t="shared" si="24"/>
        <v>Q3YTD</v>
      </c>
      <c r="AN77" s="34" t="str">
        <f t="shared" si="24"/>
        <v>FY</v>
      </c>
      <c r="AO77" s="33" t="str">
        <f t="shared" si="24"/>
        <v>Q1</v>
      </c>
      <c r="AP77" s="33" t="str">
        <f t="shared" si="24"/>
        <v>H1</v>
      </c>
      <c r="AQ77" s="33" t="str">
        <f t="shared" si="24"/>
        <v>Q3YTD</v>
      </c>
      <c r="AR77" s="34" t="str">
        <f t="shared" si="24"/>
        <v>FY</v>
      </c>
      <c r="AS77" s="33" t="str">
        <f t="shared" si="24"/>
        <v>Q1</v>
      </c>
      <c r="AT77" s="33" t="str">
        <f t="shared" si="24"/>
        <v>H1</v>
      </c>
      <c r="AU77" s="33" t="str">
        <f t="shared" si="24"/>
        <v>Q3YTD</v>
      </c>
      <c r="AV77" s="34" t="str">
        <f t="shared" si="24"/>
        <v>FY</v>
      </c>
      <c r="AW77" s="33" t="str">
        <f t="shared" ref="AW77:BX77" si="25">AS77</f>
        <v>Q1</v>
      </c>
      <c r="AX77" s="33" t="str">
        <f t="shared" si="25"/>
        <v>H1</v>
      </c>
      <c r="AY77" s="33" t="str">
        <f t="shared" si="25"/>
        <v>Q3YTD</v>
      </c>
      <c r="AZ77" s="34" t="str">
        <f t="shared" si="25"/>
        <v>FY</v>
      </c>
      <c r="BA77" s="33" t="str">
        <f t="shared" si="25"/>
        <v>Q1</v>
      </c>
      <c r="BB77" s="33" t="str">
        <f t="shared" si="25"/>
        <v>H1</v>
      </c>
      <c r="BC77" s="33" t="str">
        <f t="shared" si="25"/>
        <v>Q3YTD</v>
      </c>
      <c r="BD77" s="34" t="str">
        <f t="shared" si="25"/>
        <v>FY</v>
      </c>
      <c r="BE77" s="33" t="str">
        <f t="shared" si="25"/>
        <v>Q1</v>
      </c>
      <c r="BF77" s="33" t="str">
        <f t="shared" si="25"/>
        <v>H1</v>
      </c>
      <c r="BG77" s="33" t="str">
        <f t="shared" si="25"/>
        <v>Q3YTD</v>
      </c>
      <c r="BH77" s="34" t="str">
        <f t="shared" si="25"/>
        <v>FY</v>
      </c>
      <c r="BI77" s="33" t="str">
        <f t="shared" si="25"/>
        <v>Q1</v>
      </c>
      <c r="BJ77" s="33" t="str">
        <f t="shared" si="25"/>
        <v>H1</v>
      </c>
      <c r="BK77" s="33" t="str">
        <f t="shared" si="25"/>
        <v>Q3YTD</v>
      </c>
      <c r="BL77" s="34" t="str">
        <f t="shared" si="25"/>
        <v>FY</v>
      </c>
      <c r="BM77" s="33" t="str">
        <f t="shared" si="25"/>
        <v>Q1</v>
      </c>
      <c r="BN77" s="33" t="str">
        <f t="shared" si="25"/>
        <v>H1</v>
      </c>
      <c r="BO77" s="33" t="str">
        <f t="shared" si="25"/>
        <v>Q3YTD</v>
      </c>
      <c r="BP77" s="34" t="str">
        <f t="shared" si="25"/>
        <v>FY</v>
      </c>
      <c r="BQ77" s="33" t="str">
        <f t="shared" si="25"/>
        <v>Q1</v>
      </c>
      <c r="BR77" s="33" t="str">
        <f t="shared" si="25"/>
        <v>H1</v>
      </c>
      <c r="BS77" s="33" t="str">
        <f t="shared" si="25"/>
        <v>Q3YTD</v>
      </c>
      <c r="BT77" s="34" t="str">
        <f t="shared" si="25"/>
        <v>FY</v>
      </c>
      <c r="BU77" s="33" t="str">
        <f t="shared" si="25"/>
        <v>Q1</v>
      </c>
      <c r="BV77" s="33" t="str">
        <f t="shared" si="25"/>
        <v>H1</v>
      </c>
      <c r="BW77" s="33" t="str">
        <f t="shared" si="25"/>
        <v>Q3YTD</v>
      </c>
      <c r="BX77" s="34" t="str">
        <f t="shared" si="25"/>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6">SUM(N79:N83)</f>
        <v>0</v>
      </c>
      <c r="O78" s="107">
        <f t="shared" si="26"/>
        <v>0</v>
      </c>
      <c r="P78" s="107">
        <f t="shared" si="26"/>
        <v>0</v>
      </c>
      <c r="Q78" s="107">
        <f t="shared" si="26"/>
        <v>0</v>
      </c>
      <c r="R78" s="107">
        <f t="shared" si="26"/>
        <v>0</v>
      </c>
      <c r="S78" s="107">
        <f t="shared" si="26"/>
        <v>0</v>
      </c>
      <c r="T78" s="107">
        <f t="shared" si="26"/>
        <v>0</v>
      </c>
      <c r="U78" s="107">
        <f t="shared" si="26"/>
        <v>947619260</v>
      </c>
      <c r="V78" s="107">
        <f t="shared" si="26"/>
        <v>1966531080</v>
      </c>
      <c r="W78" s="107">
        <f t="shared" si="26"/>
        <v>3012232632</v>
      </c>
      <c r="X78" s="107">
        <f t="shared" si="26"/>
        <v>4188981127</v>
      </c>
      <c r="Y78" s="107">
        <f t="shared" si="26"/>
        <v>1265010347</v>
      </c>
      <c r="Z78" s="107">
        <f t="shared" si="26"/>
        <v>2542882167</v>
      </c>
      <c r="AA78" s="107">
        <f t="shared" si="26"/>
        <v>3842131957</v>
      </c>
      <c r="AB78" s="107">
        <f t="shared" si="26"/>
        <v>5030620246</v>
      </c>
      <c r="AC78" s="107">
        <f t="shared" si="26"/>
        <v>1085107036</v>
      </c>
      <c r="AD78" s="107">
        <f t="shared" si="26"/>
        <v>2493011742</v>
      </c>
      <c r="AE78" s="107">
        <f t="shared" si="26"/>
        <v>3973694567</v>
      </c>
      <c r="AF78" s="107">
        <f t="shared" si="26"/>
        <v>5465851061</v>
      </c>
      <c r="AG78" s="107">
        <f t="shared" si="26"/>
        <v>1162908424</v>
      </c>
      <c r="AH78" s="107">
        <f t="shared" si="26"/>
        <v>3073035665</v>
      </c>
      <c r="AI78" s="107">
        <f t="shared" si="26"/>
        <v>4834930286</v>
      </c>
      <c r="AJ78" s="107">
        <f t="shared" si="26"/>
        <v>6062648714</v>
      </c>
      <c r="AK78" s="107">
        <f t="shared" si="26"/>
        <v>1607779144</v>
      </c>
      <c r="AL78" s="107">
        <f t="shared" si="26"/>
        <v>3448673357</v>
      </c>
      <c r="AM78" s="107">
        <f t="shared" si="26"/>
        <v>5253247079</v>
      </c>
      <c r="AN78" s="107">
        <f t="shared" si="26"/>
        <v>6319902416</v>
      </c>
      <c r="AO78" s="107">
        <f t="shared" si="26"/>
        <v>0</v>
      </c>
      <c r="AP78" s="107">
        <f t="shared" si="26"/>
        <v>0</v>
      </c>
      <c r="AQ78" s="107">
        <f t="shared" si="26"/>
        <v>0</v>
      </c>
      <c r="AR78" s="107">
        <f t="shared" si="26"/>
        <v>0</v>
      </c>
      <c r="AS78" s="107">
        <f t="shared" si="26"/>
        <v>0</v>
      </c>
      <c r="AT78" s="107">
        <f t="shared" si="26"/>
        <v>0</v>
      </c>
      <c r="AU78" s="107">
        <f t="shared" si="26"/>
        <v>0</v>
      </c>
      <c r="AV78" s="107">
        <f t="shared" si="26"/>
        <v>0</v>
      </c>
      <c r="AW78" s="107">
        <f t="shared" si="26"/>
        <v>0</v>
      </c>
      <c r="AX78" s="107">
        <f t="shared" si="26"/>
        <v>0</v>
      </c>
      <c r="AY78" s="107">
        <f t="shared" si="26"/>
        <v>0</v>
      </c>
      <c r="AZ78" s="107">
        <f t="shared" si="26"/>
        <v>0</v>
      </c>
      <c r="BA78" s="107">
        <f t="shared" si="26"/>
        <v>0</v>
      </c>
      <c r="BB78" s="107">
        <f t="shared" si="26"/>
        <v>0</v>
      </c>
      <c r="BC78" s="107">
        <f t="shared" si="26"/>
        <v>0</v>
      </c>
      <c r="BD78" s="107">
        <f t="shared" si="26"/>
        <v>0</v>
      </c>
      <c r="BE78" s="107">
        <f t="shared" si="26"/>
        <v>0</v>
      </c>
      <c r="BF78" s="107">
        <f t="shared" si="26"/>
        <v>0</v>
      </c>
      <c r="BG78" s="107">
        <f t="shared" si="26"/>
        <v>0</v>
      </c>
      <c r="BH78" s="107">
        <f t="shared" si="26"/>
        <v>0</v>
      </c>
      <c r="BI78" s="107">
        <f t="shared" si="26"/>
        <v>0</v>
      </c>
      <c r="BJ78" s="107">
        <f t="shared" si="26"/>
        <v>0</v>
      </c>
      <c r="BK78" s="107">
        <f t="shared" si="26"/>
        <v>0</v>
      </c>
      <c r="BL78" s="107">
        <f t="shared" si="26"/>
        <v>0</v>
      </c>
      <c r="BM78" s="107">
        <f t="shared" si="26"/>
        <v>0</v>
      </c>
      <c r="BN78" s="107">
        <f t="shared" si="26"/>
        <v>0</v>
      </c>
      <c r="BO78" s="107">
        <f t="shared" si="26"/>
        <v>0</v>
      </c>
      <c r="BP78" s="107">
        <f t="shared" si="26"/>
        <v>0</v>
      </c>
      <c r="BQ78" s="107">
        <f t="shared" si="26"/>
        <v>0</v>
      </c>
      <c r="BR78" s="107">
        <f t="shared" si="26"/>
        <v>0</v>
      </c>
      <c r="BS78" s="107">
        <f t="shared" si="26"/>
        <v>0</v>
      </c>
      <c r="BT78" s="107">
        <f t="shared" si="26"/>
        <v>0</v>
      </c>
      <c r="BU78" s="107">
        <f t="shared" si="26"/>
        <v>0</v>
      </c>
      <c r="BV78" s="107">
        <f t="shared" si="26"/>
        <v>0</v>
      </c>
      <c r="BW78" s="107">
        <f t="shared" si="26"/>
        <v>0</v>
      </c>
      <c r="BX78" s="107">
        <f t="shared" si="26"/>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08">
        <v>1269126137</v>
      </c>
      <c r="V79" s="108">
        <v>2678412220</v>
      </c>
      <c r="W79" s="108">
        <v>4080075891</v>
      </c>
      <c r="X79" s="108">
        <f>'21Q4_P1'!$K$17</f>
        <v>5601099469</v>
      </c>
      <c r="Y79" s="108">
        <v>1393786246</v>
      </c>
      <c r="Z79" s="108">
        <v>2899241328</v>
      </c>
      <c r="AA79" s="108">
        <v>4462773230</v>
      </c>
      <c r="AB79" s="108">
        <f>'21Q4_P1'!$L$17</f>
        <v>6105605415</v>
      </c>
      <c r="AC79" s="108">
        <v>1549965851</v>
      </c>
      <c r="AD79" s="108">
        <v>3136895212</v>
      </c>
      <c r="AE79" s="108">
        <v>4774047142</v>
      </c>
      <c r="AF79" s="108">
        <f>'21Q4_P1'!$M$17</f>
        <v>6581456982</v>
      </c>
      <c r="AG79" s="108">
        <v>1820996819</v>
      </c>
      <c r="AH79" s="108">
        <v>3880011779</v>
      </c>
      <c r="AI79" s="108">
        <v>5859647581</v>
      </c>
      <c r="AJ79" s="108">
        <f>'21Q4_P1'!$N$17</f>
        <v>7720651004</v>
      </c>
      <c r="AK79" s="108">
        <v>2056453880</v>
      </c>
      <c r="AL79" s="108">
        <v>4290577359</v>
      </c>
      <c r="AM79" s="108">
        <v>6337859614</v>
      </c>
      <c r="AN79" s="108">
        <f>'21Q4_P1'!$O$17</f>
        <v>8450431673</v>
      </c>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642</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08">
        <v>238642942</v>
      </c>
      <c r="V80" s="108">
        <v>408514650</v>
      </c>
      <c r="W80" s="108">
        <v>641653864</v>
      </c>
      <c r="X80" s="108">
        <f>'21Q4_P1'!$K$18</f>
        <v>916013258</v>
      </c>
      <c r="Y80" s="108">
        <v>446345796</v>
      </c>
      <c r="Z80" s="108">
        <v>847427405</v>
      </c>
      <c r="AA80" s="108">
        <v>1355201033</v>
      </c>
      <c r="AB80" s="108">
        <f>'21Q4_P1'!$L$18</f>
        <v>1704983392</v>
      </c>
      <c r="AC80" s="108">
        <v>366057458</v>
      </c>
      <c r="AD80" s="108">
        <v>890704894</v>
      </c>
      <c r="AE80" s="108">
        <v>1519023677</v>
      </c>
      <c r="AF80" s="108">
        <f>'21Q4_P1'!$M$18</f>
        <v>2030711885</v>
      </c>
      <c r="AG80" s="108">
        <v>239935602</v>
      </c>
      <c r="AH80" s="108">
        <v>893055638</v>
      </c>
      <c r="AI80" s="108">
        <v>1565297361</v>
      </c>
      <c r="AJ80" s="108">
        <f>'21Q4_P1'!$N$18</f>
        <v>2033116904</v>
      </c>
      <c r="AK80" s="108">
        <v>585574089</v>
      </c>
      <c r="AL80" s="108">
        <v>1314533392</v>
      </c>
      <c r="AM80" s="108">
        <v>2271980192</v>
      </c>
      <c r="AN80" s="108">
        <f>'21Q4_P1'!$O$18</f>
        <v>2575566949</v>
      </c>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642</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08">
        <v>8598499</v>
      </c>
      <c r="V81" s="108">
        <v>33646528</v>
      </c>
      <c r="W81" s="108">
        <v>82465634</v>
      </c>
      <c r="X81" s="108">
        <f>'21Q4_P1'!$K$19</f>
        <v>130559273</v>
      </c>
      <c r="Y81" s="108">
        <v>29123242</v>
      </c>
      <c r="Z81" s="108">
        <v>92309120</v>
      </c>
      <c r="AA81" s="108">
        <v>154415233</v>
      </c>
      <c r="AB81" s="108">
        <f>'21Q4_P1'!$L$19</f>
        <v>164233522</v>
      </c>
      <c r="AC81" s="108">
        <v>42957779</v>
      </c>
      <c r="AD81" s="108">
        <v>103994362</v>
      </c>
      <c r="AE81" s="108">
        <v>174075507</v>
      </c>
      <c r="AF81" s="108">
        <f>'21Q4_P1'!$M$19</f>
        <v>216039320</v>
      </c>
      <c r="AG81" s="108">
        <v>51453754</v>
      </c>
      <c r="AH81" s="108">
        <v>132130747</v>
      </c>
      <c r="AI81" s="108">
        <v>204475069</v>
      </c>
      <c r="AJ81" s="108">
        <f>'21Q4_P1'!$N$19</f>
        <v>255422002</v>
      </c>
      <c r="AK81" s="108">
        <v>52617882</v>
      </c>
      <c r="AL81" s="108">
        <v>141101844</v>
      </c>
      <c r="AM81" s="108">
        <v>235060123</v>
      </c>
      <c r="AN81" s="108">
        <f>'21Q4_P1'!$O$19</f>
        <v>222060789</v>
      </c>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642</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08">
        <v>58727383</v>
      </c>
      <c r="V82" s="108">
        <v>99663687</v>
      </c>
      <c r="W82" s="108">
        <v>98946157</v>
      </c>
      <c r="X82" s="108">
        <f>'21Q4_P1'!$K$20</f>
        <v>112051582</v>
      </c>
      <c r="Y82" s="108">
        <v>51149501</v>
      </c>
      <c r="Z82" s="108">
        <v>74906107</v>
      </c>
      <c r="AA82" s="108">
        <v>65997753</v>
      </c>
      <c r="AB82" s="108">
        <f>'21Q4_P1'!$L$20</f>
        <v>89150618</v>
      </c>
      <c r="AC82" s="108">
        <v>12812661</v>
      </c>
      <c r="AD82" s="108">
        <v>22537990</v>
      </c>
      <c r="AE82" s="108">
        <v>6365422</v>
      </c>
      <c r="AF82" s="108">
        <f>'21Q4_P1'!$M$20</f>
        <v>6024494</v>
      </c>
      <c r="AG82" s="108">
        <v>11738791</v>
      </c>
      <c r="AH82" s="108">
        <v>30795351</v>
      </c>
      <c r="AI82" s="108">
        <v>27622027</v>
      </c>
      <c r="AJ82" s="108">
        <f>'21Q4_P1'!$N$20</f>
        <v>44096490</v>
      </c>
      <c r="AK82" s="108">
        <v>-28636879</v>
      </c>
      <c r="AL82" s="108">
        <v>-75753944</v>
      </c>
      <c r="AM82" s="108">
        <v>-212765180</v>
      </c>
      <c r="AN82" s="108">
        <f>'21Q4_P1'!$O$20</f>
        <v>-352448991</v>
      </c>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642</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09">
        <v>-627475701</v>
      </c>
      <c r="V83" s="109">
        <v>-1253706005</v>
      </c>
      <c r="W83" s="109">
        <v>-1890908914</v>
      </c>
      <c r="X83" s="109">
        <f>'21Q4_P1'!$K$21</f>
        <v>-2570742455</v>
      </c>
      <c r="Y83" s="109">
        <v>-655394438</v>
      </c>
      <c r="Z83" s="109">
        <v>-1371001793</v>
      </c>
      <c r="AA83" s="109">
        <v>-2196255292</v>
      </c>
      <c r="AB83" s="109">
        <f>'21Q4_P1'!$L$21</f>
        <v>-3033352701</v>
      </c>
      <c r="AC83" s="109">
        <v>-886686713</v>
      </c>
      <c r="AD83" s="109">
        <v>-1661120716</v>
      </c>
      <c r="AE83" s="109">
        <v>-2499817181</v>
      </c>
      <c r="AF83" s="109">
        <f>'21Q4_P1'!$M$21</f>
        <v>-3368381620</v>
      </c>
      <c r="AG83" s="109">
        <v>-961216542</v>
      </c>
      <c r="AH83" s="109">
        <v>-1862957850</v>
      </c>
      <c r="AI83" s="109">
        <v>-2822111752</v>
      </c>
      <c r="AJ83" s="109">
        <f>'21Q4_P1'!$N$21</f>
        <v>-3990637686</v>
      </c>
      <c r="AK83" s="109">
        <v>-1058229828</v>
      </c>
      <c r="AL83" s="109">
        <v>-2221785294</v>
      </c>
      <c r="AM83" s="109">
        <v>-3378887670</v>
      </c>
      <c r="AN83" s="109">
        <f>'21Q4_P1'!$O$21</f>
        <v>-4575708004</v>
      </c>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642</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A2:J2"/>
    <mergeCell ref="BE56:BH56"/>
    <mergeCell ref="BI56:BL56"/>
    <mergeCell ref="A56:B57"/>
    <mergeCell ref="C56:F56"/>
    <mergeCell ref="G56:J56"/>
    <mergeCell ref="AK56:AN56"/>
    <mergeCell ref="AO56:AR56"/>
    <mergeCell ref="AS56:AV56"/>
    <mergeCell ref="AW56:AZ56"/>
    <mergeCell ref="BA56:BD56"/>
    <mergeCell ref="BM56:BP56"/>
    <mergeCell ref="BQ56:BT56"/>
    <mergeCell ref="BU56:BX56"/>
    <mergeCell ref="M76:P76"/>
    <mergeCell ref="Q76:T76"/>
    <mergeCell ref="U76:X76"/>
    <mergeCell ref="Y76:AB76"/>
    <mergeCell ref="AC76:AF76"/>
    <mergeCell ref="AG76:AJ76"/>
    <mergeCell ref="AK76:AN76"/>
    <mergeCell ref="M56:P56"/>
    <mergeCell ref="Q56:T56"/>
    <mergeCell ref="U56:X56"/>
    <mergeCell ref="Y56:AB56"/>
    <mergeCell ref="AC56:AF56"/>
    <mergeCell ref="AG56:AJ56"/>
    <mergeCell ref="BM76:BP76"/>
    <mergeCell ref="BQ76:BT76"/>
    <mergeCell ref="BU76:BX76"/>
    <mergeCell ref="AO76:AR76"/>
    <mergeCell ref="AS76:AV76"/>
    <mergeCell ref="AW76:AZ76"/>
    <mergeCell ref="BA76:BD76"/>
    <mergeCell ref="BE76:BH76"/>
    <mergeCell ref="BI76:BL76"/>
    <mergeCell ref="M66:P66"/>
    <mergeCell ref="Q66:T66"/>
    <mergeCell ref="U66:X66"/>
    <mergeCell ref="Y66:AB66"/>
    <mergeCell ref="AC66:AF66"/>
    <mergeCell ref="AG66:AJ66"/>
    <mergeCell ref="AK66:AN66"/>
    <mergeCell ref="AO66:AR66"/>
    <mergeCell ref="AS66:AV66"/>
    <mergeCell ref="AW66:AZ66"/>
    <mergeCell ref="BU66:BX66"/>
    <mergeCell ref="BA66:BD66"/>
    <mergeCell ref="BE66:BH66"/>
    <mergeCell ref="BI66:BL66"/>
    <mergeCell ref="BM66:BP66"/>
    <mergeCell ref="BQ66:BT66"/>
  </mergeCells>
  <phoneticPr fontId="3"/>
  <printOptions horizontalCentered="1"/>
  <pageMargins left="0.7" right="0.7" top="0.75" bottom="0.75" header="0.3" footer="0.3"/>
  <pageSetup paperSize="9" scale="75" orientation="portrait" verticalDpi="300" r:id="rId1"/>
  <headerFooter>
    <oddFooter>&amp;R9</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5006B-9530-4BD6-96BB-9CDA3165514E}">
  <dimension ref="A1:G32"/>
  <sheetViews>
    <sheetView defaultGridColor="0" view="pageBreakPreview" topLeftCell="A19" colorId="23" zoomScale="60" zoomScaleNormal="100" workbookViewId="0">
      <selection activeCell="E31" sqref="E31"/>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310</v>
      </c>
      <c r="D12" s="151" t="s">
        <v>660</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60" x14ac:dyDescent="0.25">
      <c r="A19" s="150" t="s">
        <v>94</v>
      </c>
      <c r="B19" s="150" t="s">
        <v>316</v>
      </c>
      <c r="C19" s="84" t="s">
        <v>328</v>
      </c>
      <c r="D19" s="151" t="s">
        <v>327</v>
      </c>
      <c r="G19" s="27" t="s">
        <v>89</v>
      </c>
    </row>
    <row r="20" spans="1:7" s="27" customFormat="1" ht="48" x14ac:dyDescent="0.25">
      <c r="A20" s="150" t="s">
        <v>329</v>
      </c>
      <c r="B20" s="150" t="s">
        <v>490</v>
      </c>
      <c r="C20" s="84" t="s">
        <v>331</v>
      </c>
      <c r="D20" s="151" t="s">
        <v>334</v>
      </c>
      <c r="G20" s="27" t="s">
        <v>89</v>
      </c>
    </row>
    <row r="21" spans="1:7" s="27" customFormat="1" ht="24" x14ac:dyDescent="0.25">
      <c r="A21" s="150" t="s">
        <v>329</v>
      </c>
      <c r="B21" s="150" t="s">
        <v>491</v>
      </c>
      <c r="C21" s="84" t="s">
        <v>333</v>
      </c>
      <c r="D21" s="151" t="s">
        <v>332</v>
      </c>
      <c r="G21" s="27" t="s">
        <v>89</v>
      </c>
    </row>
    <row r="22" spans="1:7" s="27" customFormat="1" ht="24" x14ac:dyDescent="0.25">
      <c r="A22" s="150" t="s">
        <v>330</v>
      </c>
      <c r="B22" s="150" t="s">
        <v>490</v>
      </c>
      <c r="C22" s="84" t="s">
        <v>338</v>
      </c>
      <c r="D22" s="151" t="s">
        <v>335</v>
      </c>
      <c r="G22" s="27" t="s">
        <v>89</v>
      </c>
    </row>
    <row r="23" spans="1:7" s="27" customFormat="1" ht="48" x14ac:dyDescent="0.25">
      <c r="A23" s="150" t="s">
        <v>330</v>
      </c>
      <c r="B23" s="150" t="s">
        <v>491</v>
      </c>
      <c r="C23" s="84" t="s">
        <v>339</v>
      </c>
      <c r="D23" s="151" t="s">
        <v>336</v>
      </c>
      <c r="G23" s="27" t="s">
        <v>89</v>
      </c>
    </row>
    <row r="24" spans="1:7" s="27" customFormat="1" ht="36" x14ac:dyDescent="0.25">
      <c r="A24" s="150" t="s">
        <v>330</v>
      </c>
      <c r="B24" s="150" t="s">
        <v>494</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72" x14ac:dyDescent="0.25">
      <c r="A26" s="150" t="s">
        <v>330</v>
      </c>
      <c r="B26" s="150" t="s">
        <v>501</v>
      </c>
      <c r="C26" s="84" t="s">
        <v>505</v>
      </c>
      <c r="D26" s="151" t="s">
        <v>506</v>
      </c>
      <c r="G26" s="27" t="s">
        <v>89</v>
      </c>
    </row>
    <row r="27" spans="1:7" s="27" customFormat="1" ht="96" x14ac:dyDescent="0.25">
      <c r="A27" s="150" t="s">
        <v>330</v>
      </c>
      <c r="B27" s="150" t="s">
        <v>304</v>
      </c>
      <c r="C27" s="84" t="s">
        <v>729</v>
      </c>
      <c r="D27" s="151" t="s">
        <v>730</v>
      </c>
      <c r="G27" s="27" t="s">
        <v>89</v>
      </c>
    </row>
    <row r="28" spans="1:7" s="27" customFormat="1" ht="15" customHeight="1" x14ac:dyDescent="0.25">
      <c r="A28" s="150" t="s">
        <v>330</v>
      </c>
      <c r="B28" s="150" t="s">
        <v>316</v>
      </c>
      <c r="C28" s="84" t="s">
        <v>726</v>
      </c>
      <c r="D28" s="151" t="s">
        <v>727</v>
      </c>
      <c r="G28" s="27" t="s">
        <v>89</v>
      </c>
    </row>
    <row r="29" spans="1:7" s="27" customFormat="1" ht="15" customHeight="1" x14ac:dyDescent="0.25">
      <c r="A29" s="81"/>
      <c r="B29" s="81"/>
      <c r="C29" s="82"/>
      <c r="D29" s="83"/>
      <c r="G29" s="27" t="s">
        <v>89</v>
      </c>
    </row>
    <row r="30" spans="1:7" ht="15" customHeight="1" x14ac:dyDescent="0.25">
      <c r="A30" s="27" t="s">
        <v>89</v>
      </c>
      <c r="B30" s="27" t="s">
        <v>89</v>
      </c>
      <c r="C30" s="27" t="s">
        <v>89</v>
      </c>
      <c r="D30" s="27" t="s">
        <v>89</v>
      </c>
      <c r="E30" s="27" t="s">
        <v>89</v>
      </c>
      <c r="F30" s="27" t="s">
        <v>89</v>
      </c>
      <c r="G30" s="27" t="s">
        <v>89</v>
      </c>
    </row>
    <row r="31" spans="1:7" ht="15" customHeight="1" x14ac:dyDescent="0.25">
      <c r="G31" s="27"/>
    </row>
    <row r="32" spans="1:7" ht="15" customHeight="1" x14ac:dyDescent="0.25">
      <c r="G32"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C5B2-2C6A-483A-8DF4-89667C8D10C8}">
  <dimension ref="A1:H30"/>
  <sheetViews>
    <sheetView defaultGridColor="0" colorId="23"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472</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5:H28"/>
    <mergeCell ref="A21:H23"/>
  </mergeCells>
  <phoneticPr fontId="3"/>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4C69-20C4-4432-B7DD-BC81F4FAD231}">
  <sheetPr>
    <tabColor theme="1"/>
  </sheetPr>
  <dimension ref="A1"/>
  <sheetViews>
    <sheetView workbookViewId="0">
      <selection activeCell="E31" sqref="E31"/>
    </sheetView>
  </sheetViews>
  <sheetFormatPr defaultRowHeight="15.75" x14ac:dyDescent="0.25"/>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9FF36-50BB-48C8-9A48-8D2AAF6287B9}">
  <dimension ref="B2:O4"/>
  <sheetViews>
    <sheetView showGridLines="0" workbookViewId="0">
      <selection activeCell="E31" sqref="E31"/>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2022</v>
      </c>
      <c r="C4" s="113" t="str">
        <f>"FY"&amp;$B$4-4</f>
        <v>FY2018</v>
      </c>
      <c r="D4" s="113" t="str">
        <f>"FY"&amp;$B$4-3</f>
        <v>FY2019</v>
      </c>
      <c r="E4" s="113" t="str">
        <f>"FY"&amp;$B$4-2</f>
        <v>FY2020</v>
      </c>
      <c r="F4" s="113" t="str">
        <f>"FY"&amp;$B$4-1</f>
        <v>FY2021</v>
      </c>
      <c r="G4" s="113" t="str">
        <f>"FY"&amp;$B$4</f>
        <v>FY2022</v>
      </c>
      <c r="H4" s="113" t="str">
        <f>"FY"&amp;$B$4+1</f>
        <v>FY2023</v>
      </c>
      <c r="I4" s="113" t="str">
        <f>"FY"&amp;$B$4+1</f>
        <v>FY2023</v>
      </c>
      <c r="J4" s="113">
        <v>2018</v>
      </c>
      <c r="K4" s="113">
        <f>$B$4-3</f>
        <v>2019</v>
      </c>
      <c r="L4" s="113">
        <f>$B$4-2</f>
        <v>2020</v>
      </c>
      <c r="M4" s="113">
        <f>$B$4-1</f>
        <v>2021</v>
      </c>
      <c r="N4" s="113">
        <f>$B$4</f>
        <v>2022</v>
      </c>
      <c r="O4" s="113">
        <f>$B$4+1</f>
        <v>2023</v>
      </c>
    </row>
  </sheetData>
  <mergeCells count="2">
    <mergeCell ref="J2:O2"/>
    <mergeCell ref="C2:I2"/>
  </mergeCells>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55DA-E91E-454A-998C-B9DC00A0BD83}">
  <dimension ref="A1:H28"/>
  <sheetViews>
    <sheetView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35">
      <c r="A7" s="311" t="s">
        <v>393</v>
      </c>
      <c r="B7" s="311"/>
      <c r="C7" s="311"/>
      <c r="D7" s="311"/>
      <c r="E7" s="368" t="s">
        <v>391</v>
      </c>
      <c r="F7" s="369"/>
      <c r="G7" s="369"/>
      <c r="H7" s="369"/>
    </row>
    <row r="8" spans="1:8" ht="24.95" customHeight="1" x14ac:dyDescent="0.2">
      <c r="A8" s="311"/>
      <c r="B8" s="311"/>
      <c r="C8" s="311"/>
      <c r="D8" s="311"/>
      <c r="E8" s="370" t="s">
        <v>392</v>
      </c>
      <c r="F8" s="371"/>
      <c r="G8" s="371"/>
      <c r="H8" s="371"/>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A7:D8"/>
    <mergeCell ref="E7:H7"/>
    <mergeCell ref="E8:H8"/>
  </mergeCells>
  <phoneticPr fontId="3"/>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B671-8331-4342-A443-D093A1FD7107}">
  <dimension ref="A1:AB91"/>
  <sheetViews>
    <sheetView defaultGridColor="0" colorId="23" zoomScaleNormal="100" workbookViewId="0">
      <pane xSplit="8" ySplit="3" topLeftCell="N9"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outlineLevelRow="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0</v>
      </c>
      <c r="I4" s="114" t="s">
        <v>375</v>
      </c>
      <c r="J4" s="114" t="s">
        <v>566</v>
      </c>
      <c r="AB4" s="3" t="s">
        <v>89</v>
      </c>
    </row>
    <row r="5" spans="1:28" s="27" customFormat="1" ht="15" customHeight="1" x14ac:dyDescent="0.25">
      <c r="G5" s="28" t="s">
        <v>1</v>
      </c>
      <c r="AB5" s="27" t="s">
        <v>89</v>
      </c>
    </row>
    <row r="6" spans="1:28" s="27" customFormat="1" ht="15" customHeight="1" x14ac:dyDescent="0.25">
      <c r="A6" s="312"/>
      <c r="B6" s="313"/>
      <c r="C6" s="117" t="str">
        <f>'22Q1_パラメータ設定'!$F$4</f>
        <v>FY2021</v>
      </c>
      <c r="D6" s="30" t="str">
        <f>'22Q1_パラメータ設定'!$G$4</f>
        <v>FY2022</v>
      </c>
      <c r="E6" s="117" t="str">
        <f>'22Q1_パラメータ設定'!$E$4</f>
        <v>FY2020</v>
      </c>
      <c r="F6" s="117" t="str">
        <f>'22Q1_パラメータ設定'!$F$4</f>
        <v>FY2021</v>
      </c>
      <c r="G6" s="122" t="str">
        <f>'22Q1_パラメータ設定'!$G$4</f>
        <v>FY2022</v>
      </c>
      <c r="I6" s="61" t="s">
        <v>78</v>
      </c>
      <c r="J6" s="61" t="s">
        <v>79</v>
      </c>
      <c r="K6" s="61" t="s">
        <v>80</v>
      </c>
      <c r="L6" s="61" t="s">
        <v>81</v>
      </c>
      <c r="M6" s="61" t="s">
        <v>9</v>
      </c>
      <c r="N6" s="61" t="s">
        <v>7</v>
      </c>
      <c r="O6" s="61" t="s">
        <v>8</v>
      </c>
      <c r="P6" s="61" t="s">
        <v>3</v>
      </c>
      <c r="Q6" s="61" t="s">
        <v>6</v>
      </c>
      <c r="R6" s="61" t="s">
        <v>82</v>
      </c>
      <c r="S6" s="61" t="s">
        <v>83</v>
      </c>
      <c r="T6" s="61" t="s">
        <v>84</v>
      </c>
      <c r="U6" s="61" t="s">
        <v>85</v>
      </c>
      <c r="V6" s="61" t="s">
        <v>86</v>
      </c>
      <c r="W6" s="61" t="s">
        <v>87</v>
      </c>
      <c r="X6" s="62" t="s">
        <v>88</v>
      </c>
      <c r="Z6" s="169" t="s">
        <v>635</v>
      </c>
      <c r="AB6" s="27" t="s">
        <v>89</v>
      </c>
    </row>
    <row r="7" spans="1:28" s="27" customFormat="1" ht="15" customHeight="1" x14ac:dyDescent="0.25">
      <c r="A7" s="314"/>
      <c r="B7" s="315"/>
      <c r="C7" s="119" t="s">
        <v>380</v>
      </c>
      <c r="D7" s="35" t="s">
        <v>380</v>
      </c>
      <c r="E7" s="118"/>
      <c r="F7" s="118"/>
      <c r="G7" s="118" t="s">
        <v>5</v>
      </c>
      <c r="I7" s="64" t="s">
        <v>380</v>
      </c>
      <c r="J7" s="64" t="s">
        <v>380</v>
      </c>
      <c r="K7" s="64" t="s">
        <v>380</v>
      </c>
      <c r="L7" s="64" t="s">
        <v>380</v>
      </c>
      <c r="M7" s="64" t="s">
        <v>380</v>
      </c>
      <c r="N7" s="64" t="s">
        <v>380</v>
      </c>
      <c r="O7" s="64" t="s">
        <v>380</v>
      </c>
      <c r="P7" s="64" t="s">
        <v>380</v>
      </c>
      <c r="Q7" s="64" t="s">
        <v>380</v>
      </c>
      <c r="R7" s="64" t="s">
        <v>380</v>
      </c>
      <c r="S7" s="64" t="s">
        <v>380</v>
      </c>
      <c r="T7" s="64" t="s">
        <v>380</v>
      </c>
      <c r="U7" s="64" t="s">
        <v>380</v>
      </c>
      <c r="V7" s="64" t="s">
        <v>380</v>
      </c>
      <c r="W7" s="64" t="s">
        <v>380</v>
      </c>
      <c r="X7" s="63" t="s">
        <v>380</v>
      </c>
      <c r="AB7" s="27" t="s">
        <v>89</v>
      </c>
    </row>
    <row r="8" spans="1:28" s="27" customFormat="1" ht="15" customHeight="1" x14ac:dyDescent="0.25">
      <c r="A8" s="36" t="s">
        <v>2</v>
      </c>
      <c r="B8" s="11" t="s">
        <v>12</v>
      </c>
      <c r="C8" s="37">
        <f t="shared" ref="C8:C48" si="0">+IF(OR(O8="",O8=0),"―",IF(O8&lt;0,ROUNDDOWN(O8/10^6,0)+-0.0000001,ROUNDDOWN(O8/10^6,0)))</f>
        <v>29095</v>
      </c>
      <c r="D8" s="37">
        <f t="shared" ref="D8:D48" si="1">+IF(OR(P8="",P8=0),"―",IF(P8&lt;0,ROUNDDOWN(P8/10^6,0)+-0.0000001,ROUNDDOWN(P8/10^6,0)))</f>
        <v>32059</v>
      </c>
      <c r="E8" s="37">
        <f>'21Q4_P1'!E8</f>
        <v>106182</v>
      </c>
      <c r="F8" s="37">
        <f>'21Q4_P1'!F8</f>
        <v>117239</v>
      </c>
      <c r="G8" s="37">
        <f>'21Q4_P1'!G8</f>
        <v>127700</v>
      </c>
      <c r="I8" s="37">
        <f t="shared" ref="I8:X8" si="2">SUM(I9,I10,I11,I12)</f>
        <v>0</v>
      </c>
      <c r="J8" s="37">
        <f t="shared" si="2"/>
        <v>0</v>
      </c>
      <c r="K8" s="37">
        <f t="shared" si="2"/>
        <v>0</v>
      </c>
      <c r="L8" s="37">
        <f t="shared" si="2"/>
        <v>20479119598</v>
      </c>
      <c r="M8" s="37">
        <f t="shared" si="2"/>
        <v>23337981904</v>
      </c>
      <c r="N8" s="37">
        <f t="shared" si="2"/>
        <v>24960504492</v>
      </c>
      <c r="O8" s="37">
        <f t="shared" si="2"/>
        <v>29095009198</v>
      </c>
      <c r="P8" s="37">
        <f t="shared" si="2"/>
        <v>32059328119</v>
      </c>
      <c r="Q8" s="37">
        <f t="shared" si="2"/>
        <v>0</v>
      </c>
      <c r="R8" s="37">
        <f t="shared" si="2"/>
        <v>0</v>
      </c>
      <c r="S8" s="37">
        <f t="shared" si="2"/>
        <v>0</v>
      </c>
      <c r="T8" s="37">
        <f t="shared" si="2"/>
        <v>0</v>
      </c>
      <c r="U8" s="37">
        <f t="shared" si="2"/>
        <v>0</v>
      </c>
      <c r="V8" s="37">
        <f t="shared" si="2"/>
        <v>0</v>
      </c>
      <c r="W8" s="37">
        <f t="shared" si="2"/>
        <v>0</v>
      </c>
      <c r="X8" s="37">
        <f t="shared" si="2"/>
        <v>0</v>
      </c>
      <c r="AB8" s="27" t="s">
        <v>89</v>
      </c>
    </row>
    <row r="9" spans="1:28" s="27" customFormat="1" ht="15" customHeight="1" x14ac:dyDescent="0.25">
      <c r="A9" s="38" t="s">
        <v>10</v>
      </c>
      <c r="B9" s="12" t="s">
        <v>13</v>
      </c>
      <c r="C9" s="39">
        <f t="shared" si="0"/>
        <v>16585</v>
      </c>
      <c r="D9" s="39">
        <f t="shared" si="1"/>
        <v>17085</v>
      </c>
      <c r="E9" s="39">
        <f>'21Q4_P1'!E9</f>
        <v>60926</v>
      </c>
      <c r="F9" s="39">
        <f>'21Q4_P1'!F9</f>
        <v>66042</v>
      </c>
      <c r="G9" s="39">
        <f>'21Q4_P1'!G9</f>
        <v>66200</v>
      </c>
      <c r="I9" s="40"/>
      <c r="J9" s="40"/>
      <c r="K9" s="40"/>
      <c r="L9" s="40">
        <v>13795723760</v>
      </c>
      <c r="M9" s="40">
        <v>14285026380</v>
      </c>
      <c r="N9" s="40">
        <v>14895907207</v>
      </c>
      <c r="O9" s="40">
        <v>16585097815</v>
      </c>
      <c r="P9" s="40">
        <v>17085356553</v>
      </c>
      <c r="Q9" s="40"/>
      <c r="R9" s="40"/>
      <c r="S9" s="40"/>
      <c r="T9" s="40"/>
      <c r="U9" s="40"/>
      <c r="V9" s="40"/>
      <c r="W9" s="40"/>
      <c r="X9" s="40"/>
      <c r="Z9" s="27" t="s">
        <v>636</v>
      </c>
      <c r="AB9" s="27" t="s">
        <v>89</v>
      </c>
    </row>
    <row r="10" spans="1:28" s="27" customFormat="1" ht="15" customHeight="1" x14ac:dyDescent="0.25">
      <c r="A10" s="38" t="s">
        <v>11</v>
      </c>
      <c r="B10" s="12" t="s">
        <v>44</v>
      </c>
      <c r="C10" s="39">
        <f t="shared" si="0"/>
        <v>11671</v>
      </c>
      <c r="D10" s="39">
        <f t="shared" si="1"/>
        <v>12082</v>
      </c>
      <c r="E10" s="39">
        <f>'21Q4_P1'!E10</f>
        <v>42303</v>
      </c>
      <c r="F10" s="39">
        <f>'21Q4_P1'!F10</f>
        <v>47602</v>
      </c>
      <c r="G10" s="39">
        <f>'21Q4_P1'!G10</f>
        <v>51200</v>
      </c>
      <c r="I10" s="40"/>
      <c r="J10" s="40"/>
      <c r="K10" s="40"/>
      <c r="L10" s="40">
        <v>6131104357</v>
      </c>
      <c r="M10" s="40">
        <v>8477873011</v>
      </c>
      <c r="N10" s="40">
        <v>9347644043</v>
      </c>
      <c r="O10" s="40">
        <v>11671131728</v>
      </c>
      <c r="P10" s="40">
        <v>12082106976</v>
      </c>
      <c r="Q10" s="40"/>
      <c r="R10" s="40"/>
      <c r="S10" s="40"/>
      <c r="T10" s="40"/>
      <c r="U10" s="40"/>
      <c r="V10" s="40"/>
      <c r="W10" s="40"/>
      <c r="X10" s="40"/>
      <c r="Z10" s="27" t="s">
        <v>636</v>
      </c>
      <c r="AB10" s="27" t="s">
        <v>89</v>
      </c>
    </row>
    <row r="11" spans="1:28" s="27" customFormat="1" ht="15" customHeight="1" x14ac:dyDescent="0.25">
      <c r="A11" s="38" t="s">
        <v>16</v>
      </c>
      <c r="B11" s="12" t="s">
        <v>45</v>
      </c>
      <c r="C11" s="39">
        <f t="shared" si="0"/>
        <v>702</v>
      </c>
      <c r="D11" s="39">
        <f t="shared" si="1"/>
        <v>2721</v>
      </c>
      <c r="E11" s="39">
        <f>'21Q4_P1'!E11</f>
        <v>2427</v>
      </c>
      <c r="F11" s="39">
        <f>'21Q4_P1'!F11</f>
        <v>3078</v>
      </c>
      <c r="G11" s="39">
        <f>'21Q4_P1'!G11</f>
        <v>9500</v>
      </c>
      <c r="I11" s="40"/>
      <c r="J11" s="40"/>
      <c r="K11" s="40"/>
      <c r="L11" s="40">
        <v>371553439</v>
      </c>
      <c r="M11" s="40">
        <v>455746337</v>
      </c>
      <c r="N11" s="40">
        <v>583508639</v>
      </c>
      <c r="O11" s="40">
        <v>702477106</v>
      </c>
      <c r="P11" s="40">
        <v>2721858722</v>
      </c>
      <c r="Q11" s="40"/>
      <c r="R11" s="40"/>
      <c r="S11" s="40"/>
      <c r="T11" s="40"/>
      <c r="U11" s="40"/>
      <c r="V11" s="40"/>
      <c r="W11" s="40"/>
      <c r="X11" s="40"/>
      <c r="Z11" s="27" t="s">
        <v>636</v>
      </c>
      <c r="AB11" s="27" t="s">
        <v>89</v>
      </c>
    </row>
    <row r="12" spans="1:28" s="27" customFormat="1" ht="15" customHeight="1" x14ac:dyDescent="0.25">
      <c r="A12" s="42" t="s">
        <v>17</v>
      </c>
      <c r="B12" s="12" t="s">
        <v>18</v>
      </c>
      <c r="C12" s="43">
        <f t="shared" si="0"/>
        <v>136</v>
      </c>
      <c r="D12" s="43">
        <f t="shared" si="1"/>
        <v>170</v>
      </c>
      <c r="E12" s="43">
        <f>'21Q4_P1'!E12</f>
        <v>524</v>
      </c>
      <c r="F12" s="43">
        <f>'21Q4_P1'!F12</f>
        <v>516</v>
      </c>
      <c r="G12" s="43">
        <f>'21Q4_P1'!G12</f>
        <v>800</v>
      </c>
      <c r="I12" s="44"/>
      <c r="J12" s="44"/>
      <c r="K12" s="44"/>
      <c r="L12" s="44">
        <v>180738042</v>
      </c>
      <c r="M12" s="44">
        <v>119336176</v>
      </c>
      <c r="N12" s="44">
        <v>133444603</v>
      </c>
      <c r="O12" s="44">
        <v>136302549</v>
      </c>
      <c r="P12" s="44">
        <v>170005868</v>
      </c>
      <c r="Q12" s="44"/>
      <c r="R12" s="44"/>
      <c r="S12" s="44"/>
      <c r="T12" s="44"/>
      <c r="U12" s="44"/>
      <c r="V12" s="44"/>
      <c r="W12" s="44"/>
      <c r="X12" s="44"/>
      <c r="Z12" s="27" t="s">
        <v>636</v>
      </c>
      <c r="AB12" s="27" t="s">
        <v>89</v>
      </c>
    </row>
    <row r="13" spans="1:28" s="27" customFormat="1" ht="15" customHeight="1" x14ac:dyDescent="0.25">
      <c r="A13" s="45" t="s">
        <v>19</v>
      </c>
      <c r="B13" s="13" t="s">
        <v>21</v>
      </c>
      <c r="C13" s="46">
        <f t="shared" si="0"/>
        <v>24155</v>
      </c>
      <c r="D13" s="46">
        <f t="shared" si="1"/>
        <v>26722</v>
      </c>
      <c r="E13" s="46">
        <f>'21Q4_P1'!E13</f>
        <v>87321</v>
      </c>
      <c r="F13" s="46">
        <f>'21Q4_P1'!F13</f>
        <v>96775</v>
      </c>
      <c r="G13" s="46" t="str">
        <f>'21Q4_P1'!G13</f>
        <v>―</v>
      </c>
      <c r="I13" s="47"/>
      <c r="J13" s="47"/>
      <c r="K13" s="47"/>
      <c r="L13" s="47">
        <v>16896455097</v>
      </c>
      <c r="M13" s="47">
        <v>19264279380</v>
      </c>
      <c r="N13" s="47">
        <v>20702526110</v>
      </c>
      <c r="O13" s="47">
        <v>24155909330</v>
      </c>
      <c r="P13" s="47">
        <v>26722417889</v>
      </c>
      <c r="Q13" s="47"/>
      <c r="R13" s="47"/>
      <c r="S13" s="47"/>
      <c r="T13" s="47"/>
      <c r="U13" s="47"/>
      <c r="V13" s="47"/>
      <c r="W13" s="47"/>
      <c r="X13" s="47"/>
      <c r="Z13" s="27" t="s">
        <v>637</v>
      </c>
      <c r="AB13" s="27" t="s">
        <v>89</v>
      </c>
    </row>
    <row r="14" spans="1:28" s="27" customFormat="1" ht="15" customHeight="1" x14ac:dyDescent="0.25">
      <c r="A14" s="45" t="s">
        <v>20</v>
      </c>
      <c r="B14" s="13" t="s">
        <v>22</v>
      </c>
      <c r="C14" s="46">
        <f t="shared" si="0"/>
        <v>4939</v>
      </c>
      <c r="D14" s="46">
        <f t="shared" si="1"/>
        <v>5336</v>
      </c>
      <c r="E14" s="46">
        <f>'21Q4_P1'!E14</f>
        <v>18860</v>
      </c>
      <c r="F14" s="46">
        <f>'21Q4_P1'!F14</f>
        <v>20464</v>
      </c>
      <c r="G14" s="46" t="str">
        <f>'21Q4_P1'!G14</f>
        <v>―</v>
      </c>
      <c r="I14" s="46">
        <f t="shared" ref="I14:X14" si="3">I8-I13</f>
        <v>0</v>
      </c>
      <c r="J14" s="46">
        <f t="shared" si="3"/>
        <v>0</v>
      </c>
      <c r="K14" s="46">
        <f t="shared" si="3"/>
        <v>0</v>
      </c>
      <c r="L14" s="46">
        <f t="shared" si="3"/>
        <v>3582664501</v>
      </c>
      <c r="M14" s="46">
        <f t="shared" si="3"/>
        <v>4073702524</v>
      </c>
      <c r="N14" s="46">
        <f t="shared" si="3"/>
        <v>4257978382</v>
      </c>
      <c r="O14" s="46">
        <f t="shared" si="3"/>
        <v>4939099868</v>
      </c>
      <c r="P14" s="46">
        <f t="shared" si="3"/>
        <v>5336910230</v>
      </c>
      <c r="Q14" s="46">
        <f t="shared" si="3"/>
        <v>0</v>
      </c>
      <c r="R14" s="46">
        <f t="shared" si="3"/>
        <v>0</v>
      </c>
      <c r="S14" s="46">
        <f t="shared" si="3"/>
        <v>0</v>
      </c>
      <c r="T14" s="46">
        <f t="shared" si="3"/>
        <v>0</v>
      </c>
      <c r="U14" s="46">
        <f t="shared" si="3"/>
        <v>0</v>
      </c>
      <c r="V14" s="46">
        <f t="shared" si="3"/>
        <v>0</v>
      </c>
      <c r="W14" s="46">
        <f t="shared" si="3"/>
        <v>0</v>
      </c>
      <c r="X14" s="46">
        <f t="shared" si="3"/>
        <v>0</v>
      </c>
      <c r="AB14" s="27" t="s">
        <v>89</v>
      </c>
    </row>
    <row r="15" spans="1:28" s="27" customFormat="1" ht="15" customHeight="1" x14ac:dyDescent="0.25">
      <c r="A15" s="45" t="s">
        <v>23</v>
      </c>
      <c r="B15" s="13" t="s">
        <v>508</v>
      </c>
      <c r="C15" s="46">
        <f t="shared" si="0"/>
        <v>3331</v>
      </c>
      <c r="D15" s="46">
        <f t="shared" si="1"/>
        <v>3852</v>
      </c>
      <c r="E15" s="46">
        <f>'21Q4_P1'!E15</f>
        <v>12798</v>
      </c>
      <c r="F15" s="46">
        <f>'21Q4_P1'!F15</f>
        <v>14144</v>
      </c>
      <c r="G15" s="46" t="str">
        <f>'21Q4_P1'!G15</f>
        <v>―</v>
      </c>
      <c r="I15" s="46">
        <f>I14-I16</f>
        <v>0</v>
      </c>
      <c r="J15" s="46">
        <f t="shared" ref="J15:X15" si="4">J14-J16</f>
        <v>0</v>
      </c>
      <c r="K15" s="46">
        <f t="shared" si="4"/>
        <v>0</v>
      </c>
      <c r="L15" s="46">
        <f t="shared" si="4"/>
        <v>2317654154</v>
      </c>
      <c r="M15" s="46">
        <f t="shared" si="4"/>
        <v>2988595488</v>
      </c>
      <c r="N15" s="46">
        <f t="shared" si="4"/>
        <v>3095069958</v>
      </c>
      <c r="O15" s="46">
        <f t="shared" si="4"/>
        <v>3331320724</v>
      </c>
      <c r="P15" s="46">
        <f t="shared" si="4"/>
        <v>3852922490</v>
      </c>
      <c r="Q15" s="46">
        <f t="shared" si="4"/>
        <v>0</v>
      </c>
      <c r="R15" s="46">
        <f t="shared" si="4"/>
        <v>0</v>
      </c>
      <c r="S15" s="46">
        <f t="shared" si="4"/>
        <v>0</v>
      </c>
      <c r="T15" s="46">
        <f t="shared" si="4"/>
        <v>0</v>
      </c>
      <c r="U15" s="46">
        <f t="shared" si="4"/>
        <v>0</v>
      </c>
      <c r="V15" s="46">
        <f t="shared" si="4"/>
        <v>0</v>
      </c>
      <c r="W15" s="46">
        <f t="shared" si="4"/>
        <v>0</v>
      </c>
      <c r="X15" s="46">
        <f t="shared" si="4"/>
        <v>0</v>
      </c>
      <c r="AB15" s="27" t="s">
        <v>89</v>
      </c>
    </row>
    <row r="16" spans="1:28" s="27" customFormat="1" ht="15" customHeight="1" x14ac:dyDescent="0.25">
      <c r="A16" s="36" t="s">
        <v>24</v>
      </c>
      <c r="B16" s="11" t="s">
        <v>27</v>
      </c>
      <c r="C16" s="37">
        <f t="shared" si="0"/>
        <v>1607</v>
      </c>
      <c r="D16" s="37">
        <f t="shared" si="1"/>
        <v>1483</v>
      </c>
      <c r="E16" s="37">
        <f>'21Q4_P1'!E16</f>
        <v>6062</v>
      </c>
      <c r="F16" s="37">
        <f>'21Q4_P1'!F16</f>
        <v>6319</v>
      </c>
      <c r="G16" s="37">
        <f>'21Q4_P1'!G16</f>
        <v>6780</v>
      </c>
      <c r="I16" s="37">
        <f t="shared" ref="I16:X16" si="5">SUM(I17,I18,I19,I20,I21)</f>
        <v>0</v>
      </c>
      <c r="J16" s="37">
        <f t="shared" si="5"/>
        <v>0</v>
      </c>
      <c r="K16" s="37">
        <f t="shared" si="5"/>
        <v>0</v>
      </c>
      <c r="L16" s="37">
        <f t="shared" si="5"/>
        <v>1265010347</v>
      </c>
      <c r="M16" s="37">
        <f t="shared" si="5"/>
        <v>1085107036</v>
      </c>
      <c r="N16" s="37">
        <f t="shared" si="5"/>
        <v>1162908424</v>
      </c>
      <c r="O16" s="37">
        <f t="shared" si="5"/>
        <v>1607779144</v>
      </c>
      <c r="P16" s="37">
        <f t="shared" si="5"/>
        <v>1483987740</v>
      </c>
      <c r="Q16" s="37">
        <f t="shared" si="5"/>
        <v>0</v>
      </c>
      <c r="R16" s="37">
        <f t="shared" si="5"/>
        <v>0</v>
      </c>
      <c r="S16" s="37">
        <f t="shared" si="5"/>
        <v>0</v>
      </c>
      <c r="T16" s="37">
        <f t="shared" si="5"/>
        <v>0</v>
      </c>
      <c r="U16" s="37">
        <f t="shared" si="5"/>
        <v>0</v>
      </c>
      <c r="V16" s="37">
        <f t="shared" si="5"/>
        <v>0</v>
      </c>
      <c r="W16" s="37">
        <f t="shared" si="5"/>
        <v>0</v>
      </c>
      <c r="X16" s="37">
        <f t="shared" si="5"/>
        <v>0</v>
      </c>
      <c r="AB16" s="27" t="s">
        <v>89</v>
      </c>
    </row>
    <row r="17" spans="1:28" s="27" customFormat="1" ht="15" customHeight="1" x14ac:dyDescent="0.25">
      <c r="A17" s="38" t="s">
        <v>10</v>
      </c>
      <c r="B17" s="12" t="s">
        <v>13</v>
      </c>
      <c r="C17" s="39">
        <f t="shared" si="0"/>
        <v>2056</v>
      </c>
      <c r="D17" s="39">
        <f t="shared" si="1"/>
        <v>2131</v>
      </c>
      <c r="E17" s="39">
        <f>'21Q4_P1'!E17</f>
        <v>7720</v>
      </c>
      <c r="F17" s="39">
        <f>'21Q4_P1'!F17</f>
        <v>8450</v>
      </c>
      <c r="G17" s="39">
        <f>'21Q4_P1'!G17</f>
        <v>8850</v>
      </c>
      <c r="I17" s="40"/>
      <c r="J17" s="40"/>
      <c r="K17" s="40"/>
      <c r="L17" s="40">
        <v>1393786246</v>
      </c>
      <c r="M17" s="40">
        <v>1549965851</v>
      </c>
      <c r="N17" s="40">
        <v>1820996819</v>
      </c>
      <c r="O17" s="40">
        <v>2056453880</v>
      </c>
      <c r="P17" s="40">
        <v>2131255409</v>
      </c>
      <c r="Q17" s="40"/>
      <c r="R17" s="40"/>
      <c r="S17" s="40"/>
      <c r="T17" s="40"/>
      <c r="U17" s="40"/>
      <c r="V17" s="40"/>
      <c r="W17" s="40"/>
      <c r="X17" s="40"/>
      <c r="Z17" s="27" t="s">
        <v>636</v>
      </c>
      <c r="AB17" s="27" t="s">
        <v>89</v>
      </c>
    </row>
    <row r="18" spans="1:28" s="27" customFormat="1" ht="15" customHeight="1" x14ac:dyDescent="0.25">
      <c r="A18" s="38" t="s">
        <v>11</v>
      </c>
      <c r="B18" s="12" t="s">
        <v>44</v>
      </c>
      <c r="C18" s="39">
        <f t="shared" si="0"/>
        <v>585</v>
      </c>
      <c r="D18" s="39">
        <f t="shared" si="1"/>
        <v>671</v>
      </c>
      <c r="E18" s="39">
        <f>'21Q4_P1'!E18</f>
        <v>2033</v>
      </c>
      <c r="F18" s="39">
        <f>'21Q4_P1'!F18</f>
        <v>2575</v>
      </c>
      <c r="G18" s="39">
        <f>'21Q4_P1'!G18</f>
        <v>3550</v>
      </c>
      <c r="I18" s="40"/>
      <c r="J18" s="40"/>
      <c r="K18" s="40"/>
      <c r="L18" s="40">
        <v>446345796</v>
      </c>
      <c r="M18" s="40">
        <v>366057458</v>
      </c>
      <c r="N18" s="40">
        <v>239935602</v>
      </c>
      <c r="O18" s="40">
        <v>585574089</v>
      </c>
      <c r="P18" s="40">
        <v>671600227</v>
      </c>
      <c r="Q18" s="40"/>
      <c r="R18" s="40"/>
      <c r="S18" s="40"/>
      <c r="T18" s="40"/>
      <c r="U18" s="40"/>
      <c r="V18" s="40"/>
      <c r="W18" s="40"/>
      <c r="X18" s="40"/>
      <c r="Z18" s="27" t="s">
        <v>636</v>
      </c>
      <c r="AB18" s="27" t="s">
        <v>89</v>
      </c>
    </row>
    <row r="19" spans="1:28" s="27" customFormat="1" ht="15" customHeight="1" x14ac:dyDescent="0.25">
      <c r="A19" s="38" t="s">
        <v>14</v>
      </c>
      <c r="B19" s="12" t="s">
        <v>77</v>
      </c>
      <c r="C19" s="39">
        <f t="shared" si="0"/>
        <v>52</v>
      </c>
      <c r="D19" s="39">
        <f t="shared" si="1"/>
        <v>58</v>
      </c>
      <c r="E19" s="39">
        <f>'21Q4_P1'!E19</f>
        <v>255</v>
      </c>
      <c r="F19" s="39">
        <f>'21Q4_P1'!F19</f>
        <v>222</v>
      </c>
      <c r="G19" s="39">
        <f>'21Q4_P1'!G19</f>
        <v>450</v>
      </c>
      <c r="I19" s="40"/>
      <c r="J19" s="40"/>
      <c r="K19" s="40"/>
      <c r="L19" s="40">
        <v>29123242</v>
      </c>
      <c r="M19" s="40">
        <v>42957779</v>
      </c>
      <c r="N19" s="40">
        <v>51453754</v>
      </c>
      <c r="O19" s="40">
        <v>52617882</v>
      </c>
      <c r="P19" s="40">
        <v>58463442</v>
      </c>
      <c r="Q19" s="40"/>
      <c r="R19" s="40"/>
      <c r="S19" s="40"/>
      <c r="T19" s="40"/>
      <c r="U19" s="40"/>
      <c r="V19" s="40"/>
      <c r="W19" s="40"/>
      <c r="X19" s="40"/>
      <c r="Z19" s="27" t="s">
        <v>636</v>
      </c>
      <c r="AB19" s="27" t="s">
        <v>89</v>
      </c>
    </row>
    <row r="20" spans="1:28" s="27" customFormat="1" ht="15" customHeight="1" x14ac:dyDescent="0.25">
      <c r="A20" s="38" t="s">
        <v>15</v>
      </c>
      <c r="B20" s="12" t="s">
        <v>76</v>
      </c>
      <c r="C20" s="39">
        <f t="shared" si="0"/>
        <v>-28.000000100000001</v>
      </c>
      <c r="D20" s="39">
        <f t="shared" si="1"/>
        <v>-135.00000009999999</v>
      </c>
      <c r="E20" s="39">
        <f>'21Q4_P1'!E20</f>
        <v>44</v>
      </c>
      <c r="F20" s="39">
        <f>'21Q4_P1'!F20</f>
        <v>-352.00000010000002</v>
      </c>
      <c r="G20" s="39">
        <f>'21Q4_P1'!G20</f>
        <v>-570.00000009999997</v>
      </c>
      <c r="I20" s="40"/>
      <c r="J20" s="40"/>
      <c r="K20" s="40"/>
      <c r="L20" s="40">
        <v>51149501</v>
      </c>
      <c r="M20" s="40">
        <v>12812661</v>
      </c>
      <c r="N20" s="40">
        <v>11738791</v>
      </c>
      <c r="O20" s="40">
        <v>-28636879</v>
      </c>
      <c r="P20" s="40">
        <v>-135826499</v>
      </c>
      <c r="Q20" s="40"/>
      <c r="R20" s="40"/>
      <c r="S20" s="40"/>
      <c r="T20" s="40"/>
      <c r="U20" s="40"/>
      <c r="V20" s="40"/>
      <c r="W20" s="40"/>
      <c r="X20" s="40"/>
      <c r="Z20" s="27" t="s">
        <v>636</v>
      </c>
      <c r="AB20" s="27" t="s">
        <v>89</v>
      </c>
    </row>
    <row r="21" spans="1:28" s="27" customFormat="1" ht="15" customHeight="1" x14ac:dyDescent="0.25">
      <c r="A21" s="42" t="s">
        <v>25</v>
      </c>
      <c r="B21" s="14" t="s">
        <v>26</v>
      </c>
      <c r="C21" s="43">
        <f t="shared" si="0"/>
        <v>-1058.0000001000001</v>
      </c>
      <c r="D21" s="43">
        <f t="shared" si="1"/>
        <v>-1241.0000001000001</v>
      </c>
      <c r="E21" s="43">
        <f>'21Q4_P1'!E21</f>
        <v>-3990.0000000999999</v>
      </c>
      <c r="F21" s="43">
        <f>'21Q4_P1'!F21</f>
        <v>-4575.0000000999999</v>
      </c>
      <c r="G21" s="43">
        <f>'21Q4_P1'!G21</f>
        <v>-5500.0000000999999</v>
      </c>
      <c r="I21" s="44"/>
      <c r="J21" s="44"/>
      <c r="K21" s="44"/>
      <c r="L21" s="44">
        <v>-655394438</v>
      </c>
      <c r="M21" s="44">
        <v>-886686713</v>
      </c>
      <c r="N21" s="44">
        <v>-961216542</v>
      </c>
      <c r="O21" s="44">
        <v>-1058229828</v>
      </c>
      <c r="P21" s="44">
        <v>-1241504839</v>
      </c>
      <c r="Q21" s="44"/>
      <c r="R21" s="44"/>
      <c r="S21" s="44"/>
      <c r="T21" s="44"/>
      <c r="U21" s="44"/>
      <c r="V21" s="44"/>
      <c r="W21" s="44"/>
      <c r="X21" s="44"/>
      <c r="Z21" s="27" t="s">
        <v>636</v>
      </c>
      <c r="AB21" s="27" t="s">
        <v>89</v>
      </c>
    </row>
    <row r="22" spans="1:28" s="27" customFormat="1" ht="15" customHeight="1" x14ac:dyDescent="0.25">
      <c r="A22" s="36" t="s">
        <v>32</v>
      </c>
      <c r="B22" s="11" t="s">
        <v>28</v>
      </c>
      <c r="C22" s="37">
        <f t="shared" si="0"/>
        <v>170</v>
      </c>
      <c r="D22" s="37">
        <f t="shared" si="1"/>
        <v>239</v>
      </c>
      <c r="E22" s="37">
        <f>'21Q4_P1'!E22</f>
        <v>366</v>
      </c>
      <c r="F22" s="37">
        <f>'21Q4_P1'!F22</f>
        <v>396</v>
      </c>
      <c r="G22" s="37" t="str">
        <f>'21Q4_P1'!G22</f>
        <v>―</v>
      </c>
      <c r="I22" s="48"/>
      <c r="J22" s="48"/>
      <c r="K22" s="48"/>
      <c r="L22" s="48">
        <v>48079532</v>
      </c>
      <c r="M22" s="48">
        <v>62987991</v>
      </c>
      <c r="N22" s="48">
        <v>26663098</v>
      </c>
      <c r="O22" s="48">
        <v>170313037</v>
      </c>
      <c r="P22" s="48">
        <v>239790813</v>
      </c>
      <c r="Q22" s="48"/>
      <c r="R22" s="48"/>
      <c r="S22" s="48"/>
      <c r="T22" s="48"/>
      <c r="U22" s="48"/>
      <c r="V22" s="48"/>
      <c r="W22" s="48"/>
      <c r="X22" s="48"/>
      <c r="Z22" s="27" t="s">
        <v>637</v>
      </c>
      <c r="AB22" s="27" t="s">
        <v>89</v>
      </c>
    </row>
    <row r="23" spans="1:28" s="27" customFormat="1" ht="15" customHeight="1" x14ac:dyDescent="0.25">
      <c r="A23" s="49" t="s">
        <v>33</v>
      </c>
      <c r="B23" s="12" t="s">
        <v>43</v>
      </c>
      <c r="C23" s="39">
        <f t="shared" si="0"/>
        <v>4</v>
      </c>
      <c r="D23" s="39">
        <f t="shared" si="1"/>
        <v>3</v>
      </c>
      <c r="E23" s="39">
        <f>'21Q4_P1'!E23</f>
        <v>16</v>
      </c>
      <c r="F23" s="39">
        <f>'21Q4_P1'!F23</f>
        <v>16</v>
      </c>
      <c r="G23" s="39" t="str">
        <f>'21Q4_P1'!G23</f>
        <v>―</v>
      </c>
      <c r="I23" s="40"/>
      <c r="J23" s="40"/>
      <c r="K23" s="40"/>
      <c r="L23" s="40">
        <v>27209</v>
      </c>
      <c r="M23" s="40">
        <v>4377047</v>
      </c>
      <c r="N23" s="40">
        <v>4218032</v>
      </c>
      <c r="O23" s="40">
        <v>4055636</v>
      </c>
      <c r="P23" s="40">
        <v>3896007</v>
      </c>
      <c r="Q23" s="40"/>
      <c r="R23" s="40"/>
      <c r="S23" s="40"/>
      <c r="T23" s="40"/>
      <c r="U23" s="40"/>
      <c r="V23" s="40"/>
      <c r="W23" s="40"/>
      <c r="X23" s="40"/>
      <c r="Z23" s="27" t="s">
        <v>637</v>
      </c>
      <c r="AB23" s="27" t="s">
        <v>89</v>
      </c>
    </row>
    <row r="24" spans="1:28" s="27" customFormat="1" ht="15" customHeight="1" x14ac:dyDescent="0.25">
      <c r="A24" s="49" t="s">
        <v>34</v>
      </c>
      <c r="B24" s="12" t="s">
        <v>29</v>
      </c>
      <c r="C24" s="39">
        <f t="shared" si="0"/>
        <v>1</v>
      </c>
      <c r="D24" s="39">
        <f t="shared" si="1"/>
        <v>0</v>
      </c>
      <c r="E24" s="39">
        <f>'21Q4_P1'!E24</f>
        <v>3</v>
      </c>
      <c r="F24" s="39">
        <f>'21Q4_P1'!F24</f>
        <v>5</v>
      </c>
      <c r="G24" s="39" t="str">
        <f>'21Q4_P1'!G24</f>
        <v>―</v>
      </c>
      <c r="I24" s="40"/>
      <c r="J24" s="40"/>
      <c r="K24" s="40"/>
      <c r="L24" s="40">
        <v>1048025</v>
      </c>
      <c r="M24" s="40">
        <v>1031209</v>
      </c>
      <c r="N24" s="40">
        <v>1021913</v>
      </c>
      <c r="O24" s="40">
        <v>1020399</v>
      </c>
      <c r="P24" s="40">
        <v>37350</v>
      </c>
      <c r="Q24" s="40"/>
      <c r="R24" s="40"/>
      <c r="S24" s="40"/>
      <c r="T24" s="40"/>
      <c r="U24" s="40"/>
      <c r="V24" s="40"/>
      <c r="W24" s="40"/>
      <c r="X24" s="40"/>
      <c r="Z24" s="27" t="s">
        <v>637</v>
      </c>
      <c r="AB24" s="27" t="s">
        <v>89</v>
      </c>
    </row>
    <row r="25" spans="1:28" s="27" customFormat="1" ht="15" customHeight="1" x14ac:dyDescent="0.25">
      <c r="A25" s="49" t="s">
        <v>35</v>
      </c>
      <c r="B25" s="12" t="s">
        <v>509</v>
      </c>
      <c r="C25" s="39">
        <f t="shared" si="0"/>
        <v>34</v>
      </c>
      <c r="D25" s="39">
        <f t="shared" si="1"/>
        <v>13</v>
      </c>
      <c r="E25" s="39">
        <f>'21Q4_P1'!E25</f>
        <v>91</v>
      </c>
      <c r="F25" s="39">
        <f>'21Q4_P1'!F25</f>
        <v>100</v>
      </c>
      <c r="G25" s="39" t="str">
        <f>'21Q4_P1'!G25</f>
        <v>―</v>
      </c>
      <c r="I25" s="40"/>
      <c r="J25" s="40"/>
      <c r="K25" s="40"/>
      <c r="L25" s="40">
        <v>2890863</v>
      </c>
      <c r="M25" s="40">
        <v>7624519</v>
      </c>
      <c r="N25" s="40">
        <v>3564555</v>
      </c>
      <c r="O25" s="40">
        <v>34561448</v>
      </c>
      <c r="P25" s="40">
        <v>13028583</v>
      </c>
      <c r="Q25" s="40"/>
      <c r="R25" s="40"/>
      <c r="S25" s="40"/>
      <c r="T25" s="40"/>
      <c r="U25" s="40"/>
      <c r="V25" s="40"/>
      <c r="W25" s="40"/>
      <c r="X25" s="40"/>
      <c r="Z25" s="27" t="s">
        <v>637</v>
      </c>
      <c r="AB25" s="27" t="s">
        <v>89</v>
      </c>
    </row>
    <row r="26" spans="1:28" s="27" customFormat="1" ht="15" customHeight="1" x14ac:dyDescent="0.25">
      <c r="A26" s="49" t="s">
        <v>36</v>
      </c>
      <c r="B26" s="12" t="s">
        <v>30</v>
      </c>
      <c r="C26" s="39">
        <f t="shared" si="0"/>
        <v>120</v>
      </c>
      <c r="D26" s="39">
        <f t="shared" si="1"/>
        <v>198</v>
      </c>
      <c r="E26" s="39">
        <f>'21Q4_P1'!E26</f>
        <v>217</v>
      </c>
      <c r="F26" s="39">
        <f>'21Q4_P1'!F26</f>
        <v>165</v>
      </c>
      <c r="G26" s="39" t="str">
        <f>'21Q4_P1'!G26</f>
        <v>―</v>
      </c>
      <c r="I26" s="40"/>
      <c r="J26" s="40"/>
      <c r="K26" s="40"/>
      <c r="L26" s="40">
        <v>37473278</v>
      </c>
      <c r="M26" s="40">
        <v>42605622</v>
      </c>
      <c r="N26" s="40">
        <v>9451289</v>
      </c>
      <c r="O26" s="40">
        <v>120704626</v>
      </c>
      <c r="P26" s="40">
        <v>198279660</v>
      </c>
      <c r="Q26" s="40"/>
      <c r="R26" s="40"/>
      <c r="S26" s="40"/>
      <c r="T26" s="40"/>
      <c r="U26" s="40"/>
      <c r="V26" s="40"/>
      <c r="W26" s="40"/>
      <c r="X26" s="40"/>
      <c r="Z26" s="27" t="s">
        <v>637</v>
      </c>
      <c r="AB26" s="27" t="s">
        <v>89</v>
      </c>
    </row>
    <row r="27" spans="1:28" s="27" customFormat="1" ht="15" customHeight="1" x14ac:dyDescent="0.25">
      <c r="A27" s="49" t="s">
        <v>37</v>
      </c>
      <c r="B27" s="12" t="s">
        <v>31</v>
      </c>
      <c r="C27" s="39">
        <f t="shared" si="0"/>
        <v>9</v>
      </c>
      <c r="D27" s="39">
        <f t="shared" si="1"/>
        <v>24</v>
      </c>
      <c r="E27" s="39">
        <f>'21Q4_P1'!E27</f>
        <v>37</v>
      </c>
      <c r="F27" s="39">
        <f>'21Q4_P1'!F27</f>
        <v>108</v>
      </c>
      <c r="G27" s="39" t="str">
        <f>'21Q4_P1'!G27</f>
        <v>―</v>
      </c>
      <c r="I27" s="39">
        <f>I22-SUM(I23:I26)</f>
        <v>0</v>
      </c>
      <c r="J27" s="39">
        <f t="shared" ref="J27:X27" si="6">J22-SUM(J23:J26)</f>
        <v>0</v>
      </c>
      <c r="K27" s="39">
        <f>K22-SUM(K23:K26)</f>
        <v>0</v>
      </c>
      <c r="L27" s="39">
        <f t="shared" si="6"/>
        <v>6640157</v>
      </c>
      <c r="M27" s="39">
        <f t="shared" si="6"/>
        <v>7349594</v>
      </c>
      <c r="N27" s="39">
        <f t="shared" si="6"/>
        <v>8407309</v>
      </c>
      <c r="O27" s="39">
        <f t="shared" si="6"/>
        <v>9970928</v>
      </c>
      <c r="P27" s="39">
        <f t="shared" si="6"/>
        <v>24549213</v>
      </c>
      <c r="Q27" s="39">
        <f t="shared" si="6"/>
        <v>0</v>
      </c>
      <c r="R27" s="39">
        <f t="shared" si="6"/>
        <v>0</v>
      </c>
      <c r="S27" s="39">
        <f t="shared" si="6"/>
        <v>0</v>
      </c>
      <c r="T27" s="39">
        <f t="shared" si="6"/>
        <v>0</v>
      </c>
      <c r="U27" s="39">
        <f t="shared" si="6"/>
        <v>0</v>
      </c>
      <c r="V27" s="39">
        <f t="shared" si="6"/>
        <v>0</v>
      </c>
      <c r="W27" s="39">
        <f t="shared" si="6"/>
        <v>0</v>
      </c>
      <c r="X27" s="39">
        <f t="shared" si="6"/>
        <v>0</v>
      </c>
      <c r="AB27" s="27" t="s">
        <v>89</v>
      </c>
    </row>
    <row r="28" spans="1:28" s="27" customFormat="1" ht="15" customHeight="1" x14ac:dyDescent="0.25">
      <c r="A28" s="36" t="s">
        <v>38</v>
      </c>
      <c r="B28" s="11" t="s">
        <v>41</v>
      </c>
      <c r="C28" s="37">
        <f t="shared" si="0"/>
        <v>65</v>
      </c>
      <c r="D28" s="37">
        <f t="shared" si="1"/>
        <v>151</v>
      </c>
      <c r="E28" s="37">
        <f>'21Q4_P1'!E28</f>
        <v>353</v>
      </c>
      <c r="F28" s="37">
        <f>'21Q4_P1'!F28</f>
        <v>419</v>
      </c>
      <c r="G28" s="37" t="str">
        <f>'21Q4_P1'!G28</f>
        <v>―</v>
      </c>
      <c r="I28" s="48"/>
      <c r="J28" s="48"/>
      <c r="K28" s="48"/>
      <c r="L28" s="48">
        <v>29334028</v>
      </c>
      <c r="M28" s="48">
        <v>47004702</v>
      </c>
      <c r="N28" s="48">
        <v>111865319</v>
      </c>
      <c r="O28" s="48">
        <v>65397672</v>
      </c>
      <c r="P28" s="48">
        <v>151214882</v>
      </c>
      <c r="Q28" s="48"/>
      <c r="R28" s="48"/>
      <c r="S28" s="48"/>
      <c r="T28" s="48"/>
      <c r="U28" s="48"/>
      <c r="V28" s="48"/>
      <c r="W28" s="48"/>
      <c r="X28" s="48"/>
      <c r="Z28" s="27" t="s">
        <v>637</v>
      </c>
      <c r="AB28" s="27" t="s">
        <v>89</v>
      </c>
    </row>
    <row r="29" spans="1:28" s="27" customFormat="1" ht="15" customHeight="1" x14ac:dyDescent="0.25">
      <c r="A29" s="49" t="s">
        <v>39</v>
      </c>
      <c r="B29" s="12" t="s">
        <v>197</v>
      </c>
      <c r="C29" s="39">
        <f t="shared" si="0"/>
        <v>59</v>
      </c>
      <c r="D29" s="39">
        <f t="shared" si="1"/>
        <v>69</v>
      </c>
      <c r="E29" s="39">
        <f>'21Q4_P1'!E29</f>
        <v>215</v>
      </c>
      <c r="F29" s="39">
        <f>'21Q4_P1'!F29</f>
        <v>237</v>
      </c>
      <c r="G29" s="39" t="str">
        <f>'21Q4_P1'!G29</f>
        <v>―</v>
      </c>
      <c r="I29" s="40"/>
      <c r="J29" s="40"/>
      <c r="K29" s="40"/>
      <c r="L29" s="40">
        <v>20320656</v>
      </c>
      <c r="M29" s="40">
        <v>38099652</v>
      </c>
      <c r="N29" s="40">
        <v>47805958</v>
      </c>
      <c r="O29" s="40">
        <v>59447237</v>
      </c>
      <c r="P29" s="40">
        <v>69901211</v>
      </c>
      <c r="Q29" s="40"/>
      <c r="R29" s="40"/>
      <c r="S29" s="40"/>
      <c r="T29" s="40"/>
      <c r="U29" s="40"/>
      <c r="V29" s="40"/>
      <c r="W29" s="40"/>
      <c r="X29" s="40"/>
      <c r="Z29" s="27" t="s">
        <v>637</v>
      </c>
      <c r="AB29" s="27" t="s">
        <v>89</v>
      </c>
    </row>
    <row r="30" spans="1:28" s="27" customFormat="1" ht="15" customHeight="1" x14ac:dyDescent="0.25">
      <c r="A30" s="49" t="s">
        <v>672</v>
      </c>
      <c r="B30" s="12" t="s">
        <v>673</v>
      </c>
      <c r="C30" s="39">
        <f>+IF(OR(O30="",O30=0),"―",IF(O30&lt;0,ROUNDDOWN(O30/10^6,0)+-0.0000001,ROUNDDOWN(O30/10^6,0)))</f>
        <v>0</v>
      </c>
      <c r="D30" s="39">
        <f>+IF(OR(P30="",P30=0),"―",IF(P30&lt;0,ROUNDDOWN(P30/10^6,0)+-0.0000001,ROUNDDOWN(P30/10^6,0)))</f>
        <v>50</v>
      </c>
      <c r="E30" s="39">
        <f>'21Q4_P1'!E30</f>
        <v>0</v>
      </c>
      <c r="F30" s="39">
        <f>'21Q4_P1'!F30</f>
        <v>0</v>
      </c>
      <c r="G30" s="39" t="str">
        <f>'21Q4_P1'!G30</f>
        <v>―</v>
      </c>
      <c r="I30" s="40"/>
      <c r="J30" s="40"/>
      <c r="K30" s="40"/>
      <c r="L30" s="40">
        <v>115740</v>
      </c>
      <c r="M30" s="40">
        <v>350595</v>
      </c>
      <c r="N30" s="40">
        <v>114338</v>
      </c>
      <c r="O30" s="40">
        <v>115740</v>
      </c>
      <c r="P30" s="40">
        <v>50155687</v>
      </c>
      <c r="Q30" s="40"/>
      <c r="R30" s="40"/>
      <c r="S30" s="40"/>
      <c r="T30" s="40"/>
      <c r="U30" s="40"/>
      <c r="V30" s="40"/>
      <c r="W30" s="40"/>
      <c r="X30" s="40"/>
      <c r="Z30" s="27" t="s">
        <v>637</v>
      </c>
      <c r="AB30" s="27" t="s">
        <v>89</v>
      </c>
    </row>
    <row r="31" spans="1:28" s="27" customFormat="1" ht="15" customHeight="1" x14ac:dyDescent="0.25">
      <c r="A31" s="49" t="s">
        <v>40</v>
      </c>
      <c r="B31" s="12" t="s">
        <v>42</v>
      </c>
      <c r="C31" s="39">
        <f t="shared" si="0"/>
        <v>4</v>
      </c>
      <c r="D31" s="39">
        <f t="shared" si="1"/>
        <v>0</v>
      </c>
      <c r="E31" s="39">
        <f>'21Q4_P1'!E31</f>
        <v>69</v>
      </c>
      <c r="F31" s="39">
        <f>'21Q4_P1'!F31</f>
        <v>108</v>
      </c>
      <c r="G31" s="39" t="str">
        <f>'21Q4_P1'!G31</f>
        <v>―</v>
      </c>
      <c r="I31" s="40"/>
      <c r="J31" s="40"/>
      <c r="K31" s="40"/>
      <c r="L31" s="40"/>
      <c r="M31" s="40">
        <v>3820433</v>
      </c>
      <c r="N31" s="40">
        <v>1278964</v>
      </c>
      <c r="O31" s="40">
        <v>4023740</v>
      </c>
      <c r="P31" s="40">
        <v>652926</v>
      </c>
      <c r="Q31" s="40"/>
      <c r="R31" s="40"/>
      <c r="S31" s="40"/>
      <c r="T31" s="40"/>
      <c r="U31" s="40"/>
      <c r="V31" s="40"/>
      <c r="W31" s="40"/>
      <c r="X31" s="40"/>
      <c r="Z31" s="27" t="s">
        <v>637</v>
      </c>
      <c r="AB31" s="27" t="s">
        <v>89</v>
      </c>
    </row>
    <row r="32" spans="1:28" s="27" customFormat="1" ht="15" hidden="1" customHeight="1" outlineLevel="1" x14ac:dyDescent="0.25">
      <c r="A32" s="49" t="s">
        <v>674</v>
      </c>
      <c r="B32" s="168" t="s">
        <v>675</v>
      </c>
      <c r="C32" s="39" t="str">
        <f>+IF(OR(O32="",O32=0),"―",IF(O32&lt;0,ROUNDDOWN(O32/10^6,0)+-0.0000001,ROUNDDOWN(O32/10^6,0)))</f>
        <v>―</v>
      </c>
      <c r="D32" s="39" t="str">
        <f>+IF(OR(P32="",P32=0),"―",IF(P32&lt;0,ROUNDDOWN(P32/10^6,0)+-0.0000001,ROUNDDOWN(P32/10^6,0)))</f>
        <v>―</v>
      </c>
      <c r="E32" s="39" t="str">
        <f>'21Q4_P1'!E32</f>
        <v>―</v>
      </c>
      <c r="F32" s="39" t="str">
        <f>'21Q4_P1'!F32</f>
        <v>―</v>
      </c>
      <c r="G32" s="39" t="str">
        <f>'21Q4_P1'!G32</f>
        <v>―</v>
      </c>
      <c r="I32" s="40"/>
      <c r="J32" s="40"/>
      <c r="K32" s="40"/>
      <c r="L32" s="40"/>
      <c r="M32" s="40"/>
      <c r="N32" s="40"/>
      <c r="O32" s="40"/>
      <c r="P32" s="40"/>
      <c r="Q32" s="40"/>
      <c r="R32" s="40"/>
      <c r="S32" s="40"/>
      <c r="T32" s="40"/>
      <c r="U32" s="40"/>
      <c r="V32" s="40"/>
      <c r="W32" s="40"/>
      <c r="X32" s="40"/>
      <c r="Z32" s="27" t="s">
        <v>637</v>
      </c>
      <c r="AB32" s="27" t="s">
        <v>89</v>
      </c>
    </row>
    <row r="33" spans="1:28" s="27" customFormat="1" ht="15" customHeight="1" collapsed="1" x14ac:dyDescent="0.25">
      <c r="A33" s="50" t="s">
        <v>37</v>
      </c>
      <c r="B33" s="14" t="s">
        <v>31</v>
      </c>
      <c r="C33" s="43">
        <f t="shared" si="0"/>
        <v>1</v>
      </c>
      <c r="D33" s="43">
        <f t="shared" si="1"/>
        <v>30</v>
      </c>
      <c r="E33" s="43">
        <f>'21Q4_P1'!E33</f>
        <v>68</v>
      </c>
      <c r="F33" s="43">
        <f>'21Q4_P1'!F33</f>
        <v>72</v>
      </c>
      <c r="G33" s="43" t="str">
        <f>'21Q4_P1'!G33</f>
        <v>―</v>
      </c>
      <c r="I33" s="43">
        <f>I28-SUM(I29:I31)</f>
        <v>0</v>
      </c>
      <c r="J33" s="43">
        <f>J28-SUM(J29:J31)</f>
        <v>0</v>
      </c>
      <c r="K33" s="43">
        <f>K28-SUM(K29:K32)</f>
        <v>0</v>
      </c>
      <c r="L33" s="43">
        <f t="shared" ref="L33:X33" si="7">L28-SUM(L29:L32)</f>
        <v>8897632</v>
      </c>
      <c r="M33" s="43">
        <f t="shared" si="7"/>
        <v>4734022</v>
      </c>
      <c r="N33" s="43">
        <f t="shared" si="7"/>
        <v>62666059</v>
      </c>
      <c r="O33" s="43">
        <f t="shared" si="7"/>
        <v>1810955</v>
      </c>
      <c r="P33" s="43">
        <f t="shared" si="7"/>
        <v>30505058</v>
      </c>
      <c r="Q33" s="43">
        <f t="shared" si="7"/>
        <v>0</v>
      </c>
      <c r="R33" s="43">
        <f t="shared" si="7"/>
        <v>0</v>
      </c>
      <c r="S33" s="43">
        <f t="shared" si="7"/>
        <v>0</v>
      </c>
      <c r="T33" s="43">
        <f t="shared" si="7"/>
        <v>0</v>
      </c>
      <c r="U33" s="43">
        <f t="shared" si="7"/>
        <v>0</v>
      </c>
      <c r="V33" s="43">
        <f t="shared" si="7"/>
        <v>0</v>
      </c>
      <c r="W33" s="43">
        <f t="shared" si="7"/>
        <v>0</v>
      </c>
      <c r="X33" s="43">
        <f t="shared" si="7"/>
        <v>0</v>
      </c>
      <c r="AB33" s="27" t="s">
        <v>89</v>
      </c>
    </row>
    <row r="34" spans="1:28" s="27" customFormat="1" ht="15" customHeight="1" x14ac:dyDescent="0.25">
      <c r="A34" s="45" t="s">
        <v>48</v>
      </c>
      <c r="B34" s="13" t="s">
        <v>515</v>
      </c>
      <c r="C34" s="46">
        <f t="shared" si="0"/>
        <v>1712</v>
      </c>
      <c r="D34" s="46">
        <f t="shared" si="1"/>
        <v>1572</v>
      </c>
      <c r="E34" s="46">
        <f>'21Q4_P1'!E34</f>
        <v>6075</v>
      </c>
      <c r="F34" s="46">
        <f>'21Q4_P1'!F34</f>
        <v>6297</v>
      </c>
      <c r="G34" s="46">
        <f>'21Q4_P1'!G34</f>
        <v>7100</v>
      </c>
      <c r="I34" s="46">
        <f t="shared" ref="I34:X34" si="8">I16+I22-I28</f>
        <v>0</v>
      </c>
      <c r="J34" s="46">
        <f t="shared" si="8"/>
        <v>0</v>
      </c>
      <c r="K34" s="46">
        <f t="shared" si="8"/>
        <v>0</v>
      </c>
      <c r="L34" s="46">
        <f t="shared" si="8"/>
        <v>1283755851</v>
      </c>
      <c r="M34" s="46">
        <f t="shared" si="8"/>
        <v>1101090325</v>
      </c>
      <c r="N34" s="46">
        <f t="shared" si="8"/>
        <v>1077706203</v>
      </c>
      <c r="O34" s="46">
        <f t="shared" si="8"/>
        <v>1712694509</v>
      </c>
      <c r="P34" s="46">
        <f t="shared" si="8"/>
        <v>1572563671</v>
      </c>
      <c r="Q34" s="46">
        <f t="shared" si="8"/>
        <v>0</v>
      </c>
      <c r="R34" s="46">
        <f t="shared" si="8"/>
        <v>0</v>
      </c>
      <c r="S34" s="46">
        <f t="shared" si="8"/>
        <v>0</v>
      </c>
      <c r="T34" s="46">
        <f t="shared" si="8"/>
        <v>0</v>
      </c>
      <c r="U34" s="46">
        <f t="shared" si="8"/>
        <v>0</v>
      </c>
      <c r="V34" s="46">
        <f t="shared" si="8"/>
        <v>0</v>
      </c>
      <c r="W34" s="46">
        <f t="shared" si="8"/>
        <v>0</v>
      </c>
      <c r="X34" s="46">
        <f t="shared" si="8"/>
        <v>0</v>
      </c>
      <c r="AB34" s="27" t="s">
        <v>89</v>
      </c>
    </row>
    <row r="35" spans="1:28" s="27" customFormat="1" ht="15" customHeight="1" x14ac:dyDescent="0.25">
      <c r="A35" s="36" t="s">
        <v>49</v>
      </c>
      <c r="B35" s="11" t="s">
        <v>510</v>
      </c>
      <c r="C35" s="37">
        <f t="shared" si="0"/>
        <v>398</v>
      </c>
      <c r="D35" s="37" t="str">
        <f t="shared" si="1"/>
        <v>―</v>
      </c>
      <c r="E35" s="37">
        <f>'21Q4_P1'!E35</f>
        <v>94</v>
      </c>
      <c r="F35" s="37">
        <f>'21Q4_P1'!F35</f>
        <v>401</v>
      </c>
      <c r="G35" s="37" t="str">
        <f>'21Q4_P1'!G35</f>
        <v>―</v>
      </c>
      <c r="I35" s="48"/>
      <c r="J35" s="48"/>
      <c r="K35" s="48"/>
      <c r="L35" s="48">
        <v>154565655</v>
      </c>
      <c r="M35" s="48">
        <v>2491295026</v>
      </c>
      <c r="N35" s="48">
        <v>81937733</v>
      </c>
      <c r="O35" s="48">
        <v>398036876</v>
      </c>
      <c r="P35" s="48"/>
      <c r="Q35" s="48"/>
      <c r="R35" s="48"/>
      <c r="S35" s="48"/>
      <c r="T35" s="48"/>
      <c r="U35" s="48"/>
      <c r="V35" s="48"/>
      <c r="W35" s="48"/>
      <c r="X35" s="48"/>
      <c r="Z35" s="27" t="s">
        <v>637</v>
      </c>
      <c r="AB35" s="27" t="s">
        <v>89</v>
      </c>
    </row>
    <row r="36" spans="1:28" s="27" customFormat="1" ht="15" customHeight="1" x14ac:dyDescent="0.25">
      <c r="A36" s="49" t="s">
        <v>36</v>
      </c>
      <c r="B36" s="12" t="s">
        <v>30</v>
      </c>
      <c r="C36" s="39">
        <f t="shared" si="0"/>
        <v>194</v>
      </c>
      <c r="D36" s="39" t="str">
        <f t="shared" si="1"/>
        <v>―</v>
      </c>
      <c r="E36" s="39">
        <f>'21Q4_P1'!E36</f>
        <v>93</v>
      </c>
      <c r="F36" s="39">
        <f>'21Q4_P1'!F36</f>
        <v>195</v>
      </c>
      <c r="G36" s="39" t="str">
        <f>'21Q4_P1'!G36</f>
        <v>―</v>
      </c>
      <c r="I36" s="40"/>
      <c r="J36" s="40"/>
      <c r="K36" s="40"/>
      <c r="L36" s="40">
        <v>154565655</v>
      </c>
      <c r="M36" s="40">
        <v>275416378</v>
      </c>
      <c r="N36" s="40">
        <v>81937733</v>
      </c>
      <c r="O36" s="40">
        <v>194625532</v>
      </c>
      <c r="P36" s="40"/>
      <c r="Q36" s="40"/>
      <c r="R36" s="40"/>
      <c r="S36" s="40"/>
      <c r="T36" s="40"/>
      <c r="U36" s="40"/>
      <c r="V36" s="40"/>
      <c r="W36" s="40"/>
      <c r="X36" s="40"/>
      <c r="Z36" s="27" t="s">
        <v>637</v>
      </c>
      <c r="AB36" s="27" t="s">
        <v>89</v>
      </c>
    </row>
    <row r="37" spans="1:28" s="27" customFormat="1" ht="15" customHeight="1" x14ac:dyDescent="0.25">
      <c r="A37" s="49" t="s">
        <v>46</v>
      </c>
      <c r="B37" s="12" t="s">
        <v>511</v>
      </c>
      <c r="C37" s="39">
        <f t="shared" si="0"/>
        <v>0</v>
      </c>
      <c r="D37" s="39" t="str">
        <f t="shared" si="1"/>
        <v>―</v>
      </c>
      <c r="E37" s="39">
        <f>'21Q4_P1'!E37</f>
        <v>1</v>
      </c>
      <c r="F37" s="39">
        <f>'21Q4_P1'!F37</f>
        <v>3</v>
      </c>
      <c r="G37" s="39" t="str">
        <f>'21Q4_P1'!G37</f>
        <v>―</v>
      </c>
      <c r="I37" s="40"/>
      <c r="J37" s="40"/>
      <c r="K37" s="40"/>
      <c r="L37" s="40"/>
      <c r="M37" s="40">
        <v>2201845171</v>
      </c>
      <c r="N37" s="40"/>
      <c r="O37" s="40">
        <v>803344</v>
      </c>
      <c r="P37" s="40"/>
      <c r="Q37" s="40"/>
      <c r="R37" s="40"/>
      <c r="S37" s="40"/>
      <c r="T37" s="40"/>
      <c r="U37" s="40"/>
      <c r="V37" s="40"/>
      <c r="W37" s="40"/>
      <c r="X37" s="40"/>
      <c r="Z37" s="27" t="s">
        <v>637</v>
      </c>
      <c r="AB37" s="27" t="s">
        <v>89</v>
      </c>
    </row>
    <row r="38" spans="1:28" s="27" customFormat="1" ht="15" customHeight="1" x14ac:dyDescent="0.25">
      <c r="A38" s="49" t="s">
        <v>47</v>
      </c>
      <c r="B38" s="12" t="s">
        <v>50</v>
      </c>
      <c r="C38" s="39">
        <f t="shared" si="0"/>
        <v>202</v>
      </c>
      <c r="D38" s="39" t="str">
        <f t="shared" si="1"/>
        <v>―</v>
      </c>
      <c r="E38" s="39" t="str">
        <f>'21Q4_P1'!E38</f>
        <v>―</v>
      </c>
      <c r="F38" s="39">
        <f>'21Q4_P1'!F38</f>
        <v>202</v>
      </c>
      <c r="G38" s="39" t="str">
        <f>'21Q4_P1'!G38</f>
        <v>―</v>
      </c>
      <c r="I38" s="40"/>
      <c r="J38" s="40"/>
      <c r="K38" s="40"/>
      <c r="L38" s="40"/>
      <c r="M38" s="40"/>
      <c r="N38" s="40"/>
      <c r="O38" s="40">
        <v>202608000</v>
      </c>
      <c r="P38" s="40"/>
      <c r="Q38" s="40"/>
      <c r="R38" s="40"/>
      <c r="S38" s="40"/>
      <c r="T38" s="40"/>
      <c r="U38" s="40"/>
      <c r="V38" s="40"/>
      <c r="W38" s="40"/>
      <c r="X38" s="40"/>
      <c r="Z38" s="27" t="s">
        <v>637</v>
      </c>
      <c r="AB38" s="27" t="s">
        <v>89</v>
      </c>
    </row>
    <row r="39" spans="1:28" s="27" customFormat="1" ht="15" customHeight="1" x14ac:dyDescent="0.25">
      <c r="A39" s="50" t="s">
        <v>37</v>
      </c>
      <c r="B39" s="14" t="s">
        <v>31</v>
      </c>
      <c r="C39" s="43" t="str">
        <f t="shared" si="0"/>
        <v>―</v>
      </c>
      <c r="D39" s="43" t="str">
        <f t="shared" si="1"/>
        <v>―</v>
      </c>
      <c r="E39" s="43" t="str">
        <f>'21Q4_P1'!E39</f>
        <v>―</v>
      </c>
      <c r="F39" s="43" t="str">
        <f>'21Q4_P1'!F39</f>
        <v>―</v>
      </c>
      <c r="G39" s="43" t="str">
        <f>'21Q4_P1'!G39</f>
        <v>―</v>
      </c>
      <c r="I39" s="39">
        <f>I35-SUM(I36:I38)</f>
        <v>0</v>
      </c>
      <c r="J39" s="39">
        <f t="shared" ref="J39:X39" si="9">J35-SUM(J36:J38)</f>
        <v>0</v>
      </c>
      <c r="K39" s="39">
        <f t="shared" si="9"/>
        <v>0</v>
      </c>
      <c r="L39" s="39">
        <f t="shared" si="9"/>
        <v>0</v>
      </c>
      <c r="M39" s="39">
        <f t="shared" si="9"/>
        <v>14033477</v>
      </c>
      <c r="N39" s="39">
        <f t="shared" si="9"/>
        <v>0</v>
      </c>
      <c r="O39" s="39">
        <f t="shared" si="9"/>
        <v>0</v>
      </c>
      <c r="P39" s="39">
        <f t="shared" si="9"/>
        <v>0</v>
      </c>
      <c r="Q39" s="39">
        <f t="shared" si="9"/>
        <v>0</v>
      </c>
      <c r="R39" s="39">
        <f t="shared" si="9"/>
        <v>0</v>
      </c>
      <c r="S39" s="39">
        <f t="shared" si="9"/>
        <v>0</v>
      </c>
      <c r="T39" s="39">
        <f t="shared" si="9"/>
        <v>0</v>
      </c>
      <c r="U39" s="39">
        <f t="shared" si="9"/>
        <v>0</v>
      </c>
      <c r="V39" s="39">
        <f t="shared" si="9"/>
        <v>0</v>
      </c>
      <c r="W39" s="39">
        <f t="shared" si="9"/>
        <v>0</v>
      </c>
      <c r="X39" s="39">
        <f t="shared" si="9"/>
        <v>0</v>
      </c>
      <c r="AB39" s="27" t="s">
        <v>89</v>
      </c>
    </row>
    <row r="40" spans="1:28" s="27" customFormat="1" ht="15" customHeight="1" x14ac:dyDescent="0.25">
      <c r="A40" s="36" t="s">
        <v>51</v>
      </c>
      <c r="B40" s="11" t="s">
        <v>512</v>
      </c>
      <c r="C40" s="37">
        <f t="shared" si="0"/>
        <v>231</v>
      </c>
      <c r="D40" s="37" t="str">
        <f t="shared" si="1"/>
        <v>―</v>
      </c>
      <c r="E40" s="37">
        <f>'21Q4_P1'!E40</f>
        <v>816</v>
      </c>
      <c r="F40" s="37">
        <f>'21Q4_P1'!F40</f>
        <v>1057</v>
      </c>
      <c r="G40" s="37" t="str">
        <f>'21Q4_P1'!G40</f>
        <v>―</v>
      </c>
      <c r="I40" s="48"/>
      <c r="J40" s="48"/>
      <c r="K40" s="48"/>
      <c r="L40" s="48">
        <v>156075894</v>
      </c>
      <c r="M40" s="48">
        <v>281036456</v>
      </c>
      <c r="N40" s="48">
        <v>82024897</v>
      </c>
      <c r="O40" s="48">
        <v>231622505</v>
      </c>
      <c r="P40" s="48"/>
      <c r="Q40" s="48"/>
      <c r="R40" s="48"/>
      <c r="S40" s="48"/>
      <c r="T40" s="48"/>
      <c r="U40" s="48"/>
      <c r="V40" s="48"/>
      <c r="W40" s="48"/>
      <c r="X40" s="48"/>
      <c r="Z40" s="27" t="s">
        <v>637</v>
      </c>
      <c r="AB40" s="27" t="s">
        <v>89</v>
      </c>
    </row>
    <row r="41" spans="1:28" s="27" customFormat="1" ht="15" customHeight="1" x14ac:dyDescent="0.25">
      <c r="A41" s="49" t="s">
        <v>52</v>
      </c>
      <c r="B41" s="178" t="s">
        <v>513</v>
      </c>
      <c r="C41" s="39">
        <f t="shared" si="0"/>
        <v>194</v>
      </c>
      <c r="D41" s="39" t="str">
        <f t="shared" si="1"/>
        <v>―</v>
      </c>
      <c r="E41" s="39">
        <f>'21Q4_P1'!E41</f>
        <v>93</v>
      </c>
      <c r="F41" s="39">
        <f>'21Q4_P1'!F41</f>
        <v>195</v>
      </c>
      <c r="G41" s="39" t="str">
        <f>'21Q4_P1'!G41</f>
        <v>―</v>
      </c>
      <c r="I41" s="40"/>
      <c r="J41" s="40"/>
      <c r="K41" s="40"/>
      <c r="L41" s="40">
        <v>154565655</v>
      </c>
      <c r="M41" s="40">
        <v>275416378</v>
      </c>
      <c r="N41" s="40">
        <v>81937733</v>
      </c>
      <c r="O41" s="40">
        <v>194625532</v>
      </c>
      <c r="P41" s="40"/>
      <c r="Q41" s="40"/>
      <c r="R41" s="40"/>
      <c r="S41" s="40"/>
      <c r="T41" s="40"/>
      <c r="U41" s="40"/>
      <c r="V41" s="40"/>
      <c r="W41" s="40"/>
      <c r="X41" s="40"/>
      <c r="Z41" s="27" t="s">
        <v>637</v>
      </c>
      <c r="AB41" s="27" t="s">
        <v>89</v>
      </c>
    </row>
    <row r="42" spans="1:28" s="27" customFormat="1" ht="15" customHeight="1" x14ac:dyDescent="0.25">
      <c r="A42" s="49" t="s">
        <v>53</v>
      </c>
      <c r="B42" s="12" t="s">
        <v>514</v>
      </c>
      <c r="C42" s="39" t="str">
        <f t="shared" si="0"/>
        <v>―</v>
      </c>
      <c r="D42" s="39" t="str">
        <f t="shared" si="1"/>
        <v>―</v>
      </c>
      <c r="E42" s="39">
        <f>'21Q4_P1'!E42</f>
        <v>643</v>
      </c>
      <c r="F42" s="39">
        <f>'21Q4_P1'!F42</f>
        <v>813</v>
      </c>
      <c r="G42" s="39" t="str">
        <f>'21Q4_P1'!G42</f>
        <v>―</v>
      </c>
      <c r="I42" s="40"/>
      <c r="J42" s="40"/>
      <c r="K42" s="40"/>
      <c r="L42" s="40"/>
      <c r="M42" s="40"/>
      <c r="N42" s="40"/>
      <c r="O42" s="40"/>
      <c r="P42" s="40"/>
      <c r="Q42" s="40"/>
      <c r="R42" s="40"/>
      <c r="S42" s="40"/>
      <c r="T42" s="40"/>
      <c r="U42" s="40"/>
      <c r="V42" s="40"/>
      <c r="W42" s="40"/>
      <c r="X42" s="40"/>
      <c r="Z42" s="27" t="s">
        <v>637</v>
      </c>
      <c r="AB42" s="27" t="s">
        <v>89</v>
      </c>
    </row>
    <row r="43" spans="1:28" s="27" customFormat="1" ht="15" hidden="1" customHeight="1" outlineLevel="1" x14ac:dyDescent="0.25">
      <c r="A43" s="49" t="s">
        <v>40</v>
      </c>
      <c r="B43" s="12" t="s">
        <v>42</v>
      </c>
      <c r="C43" s="39" t="str">
        <f>+IF(OR(O43="",O43=0),"―",IF(O43&lt;0,ROUNDDOWN(O43/10^6,0)+-0.0000001,ROUNDDOWN(O43/10^6,0)))</f>
        <v>―</v>
      </c>
      <c r="D43" s="39" t="str">
        <f>+IF(OR(P43="",P43=0),"―",IF(P43&lt;0,ROUNDDOWN(P43/10^6,0)+-0.0000001,ROUNDDOWN(P43/10^6,0)))</f>
        <v>―</v>
      </c>
      <c r="E43" s="39" t="str">
        <f>'21Q4_P1'!E43</f>
        <v>―</v>
      </c>
      <c r="F43" s="39" t="str">
        <f>'21Q4_P1'!F43</f>
        <v>―</v>
      </c>
      <c r="G43" s="39" t="str">
        <f>'21Q4_P1'!G43</f>
        <v>―</v>
      </c>
      <c r="I43" s="40"/>
      <c r="J43" s="40"/>
      <c r="K43" s="40"/>
      <c r="L43" s="40"/>
      <c r="M43" s="40"/>
      <c r="N43" s="40"/>
      <c r="O43" s="40"/>
      <c r="P43" s="40"/>
      <c r="Q43" s="40"/>
      <c r="R43" s="40"/>
      <c r="S43" s="40"/>
      <c r="T43" s="40"/>
      <c r="U43" s="40"/>
      <c r="V43" s="40"/>
      <c r="W43" s="40"/>
      <c r="X43" s="40"/>
      <c r="Z43" s="27" t="s">
        <v>637</v>
      </c>
      <c r="AB43" s="27" t="s">
        <v>89</v>
      </c>
    </row>
    <row r="44" spans="1:28" s="27" customFormat="1" ht="15" hidden="1" customHeight="1" outlineLevel="1" x14ac:dyDescent="0.25">
      <c r="A44" s="49" t="s">
        <v>674</v>
      </c>
      <c r="B44" s="168" t="s">
        <v>675</v>
      </c>
      <c r="C44" s="39" t="str">
        <f t="shared" si="0"/>
        <v>―</v>
      </c>
      <c r="D44" s="39" t="str">
        <f t="shared" si="1"/>
        <v>―</v>
      </c>
      <c r="E44" s="39" t="str">
        <f>'21Q4_P1'!E44</f>
        <v>―</v>
      </c>
      <c r="F44" s="39" t="str">
        <f>'21Q4_P1'!F44</f>
        <v>―</v>
      </c>
      <c r="G44" s="39" t="str">
        <f>'21Q4_P1'!G44</f>
        <v>―</v>
      </c>
      <c r="I44" s="40"/>
      <c r="J44" s="40"/>
      <c r="K44" s="40"/>
      <c r="L44" s="40"/>
      <c r="M44" s="40"/>
      <c r="N44" s="40"/>
      <c r="O44" s="40"/>
      <c r="P44" s="40"/>
      <c r="Q44" s="40"/>
      <c r="R44" s="40"/>
      <c r="S44" s="40"/>
      <c r="T44" s="40"/>
      <c r="U44" s="40"/>
      <c r="V44" s="40"/>
      <c r="W44" s="40"/>
      <c r="X44" s="40"/>
      <c r="Z44" s="27" t="s">
        <v>637</v>
      </c>
      <c r="AB44" s="27" t="s">
        <v>89</v>
      </c>
    </row>
    <row r="45" spans="1:28" s="27" customFormat="1" ht="15" customHeight="1" collapsed="1" x14ac:dyDescent="0.25">
      <c r="A45" s="50" t="s">
        <v>37</v>
      </c>
      <c r="B45" s="14" t="s">
        <v>31</v>
      </c>
      <c r="C45" s="43">
        <f t="shared" si="0"/>
        <v>36</v>
      </c>
      <c r="D45" s="43" t="str">
        <f t="shared" si="1"/>
        <v>―</v>
      </c>
      <c r="E45" s="43">
        <f>'21Q4_P1'!E45</f>
        <v>79</v>
      </c>
      <c r="F45" s="43">
        <f>'21Q4_P1'!F45</f>
        <v>48</v>
      </c>
      <c r="G45" s="43" t="str">
        <f>'21Q4_P1'!G45</f>
        <v>―</v>
      </c>
      <c r="I45" s="39">
        <f>I40-SUM(I41:I44)</f>
        <v>0</v>
      </c>
      <c r="J45" s="39">
        <f t="shared" ref="J45:X45" si="10">J40-SUM(J41:J44)</f>
        <v>0</v>
      </c>
      <c r="K45" s="39">
        <f t="shared" si="10"/>
        <v>0</v>
      </c>
      <c r="L45" s="39">
        <f>L40-SUM(L41:L44)</f>
        <v>1510239</v>
      </c>
      <c r="M45" s="39">
        <f t="shared" si="10"/>
        <v>5620078</v>
      </c>
      <c r="N45" s="39">
        <f t="shared" si="10"/>
        <v>87164</v>
      </c>
      <c r="O45" s="39">
        <f t="shared" si="10"/>
        <v>36996973</v>
      </c>
      <c r="P45" s="39">
        <f t="shared" si="10"/>
        <v>0</v>
      </c>
      <c r="Q45" s="39">
        <f t="shared" si="10"/>
        <v>0</v>
      </c>
      <c r="R45" s="39">
        <f t="shared" si="10"/>
        <v>0</v>
      </c>
      <c r="S45" s="39">
        <f t="shared" si="10"/>
        <v>0</v>
      </c>
      <c r="T45" s="39">
        <f t="shared" si="10"/>
        <v>0</v>
      </c>
      <c r="U45" s="39">
        <f t="shared" si="10"/>
        <v>0</v>
      </c>
      <c r="V45" s="39">
        <f t="shared" si="10"/>
        <v>0</v>
      </c>
      <c r="W45" s="39">
        <f t="shared" si="10"/>
        <v>0</v>
      </c>
      <c r="X45" s="39">
        <f t="shared" si="10"/>
        <v>0</v>
      </c>
      <c r="AB45" s="27" t="s">
        <v>89</v>
      </c>
    </row>
    <row r="46" spans="1:28" s="27" customFormat="1" ht="15" customHeight="1" x14ac:dyDescent="0.25">
      <c r="A46" s="9" t="s">
        <v>555</v>
      </c>
      <c r="B46" s="13" t="s">
        <v>516</v>
      </c>
      <c r="C46" s="46">
        <f t="shared" si="0"/>
        <v>1879</v>
      </c>
      <c r="D46" s="46">
        <f t="shared" si="1"/>
        <v>1572</v>
      </c>
      <c r="E46" s="46">
        <f>'21Q4_P1'!E46</f>
        <v>5354</v>
      </c>
      <c r="F46" s="46">
        <f>'21Q4_P1'!F46</f>
        <v>5641</v>
      </c>
      <c r="G46" s="46" t="str">
        <f>'21Q4_P1'!G46</f>
        <v>―</v>
      </c>
      <c r="I46" s="46">
        <f t="shared" ref="I46:X46" si="11">I34+I35-I40</f>
        <v>0</v>
      </c>
      <c r="J46" s="46">
        <f t="shared" si="11"/>
        <v>0</v>
      </c>
      <c r="K46" s="46">
        <f t="shared" si="11"/>
        <v>0</v>
      </c>
      <c r="L46" s="46">
        <f t="shared" si="11"/>
        <v>1282245612</v>
      </c>
      <c r="M46" s="46">
        <f t="shared" si="11"/>
        <v>3311348895</v>
      </c>
      <c r="N46" s="46">
        <f t="shared" si="11"/>
        <v>1077619039</v>
      </c>
      <c r="O46" s="46">
        <f t="shared" si="11"/>
        <v>1879108880</v>
      </c>
      <c r="P46" s="46">
        <f t="shared" si="11"/>
        <v>1572563671</v>
      </c>
      <c r="Q46" s="46">
        <f t="shared" si="11"/>
        <v>0</v>
      </c>
      <c r="R46" s="46">
        <f t="shared" si="11"/>
        <v>0</v>
      </c>
      <c r="S46" s="46">
        <f t="shared" si="11"/>
        <v>0</v>
      </c>
      <c r="T46" s="46">
        <f t="shared" si="11"/>
        <v>0</v>
      </c>
      <c r="U46" s="46">
        <f t="shared" si="11"/>
        <v>0</v>
      </c>
      <c r="V46" s="46">
        <f t="shared" si="11"/>
        <v>0</v>
      </c>
      <c r="W46" s="46">
        <f t="shared" si="11"/>
        <v>0</v>
      </c>
      <c r="X46" s="46">
        <f t="shared" si="11"/>
        <v>0</v>
      </c>
      <c r="AB46" s="27" t="s">
        <v>89</v>
      </c>
    </row>
    <row r="47" spans="1:28" s="27" customFormat="1" ht="15" customHeight="1" x14ac:dyDescent="0.25">
      <c r="A47" s="45" t="s">
        <v>57</v>
      </c>
      <c r="B47" s="13" t="s">
        <v>54</v>
      </c>
      <c r="C47" s="46">
        <f t="shared" si="0"/>
        <v>808</v>
      </c>
      <c r="D47" s="46">
        <f t="shared" si="1"/>
        <v>664</v>
      </c>
      <c r="E47" s="46">
        <f>'21Q4_P1'!E47</f>
        <v>1815</v>
      </c>
      <c r="F47" s="46">
        <f>'21Q4_P1'!F47</f>
        <v>2138</v>
      </c>
      <c r="G47" s="46" t="str">
        <f>'21Q4_P1'!G47</f>
        <v>―</v>
      </c>
      <c r="I47" s="47"/>
      <c r="J47" s="47"/>
      <c r="K47" s="47"/>
      <c r="L47" s="47">
        <v>465129886</v>
      </c>
      <c r="M47" s="47">
        <v>1176828356</v>
      </c>
      <c r="N47" s="47">
        <v>455609282</v>
      </c>
      <c r="O47" s="47">
        <v>808851928</v>
      </c>
      <c r="P47" s="47">
        <v>664327672</v>
      </c>
      <c r="Q47" s="47"/>
      <c r="R47" s="47"/>
      <c r="S47" s="47"/>
      <c r="T47" s="47"/>
      <c r="U47" s="47"/>
      <c r="V47" s="47"/>
      <c r="W47" s="47"/>
      <c r="X47" s="47"/>
      <c r="Z47" s="27" t="s">
        <v>637</v>
      </c>
      <c r="AB47" s="27" t="s">
        <v>89</v>
      </c>
    </row>
    <row r="48" spans="1:28" s="27" customFormat="1" ht="15" customHeight="1" x14ac:dyDescent="0.25">
      <c r="A48" s="156" t="s">
        <v>556</v>
      </c>
      <c r="B48" s="13" t="s">
        <v>55</v>
      </c>
      <c r="C48" s="46">
        <f t="shared" si="0"/>
        <v>1070</v>
      </c>
      <c r="D48" s="46">
        <f t="shared" si="1"/>
        <v>908</v>
      </c>
      <c r="E48" s="46">
        <f>'21Q4_P1'!E48</f>
        <v>3538</v>
      </c>
      <c r="F48" s="46">
        <f>'21Q4_P1'!F48</f>
        <v>3502</v>
      </c>
      <c r="G48" s="46">
        <f>'21Q4_P1'!G48</f>
        <v>4000</v>
      </c>
      <c r="I48" s="46">
        <f>I46-I47</f>
        <v>0</v>
      </c>
      <c r="J48" s="46">
        <f t="shared" ref="J48:X48" si="12">J46-J47</f>
        <v>0</v>
      </c>
      <c r="K48" s="46">
        <f t="shared" si="12"/>
        <v>0</v>
      </c>
      <c r="L48" s="46">
        <f t="shared" si="12"/>
        <v>817115726</v>
      </c>
      <c r="M48" s="46">
        <f t="shared" si="12"/>
        <v>2134520539</v>
      </c>
      <c r="N48" s="46">
        <f t="shared" si="12"/>
        <v>622009757</v>
      </c>
      <c r="O48" s="46">
        <f t="shared" si="12"/>
        <v>1070256952</v>
      </c>
      <c r="P48" s="46">
        <f t="shared" si="12"/>
        <v>908235999</v>
      </c>
      <c r="Q48" s="46">
        <f t="shared" si="12"/>
        <v>0</v>
      </c>
      <c r="R48" s="46">
        <f t="shared" si="12"/>
        <v>0</v>
      </c>
      <c r="S48" s="46">
        <f t="shared" si="12"/>
        <v>0</v>
      </c>
      <c r="T48" s="46">
        <f t="shared" si="12"/>
        <v>0</v>
      </c>
      <c r="U48" s="46">
        <f t="shared" si="12"/>
        <v>0</v>
      </c>
      <c r="V48" s="46">
        <f t="shared" si="12"/>
        <v>0</v>
      </c>
      <c r="W48" s="46">
        <f t="shared" si="12"/>
        <v>0</v>
      </c>
      <c r="X48" s="46">
        <f t="shared" si="12"/>
        <v>0</v>
      </c>
      <c r="AB48" s="27" t="s">
        <v>89</v>
      </c>
    </row>
    <row r="49" spans="1:28" s="27" customFormat="1" ht="15" customHeight="1" x14ac:dyDescent="0.25">
      <c r="B49" s="3"/>
      <c r="AB49" s="27" t="s">
        <v>89</v>
      </c>
    </row>
    <row r="50" spans="1:28" s="27" customFormat="1" ht="15" customHeight="1" x14ac:dyDescent="0.25">
      <c r="A50" s="36" t="s">
        <v>59</v>
      </c>
      <c r="B50" s="11" t="s">
        <v>59</v>
      </c>
      <c r="C50" s="37">
        <f t="shared" ref="C50:C58" si="13">+IF(OR(O50="",O50=0),"―",IF(O50&lt;0,ROUNDDOWN(O50/10^6,0)+-0.0000001,ROUNDDOWN(O50/10^6,0)))</f>
        <v>2207</v>
      </c>
      <c r="D50" s="37">
        <f t="shared" ref="D50:D58" si="14">+IF(OR(P50="",P50=0),"―",IF(P50&lt;0,ROUNDDOWN(P50/10^6,0)+-0.0000001,ROUNDDOWN(P50/10^6,0)))</f>
        <v>2280</v>
      </c>
      <c r="E50" s="37">
        <f>'21Q4_P1'!E50</f>
        <v>8402</v>
      </c>
      <c r="F50" s="37">
        <f>'21Q4_P1'!F50</f>
        <v>8917</v>
      </c>
      <c r="G50" s="37">
        <f>'21Q4_P1'!G50</f>
        <v>10050</v>
      </c>
      <c r="I50" s="37">
        <f t="shared" ref="I50:X50" si="15">I16+I54+I55</f>
        <v>0</v>
      </c>
      <c r="J50" s="37">
        <f t="shared" si="15"/>
        <v>0</v>
      </c>
      <c r="K50" s="37">
        <f t="shared" si="15"/>
        <v>0</v>
      </c>
      <c r="L50" s="37">
        <f t="shared" si="15"/>
        <v>1612116176</v>
      </c>
      <c r="M50" s="37">
        <f t="shared" si="15"/>
        <v>1551454954</v>
      </c>
      <c r="N50" s="37">
        <f t="shared" si="15"/>
        <v>1711594912</v>
      </c>
      <c r="O50" s="37">
        <f t="shared" si="15"/>
        <v>2207140839</v>
      </c>
      <c r="P50" s="37">
        <f t="shared" si="15"/>
        <v>2280527574</v>
      </c>
      <c r="Q50" s="37">
        <f t="shared" si="15"/>
        <v>0</v>
      </c>
      <c r="R50" s="37">
        <f t="shared" si="15"/>
        <v>0</v>
      </c>
      <c r="S50" s="37">
        <f t="shared" si="15"/>
        <v>0</v>
      </c>
      <c r="T50" s="37">
        <f t="shared" si="15"/>
        <v>0</v>
      </c>
      <c r="U50" s="37">
        <f t="shared" si="15"/>
        <v>0</v>
      </c>
      <c r="V50" s="37">
        <f t="shared" si="15"/>
        <v>0</v>
      </c>
      <c r="W50" s="37">
        <f t="shared" si="15"/>
        <v>0</v>
      </c>
      <c r="X50" s="37">
        <f t="shared" si="15"/>
        <v>0</v>
      </c>
      <c r="AB50" s="27" t="s">
        <v>89</v>
      </c>
    </row>
    <row r="51" spans="1:28" s="27" customFormat="1" ht="15" customHeight="1" x14ac:dyDescent="0.25">
      <c r="A51" s="38" t="s">
        <v>10</v>
      </c>
      <c r="B51" s="12" t="s">
        <v>13</v>
      </c>
      <c r="C51" s="39">
        <f t="shared" si="13"/>
        <v>2068</v>
      </c>
      <c r="D51" s="39">
        <f t="shared" si="14"/>
        <v>2143</v>
      </c>
      <c r="E51" s="39">
        <f>'21Q4_P1'!E51</f>
        <v>7770</v>
      </c>
      <c r="F51" s="39">
        <f>'21Q4_P1'!F51</f>
        <v>8501</v>
      </c>
      <c r="G51" s="39" t="str">
        <f>'21Q4_P1'!G51</f>
        <v>―</v>
      </c>
      <c r="I51" s="39">
        <f t="shared" ref="I51:X51" si="16">SUM(I17,I76,I80)</f>
        <v>0</v>
      </c>
      <c r="J51" s="39">
        <f t="shared" si="16"/>
        <v>0</v>
      </c>
      <c r="K51" s="39">
        <f t="shared" si="16"/>
        <v>0</v>
      </c>
      <c r="L51" s="39">
        <f t="shared" si="16"/>
        <v>1410527681</v>
      </c>
      <c r="M51" s="39">
        <f t="shared" si="16"/>
        <v>1565478916</v>
      </c>
      <c r="N51" s="39">
        <f t="shared" si="16"/>
        <v>1834152174</v>
      </c>
      <c r="O51" s="39">
        <f t="shared" si="16"/>
        <v>2068738082</v>
      </c>
      <c r="P51" s="39">
        <f t="shared" si="16"/>
        <v>2143587364</v>
      </c>
      <c r="Q51" s="39">
        <f t="shared" si="16"/>
        <v>0</v>
      </c>
      <c r="R51" s="39">
        <f t="shared" si="16"/>
        <v>0</v>
      </c>
      <c r="S51" s="39">
        <f t="shared" si="16"/>
        <v>0</v>
      </c>
      <c r="T51" s="39">
        <f t="shared" si="16"/>
        <v>0</v>
      </c>
      <c r="U51" s="39">
        <f t="shared" si="16"/>
        <v>0</v>
      </c>
      <c r="V51" s="39">
        <f t="shared" si="16"/>
        <v>0</v>
      </c>
      <c r="W51" s="39">
        <f t="shared" si="16"/>
        <v>0</v>
      </c>
      <c r="X51" s="39">
        <f t="shared" si="16"/>
        <v>0</v>
      </c>
      <c r="AB51" s="27" t="s">
        <v>89</v>
      </c>
    </row>
    <row r="52" spans="1:28" s="27" customFormat="1" ht="15" customHeight="1" x14ac:dyDescent="0.25">
      <c r="A52" s="38" t="s">
        <v>11</v>
      </c>
      <c r="B52" s="12" t="s">
        <v>44</v>
      </c>
      <c r="C52" s="39">
        <f t="shared" si="13"/>
        <v>1117</v>
      </c>
      <c r="D52" s="39">
        <f t="shared" si="14"/>
        <v>1220</v>
      </c>
      <c r="E52" s="39">
        <f>'21Q4_P1'!E52</f>
        <v>4098</v>
      </c>
      <c r="F52" s="39">
        <f>'21Q4_P1'!F52</f>
        <v>4797</v>
      </c>
      <c r="G52" s="39">
        <f>'21Q4_P1'!G52</f>
        <v>5900</v>
      </c>
      <c r="I52" s="39">
        <f t="shared" ref="I52:X52" si="17">SUM(I18,I77,I81)</f>
        <v>0</v>
      </c>
      <c r="J52" s="39">
        <f t="shared" si="17"/>
        <v>0</v>
      </c>
      <c r="K52" s="39">
        <f t="shared" si="17"/>
        <v>0</v>
      </c>
      <c r="L52" s="39">
        <f t="shared" si="17"/>
        <v>739726470</v>
      </c>
      <c r="M52" s="39">
        <f t="shared" si="17"/>
        <v>769840045</v>
      </c>
      <c r="N52" s="39">
        <f t="shared" si="17"/>
        <v>717536456</v>
      </c>
      <c r="O52" s="39">
        <f t="shared" si="17"/>
        <v>1117919020</v>
      </c>
      <c r="P52" s="39">
        <f t="shared" si="17"/>
        <v>1220367610</v>
      </c>
      <c r="Q52" s="39">
        <f t="shared" si="17"/>
        <v>0</v>
      </c>
      <c r="R52" s="39">
        <f t="shared" si="17"/>
        <v>0</v>
      </c>
      <c r="S52" s="39">
        <f t="shared" si="17"/>
        <v>0</v>
      </c>
      <c r="T52" s="39">
        <f t="shared" si="17"/>
        <v>0</v>
      </c>
      <c r="U52" s="39">
        <f t="shared" si="17"/>
        <v>0</v>
      </c>
      <c r="V52" s="39">
        <f t="shared" si="17"/>
        <v>0</v>
      </c>
      <c r="W52" s="39">
        <f t="shared" si="17"/>
        <v>0</v>
      </c>
      <c r="X52" s="39">
        <f t="shared" si="17"/>
        <v>0</v>
      </c>
      <c r="AB52" s="27" t="s">
        <v>89</v>
      </c>
    </row>
    <row r="53" spans="1:28" s="27" customFormat="1" ht="15" customHeight="1" x14ac:dyDescent="0.25">
      <c r="A53" s="38" t="s">
        <v>14</v>
      </c>
      <c r="B53" s="12" t="s">
        <v>77</v>
      </c>
      <c r="C53" s="43">
        <f t="shared" si="13"/>
        <v>67</v>
      </c>
      <c r="D53" s="43">
        <f t="shared" si="14"/>
        <v>223</v>
      </c>
      <c r="E53" s="43">
        <f>'21Q4_P1'!E53</f>
        <v>312</v>
      </c>
      <c r="F53" s="43">
        <f>'21Q4_P1'!F53</f>
        <v>291</v>
      </c>
      <c r="G53" s="43">
        <f>'21Q4_P1'!G53</f>
        <v>1000</v>
      </c>
      <c r="I53" s="43">
        <f t="shared" ref="I53:X53" si="18">SUM(I19,I78,I82)</f>
        <v>0</v>
      </c>
      <c r="J53" s="43">
        <f t="shared" si="18"/>
        <v>0</v>
      </c>
      <c r="K53" s="43">
        <f t="shared" si="18"/>
        <v>0</v>
      </c>
      <c r="L53" s="43">
        <f t="shared" si="18"/>
        <v>37204474</v>
      </c>
      <c r="M53" s="43">
        <f t="shared" si="18"/>
        <v>53252184</v>
      </c>
      <c r="N53" s="43">
        <f t="shared" si="18"/>
        <v>64912943</v>
      </c>
      <c r="O53" s="43">
        <f t="shared" si="18"/>
        <v>67762530</v>
      </c>
      <c r="P53" s="43">
        <f t="shared" si="18"/>
        <v>223423194</v>
      </c>
      <c r="Q53" s="43">
        <f t="shared" si="18"/>
        <v>0</v>
      </c>
      <c r="R53" s="43">
        <f t="shared" si="18"/>
        <v>0</v>
      </c>
      <c r="S53" s="43">
        <f t="shared" si="18"/>
        <v>0</v>
      </c>
      <c r="T53" s="43">
        <f t="shared" si="18"/>
        <v>0</v>
      </c>
      <c r="U53" s="43">
        <f t="shared" si="18"/>
        <v>0</v>
      </c>
      <c r="V53" s="43">
        <f t="shared" si="18"/>
        <v>0</v>
      </c>
      <c r="W53" s="43">
        <f t="shared" si="18"/>
        <v>0</v>
      </c>
      <c r="X53" s="43">
        <f t="shared" si="18"/>
        <v>0</v>
      </c>
      <c r="AB53" s="27" t="s">
        <v>89</v>
      </c>
    </row>
    <row r="54" spans="1:28" s="27" customFormat="1" ht="15" customHeight="1" x14ac:dyDescent="0.25">
      <c r="A54" s="45" t="s">
        <v>71</v>
      </c>
      <c r="B54" s="13" t="s">
        <v>70</v>
      </c>
      <c r="C54" s="46">
        <f t="shared" si="13"/>
        <v>264</v>
      </c>
      <c r="D54" s="46">
        <f t="shared" si="14"/>
        <v>346</v>
      </c>
      <c r="E54" s="46">
        <f>'21Q4_P1'!E54</f>
        <v>1052</v>
      </c>
      <c r="F54" s="46">
        <f>'21Q4_P1'!F54</f>
        <v>1197</v>
      </c>
      <c r="G54" s="46">
        <f>'21Q4_P1'!G54</f>
        <v>1420</v>
      </c>
      <c r="I54" s="47"/>
      <c r="J54" s="47"/>
      <c r="K54" s="47"/>
      <c r="L54" s="47">
        <v>178070964</v>
      </c>
      <c r="M54" s="47">
        <v>209583109</v>
      </c>
      <c r="N54" s="47">
        <v>245344109</v>
      </c>
      <c r="O54" s="47">
        <v>264121118</v>
      </c>
      <c r="P54" s="47">
        <v>346263335</v>
      </c>
      <c r="Q54" s="47"/>
      <c r="R54" s="47"/>
      <c r="S54" s="47"/>
      <c r="T54" s="47"/>
      <c r="U54" s="47"/>
      <c r="V54" s="47"/>
      <c r="W54" s="47"/>
      <c r="X54" s="47"/>
      <c r="Z54" s="27" t="s">
        <v>638</v>
      </c>
      <c r="AB54" s="27" t="s">
        <v>89</v>
      </c>
    </row>
    <row r="55" spans="1:28" s="27" customFormat="1" ht="15" customHeight="1" x14ac:dyDescent="0.25">
      <c r="A55" s="45" t="s">
        <v>60</v>
      </c>
      <c r="B55" s="13" t="s">
        <v>409</v>
      </c>
      <c r="C55" s="46">
        <f t="shared" si="13"/>
        <v>335</v>
      </c>
      <c r="D55" s="46">
        <f t="shared" si="14"/>
        <v>450</v>
      </c>
      <c r="E55" s="46">
        <f>'21Q4_P1'!E55</f>
        <v>1286</v>
      </c>
      <c r="F55" s="46">
        <f>'21Q4_P1'!F55</f>
        <v>1400</v>
      </c>
      <c r="G55" s="46">
        <f>'21Q4_P1'!G55</f>
        <v>1850</v>
      </c>
      <c r="I55" s="47"/>
      <c r="J55" s="47"/>
      <c r="K55" s="47"/>
      <c r="L55" s="47">
        <v>169034865</v>
      </c>
      <c r="M55" s="47">
        <v>256764809</v>
      </c>
      <c r="N55" s="47">
        <v>303342379</v>
      </c>
      <c r="O55" s="47">
        <v>335240577</v>
      </c>
      <c r="P55" s="47">
        <v>450276499</v>
      </c>
      <c r="Q55" s="47"/>
      <c r="R55" s="47"/>
      <c r="S55" s="47"/>
      <c r="T55" s="47"/>
      <c r="U55" s="47"/>
      <c r="V55" s="47"/>
      <c r="W55" s="47"/>
      <c r="X55" s="47"/>
      <c r="Z55" s="27" t="s">
        <v>638</v>
      </c>
      <c r="AB55" s="27" t="s">
        <v>89</v>
      </c>
    </row>
    <row r="56" spans="1:28" s="27" customFormat="1" ht="15" customHeight="1" x14ac:dyDescent="0.25">
      <c r="A56" s="45" t="s">
        <v>61</v>
      </c>
      <c r="B56" s="13" t="s">
        <v>65</v>
      </c>
      <c r="C56" s="46">
        <f t="shared" si="13"/>
        <v>218</v>
      </c>
      <c r="D56" s="46">
        <f t="shared" si="14"/>
        <v>81</v>
      </c>
      <c r="E56" s="46">
        <f>'21Q4_P1'!E56</f>
        <v>1114</v>
      </c>
      <c r="F56" s="46">
        <f>'21Q4_P1'!F56</f>
        <v>983</v>
      </c>
      <c r="G56" s="46" t="str">
        <f>'21Q4_P1'!G56</f>
        <v>―</v>
      </c>
      <c r="I56" s="47"/>
      <c r="J56" s="47"/>
      <c r="K56" s="47"/>
      <c r="L56" s="47">
        <v>37225937</v>
      </c>
      <c r="M56" s="47">
        <v>437014696</v>
      </c>
      <c r="N56" s="47">
        <v>77810233</v>
      </c>
      <c r="O56" s="47">
        <v>218866021</v>
      </c>
      <c r="P56" s="47">
        <v>81469450</v>
      </c>
      <c r="Q56" s="47"/>
      <c r="R56" s="47"/>
      <c r="S56" s="47"/>
      <c r="T56" s="47"/>
      <c r="U56" s="47"/>
      <c r="V56" s="47"/>
      <c r="W56" s="47"/>
      <c r="X56" s="47"/>
      <c r="Z56" s="27" t="s">
        <v>639</v>
      </c>
      <c r="AB56" s="27" t="s">
        <v>89</v>
      </c>
    </row>
    <row r="57" spans="1:28" s="27" customFormat="1" ht="15" customHeight="1" x14ac:dyDescent="0.25">
      <c r="A57" s="45" t="s">
        <v>62</v>
      </c>
      <c r="B57" s="13" t="s">
        <v>66</v>
      </c>
      <c r="C57" s="46" t="str">
        <f t="shared" si="13"/>
        <v>―</v>
      </c>
      <c r="D57" s="46">
        <f t="shared" si="14"/>
        <v>90</v>
      </c>
      <c r="E57" s="46">
        <f>'21Q4_P1'!E57</f>
        <v>3300</v>
      </c>
      <c r="F57" s="46">
        <f>'21Q4_P1'!F57</f>
        <v>7151</v>
      </c>
      <c r="G57" s="46" t="str">
        <f>'21Q4_P1'!G57</f>
        <v>―</v>
      </c>
      <c r="I57" s="47"/>
      <c r="J57" s="47"/>
      <c r="K57" s="47"/>
      <c r="L57" s="47"/>
      <c r="M57" s="47">
        <v>807326503</v>
      </c>
      <c r="N57" s="47">
        <v>391045231</v>
      </c>
      <c r="O57" s="47">
        <v>0</v>
      </c>
      <c r="P57" s="47">
        <v>90482908</v>
      </c>
      <c r="Q57" s="47"/>
      <c r="R57" s="47"/>
      <c r="S57" s="47"/>
      <c r="T57" s="47"/>
      <c r="U57" s="47"/>
      <c r="V57" s="47"/>
      <c r="W57" s="47"/>
      <c r="X57" s="47"/>
      <c r="Z57" s="27" t="s">
        <v>637</v>
      </c>
      <c r="AB57" s="27" t="s">
        <v>89</v>
      </c>
    </row>
    <row r="58" spans="1:28" s="27" customFormat="1" ht="15" customHeight="1" x14ac:dyDescent="0.25">
      <c r="A58" s="51" t="s">
        <v>63</v>
      </c>
      <c r="B58" s="15" t="s">
        <v>67</v>
      </c>
      <c r="C58" s="46" t="str">
        <f t="shared" si="13"/>
        <v>―</v>
      </c>
      <c r="D58" s="46">
        <f t="shared" si="14"/>
        <v>93</v>
      </c>
      <c r="E58" s="46">
        <f>'21Q4_P1'!E58</f>
        <v>105</v>
      </c>
      <c r="F58" s="46" t="str">
        <f>'21Q4_P1'!F58</f>
        <v>―</v>
      </c>
      <c r="G58" s="46" t="str">
        <f>'21Q4_P1'!G58</f>
        <v>―</v>
      </c>
      <c r="I58" s="47"/>
      <c r="J58" s="47"/>
      <c r="K58" s="47"/>
      <c r="L58" s="47"/>
      <c r="M58" s="47"/>
      <c r="N58" s="47">
        <v>105000000</v>
      </c>
      <c r="O58" s="47">
        <v>0</v>
      </c>
      <c r="P58" s="47">
        <v>93600000</v>
      </c>
      <c r="Q58" s="47"/>
      <c r="R58" s="47"/>
      <c r="S58" s="47"/>
      <c r="T58" s="47"/>
      <c r="U58" s="47"/>
      <c r="V58" s="47"/>
      <c r="W58" s="47"/>
      <c r="X58" s="47"/>
      <c r="Z58" s="27" t="s">
        <v>637</v>
      </c>
      <c r="AB58" s="27" t="s">
        <v>89</v>
      </c>
    </row>
    <row r="59" spans="1:28" s="27" customFormat="1" ht="15" customHeight="1" x14ac:dyDescent="0.25">
      <c r="AB59" s="27" t="s">
        <v>89</v>
      </c>
    </row>
    <row r="60" spans="1:28" s="27" customFormat="1" ht="15" customHeight="1" x14ac:dyDescent="0.25">
      <c r="AB60" s="27" t="s">
        <v>89</v>
      </c>
    </row>
    <row r="61" spans="1:28" s="27" customFormat="1" ht="15" customHeight="1" x14ac:dyDescent="0.25">
      <c r="A61" s="1" t="s">
        <v>97</v>
      </c>
      <c r="I61" s="114" t="s">
        <v>375</v>
      </c>
      <c r="J61" s="114" t="s">
        <v>566</v>
      </c>
      <c r="AB61" s="27" t="s">
        <v>89</v>
      </c>
    </row>
    <row r="62" spans="1:28" s="27" customFormat="1" ht="15" customHeight="1" x14ac:dyDescent="0.25">
      <c r="G62" s="28" t="s">
        <v>68</v>
      </c>
      <c r="AB62" s="27" t="s">
        <v>89</v>
      </c>
    </row>
    <row r="63" spans="1:28" s="27" customFormat="1" ht="15" customHeight="1" x14ac:dyDescent="0.25">
      <c r="A63" s="312"/>
      <c r="B63" s="313"/>
      <c r="C63" s="117" t="str">
        <f>'22Q1_パラメータ設定'!$F$4</f>
        <v>FY2021</v>
      </c>
      <c r="D63" s="30" t="str">
        <f>'22Q1_パラメータ設定'!$G$4</f>
        <v>FY2022</v>
      </c>
      <c r="E63" s="117" t="str">
        <f>'22Q1_パラメータ設定'!$E$4</f>
        <v>FY2020</v>
      </c>
      <c r="F63" s="117" t="str">
        <f>'22Q1_パラメータ設定'!$F$4</f>
        <v>FY2021</v>
      </c>
      <c r="G63" s="122" t="str">
        <f>'22Q1_パラメータ設定'!$G$4</f>
        <v>FY2022</v>
      </c>
      <c r="I63" s="29" t="str">
        <f t="shared" ref="I63:X63" si="19">I6</f>
        <v>FY2015</v>
      </c>
      <c r="J63" s="29" t="str">
        <f t="shared" si="19"/>
        <v>FY2016</v>
      </c>
      <c r="K63" s="29" t="str">
        <f t="shared" si="19"/>
        <v>FY2017</v>
      </c>
      <c r="L63" s="29" t="str">
        <f t="shared" si="19"/>
        <v>FY2018</v>
      </c>
      <c r="M63" s="29" t="str">
        <f t="shared" si="19"/>
        <v>FY2019</v>
      </c>
      <c r="N63" s="29" t="str">
        <f t="shared" si="19"/>
        <v>FY2020</v>
      </c>
      <c r="O63" s="29" t="str">
        <f t="shared" si="19"/>
        <v>FY2021</v>
      </c>
      <c r="P63" s="29" t="str">
        <f t="shared" si="19"/>
        <v>FY2022</v>
      </c>
      <c r="Q63" s="29" t="str">
        <f t="shared" si="19"/>
        <v>FY2023</v>
      </c>
      <c r="R63" s="29" t="str">
        <f t="shared" si="19"/>
        <v>FY2024</v>
      </c>
      <c r="S63" s="29" t="str">
        <f t="shared" si="19"/>
        <v>FY2025</v>
      </c>
      <c r="T63" s="29" t="str">
        <f t="shared" si="19"/>
        <v>FY2026</v>
      </c>
      <c r="U63" s="29" t="str">
        <f t="shared" si="19"/>
        <v>FY2027</v>
      </c>
      <c r="V63" s="29" t="str">
        <f t="shared" si="19"/>
        <v>FY2028</v>
      </c>
      <c r="W63" s="29" t="str">
        <f t="shared" si="19"/>
        <v>FY2029</v>
      </c>
      <c r="X63" s="32" t="str">
        <f t="shared" si="19"/>
        <v>FY2030</v>
      </c>
      <c r="AB63" s="27" t="s">
        <v>89</v>
      </c>
    </row>
    <row r="64" spans="1:28" s="27" customFormat="1" ht="15" customHeight="1" x14ac:dyDescent="0.25">
      <c r="A64" s="314"/>
      <c r="B64" s="315"/>
      <c r="C64" s="119" t="s">
        <v>380</v>
      </c>
      <c r="D64" s="35" t="s">
        <v>380</v>
      </c>
      <c r="E64" s="118"/>
      <c r="F64" s="118"/>
      <c r="G64" s="118" t="s">
        <v>5</v>
      </c>
      <c r="I64" s="33" t="str">
        <f t="shared" ref="I64:X64" si="20">I7</f>
        <v>Q1</v>
      </c>
      <c r="J64" s="33" t="str">
        <f t="shared" si="20"/>
        <v>Q1</v>
      </c>
      <c r="K64" s="33" t="str">
        <f t="shared" si="20"/>
        <v>Q1</v>
      </c>
      <c r="L64" s="33" t="str">
        <f t="shared" si="20"/>
        <v>Q1</v>
      </c>
      <c r="M64" s="33" t="str">
        <f t="shared" si="20"/>
        <v>Q1</v>
      </c>
      <c r="N64" s="33" t="str">
        <f t="shared" si="20"/>
        <v>Q1</v>
      </c>
      <c r="O64" s="33" t="str">
        <f t="shared" si="20"/>
        <v>Q1</v>
      </c>
      <c r="P64" s="33" t="str">
        <f t="shared" si="20"/>
        <v>Q1</v>
      </c>
      <c r="Q64" s="33" t="str">
        <f t="shared" si="20"/>
        <v>Q1</v>
      </c>
      <c r="R64" s="33" t="str">
        <f t="shared" si="20"/>
        <v>Q1</v>
      </c>
      <c r="S64" s="33" t="str">
        <f t="shared" si="20"/>
        <v>Q1</v>
      </c>
      <c r="T64" s="33" t="str">
        <f t="shared" si="20"/>
        <v>Q1</v>
      </c>
      <c r="U64" s="33" t="str">
        <f t="shared" si="20"/>
        <v>Q1</v>
      </c>
      <c r="V64" s="33" t="str">
        <f t="shared" si="20"/>
        <v>Q1</v>
      </c>
      <c r="W64" s="33" t="str">
        <f t="shared" si="20"/>
        <v>Q1</v>
      </c>
      <c r="X64" s="34" t="str">
        <f t="shared" si="20"/>
        <v>Q1</v>
      </c>
      <c r="AB64" s="27" t="s">
        <v>89</v>
      </c>
    </row>
    <row r="65" spans="1:28" s="27" customFormat="1" ht="15" customHeight="1" x14ac:dyDescent="0.25">
      <c r="A65" s="36" t="s">
        <v>557</v>
      </c>
      <c r="B65" s="11" t="s">
        <v>74</v>
      </c>
      <c r="C65" s="52">
        <f t="shared" ref="C65:D67" si="21">+IF(O65="","―",O65)</f>
        <v>11.33</v>
      </c>
      <c r="D65" s="52">
        <f t="shared" si="21"/>
        <v>9.6</v>
      </c>
      <c r="E65" s="52">
        <f>'21Q4_P1'!E65</f>
        <v>37.51</v>
      </c>
      <c r="F65" s="52">
        <f>'21Q4_P1'!F65</f>
        <v>37.08</v>
      </c>
      <c r="G65" s="52">
        <f>'21Q4_P1'!G65</f>
        <v>42.34</v>
      </c>
      <c r="I65" s="53"/>
      <c r="J65" s="53"/>
      <c r="K65" s="53"/>
      <c r="L65" s="53">
        <v>8.75</v>
      </c>
      <c r="M65" s="53">
        <v>22.672722542686365</v>
      </c>
      <c r="N65" s="53">
        <v>6.5942766075417412</v>
      </c>
      <c r="O65" s="53">
        <v>11.33</v>
      </c>
      <c r="P65" s="53">
        <v>9.6</v>
      </c>
      <c r="Q65" s="53"/>
      <c r="R65" s="53"/>
      <c r="S65" s="53"/>
      <c r="T65" s="53"/>
      <c r="U65" s="53"/>
      <c r="V65" s="53"/>
      <c r="W65" s="53"/>
      <c r="X65" s="53"/>
      <c r="Z65" s="27" t="s">
        <v>677</v>
      </c>
      <c r="AB65" s="27" t="s">
        <v>89</v>
      </c>
    </row>
    <row r="66" spans="1:28" s="27" customFormat="1" ht="15" customHeight="1" x14ac:dyDescent="0.25">
      <c r="A66" s="45" t="s">
        <v>72</v>
      </c>
      <c r="B66" s="13" t="s">
        <v>69</v>
      </c>
      <c r="C66" s="52" t="str">
        <f t="shared" si="21"/>
        <v>―</v>
      </c>
      <c r="D66" s="52" t="str">
        <f t="shared" si="21"/>
        <v>―</v>
      </c>
      <c r="E66" s="52">
        <f>'21Q4_P1'!E66</f>
        <v>19.5</v>
      </c>
      <c r="F66" s="52">
        <f>'21Q4_P1'!F66</f>
        <v>20</v>
      </c>
      <c r="G66" s="52">
        <f>'21Q4_P1'!G66</f>
        <v>20</v>
      </c>
      <c r="I66" s="53"/>
      <c r="J66" s="53"/>
      <c r="K66" s="53"/>
      <c r="L66" s="53"/>
      <c r="M66" s="53"/>
      <c r="N66" s="53"/>
      <c r="O66" s="53"/>
      <c r="P66" s="53"/>
      <c r="Q66" s="53"/>
      <c r="R66" s="53"/>
      <c r="S66" s="53"/>
      <c r="T66" s="53"/>
      <c r="U66" s="53"/>
      <c r="V66" s="53"/>
      <c r="W66" s="53"/>
      <c r="X66" s="53"/>
      <c r="Z66" s="27" t="s">
        <v>677</v>
      </c>
      <c r="AB66" s="27" t="s">
        <v>89</v>
      </c>
    </row>
    <row r="67" spans="1:28" s="27" customFormat="1" ht="15" customHeight="1" x14ac:dyDescent="0.25">
      <c r="A67" s="51" t="s">
        <v>73</v>
      </c>
      <c r="B67" s="15" t="s">
        <v>616</v>
      </c>
      <c r="C67" s="52" t="str">
        <f t="shared" si="21"/>
        <v>―</v>
      </c>
      <c r="D67" s="52" t="str">
        <f t="shared" si="21"/>
        <v>―</v>
      </c>
      <c r="E67" s="52">
        <f>'21Q4_P1'!E67</f>
        <v>195.51</v>
      </c>
      <c r="F67" s="52">
        <f>'21Q4_P1'!F67</f>
        <v>212.96</v>
      </c>
      <c r="G67" s="52" t="str">
        <f>'21Q4_P1'!G67</f>
        <v>―</v>
      </c>
      <c r="I67" s="53"/>
      <c r="J67" s="53"/>
      <c r="K67" s="53"/>
      <c r="L67" s="53"/>
      <c r="M67" s="53"/>
      <c r="N67" s="53"/>
      <c r="O67" s="53"/>
      <c r="P67" s="53"/>
      <c r="Q67" s="53"/>
      <c r="R67" s="53"/>
      <c r="S67" s="53"/>
      <c r="T67" s="53"/>
      <c r="U67" s="53"/>
      <c r="V67" s="53"/>
      <c r="W67" s="53"/>
      <c r="X67" s="53"/>
      <c r="Z67" s="27" t="s">
        <v>637</v>
      </c>
      <c r="AB67" s="27" t="s">
        <v>89</v>
      </c>
    </row>
    <row r="68" spans="1:28" ht="15" customHeight="1" x14ac:dyDescent="0.2">
      <c r="AB68" s="3" t="s">
        <v>89</v>
      </c>
    </row>
    <row r="69" spans="1:28" ht="15" customHeight="1" x14ac:dyDescent="0.2">
      <c r="AB69" s="3" t="s">
        <v>89</v>
      </c>
    </row>
    <row r="70" spans="1:28" ht="15" customHeight="1" x14ac:dyDescent="0.2">
      <c r="A70" s="3" t="s">
        <v>89</v>
      </c>
      <c r="B70" s="3" t="s">
        <v>89</v>
      </c>
      <c r="C70" s="3" t="s">
        <v>89</v>
      </c>
      <c r="D70" s="3" t="s">
        <v>89</v>
      </c>
      <c r="E70" s="3" t="s">
        <v>89</v>
      </c>
      <c r="F70" s="3" t="s">
        <v>89</v>
      </c>
      <c r="G70" s="3" t="s">
        <v>89</v>
      </c>
      <c r="H70" s="3" t="s">
        <v>89</v>
      </c>
      <c r="I70" s="3" t="s">
        <v>89</v>
      </c>
      <c r="J70" s="3" t="s">
        <v>89</v>
      </c>
      <c r="K70" s="3" t="s">
        <v>89</v>
      </c>
      <c r="L70" s="3" t="s">
        <v>89</v>
      </c>
      <c r="M70" s="3" t="s">
        <v>89</v>
      </c>
      <c r="N70" s="3" t="s">
        <v>89</v>
      </c>
      <c r="O70" s="3" t="s">
        <v>89</v>
      </c>
      <c r="P70" s="3" t="s">
        <v>89</v>
      </c>
      <c r="Q70" s="3" t="s">
        <v>89</v>
      </c>
      <c r="R70" s="3" t="s">
        <v>89</v>
      </c>
      <c r="S70" s="3" t="s">
        <v>89</v>
      </c>
      <c r="T70" s="3" t="s">
        <v>89</v>
      </c>
      <c r="U70" s="3" t="s">
        <v>89</v>
      </c>
      <c r="V70" s="3" t="s">
        <v>89</v>
      </c>
      <c r="W70" s="3" t="s">
        <v>89</v>
      </c>
      <c r="X70" s="3" t="s">
        <v>89</v>
      </c>
      <c r="Y70" s="3" t="s">
        <v>89</v>
      </c>
      <c r="Z70" s="3" t="s">
        <v>89</v>
      </c>
      <c r="AA70" s="3" t="s">
        <v>89</v>
      </c>
      <c r="AB70" s="3" t="s">
        <v>89</v>
      </c>
    </row>
    <row r="72" spans="1:28" ht="15" customHeight="1" x14ac:dyDescent="0.2">
      <c r="A72" s="3" t="s">
        <v>406</v>
      </c>
    </row>
    <row r="73" spans="1:28" ht="15" customHeight="1" x14ac:dyDescent="0.25">
      <c r="I73" s="29" t="str">
        <f t="shared" ref="I73:X73" si="22">I6</f>
        <v>FY2015</v>
      </c>
      <c r="J73" s="29" t="str">
        <f t="shared" si="22"/>
        <v>FY2016</v>
      </c>
      <c r="K73" s="29" t="str">
        <f t="shared" si="22"/>
        <v>FY2017</v>
      </c>
      <c r="L73" s="29" t="str">
        <f t="shared" si="22"/>
        <v>FY2018</v>
      </c>
      <c r="M73" s="29" t="str">
        <f t="shared" si="22"/>
        <v>FY2019</v>
      </c>
      <c r="N73" s="29" t="str">
        <f t="shared" si="22"/>
        <v>FY2020</v>
      </c>
      <c r="O73" s="29" t="str">
        <f t="shared" si="22"/>
        <v>FY2021</v>
      </c>
      <c r="P73" s="29" t="str">
        <f t="shared" si="22"/>
        <v>FY2022</v>
      </c>
      <c r="Q73" s="29" t="str">
        <f t="shared" si="22"/>
        <v>FY2023</v>
      </c>
      <c r="R73" s="29" t="str">
        <f t="shared" si="22"/>
        <v>FY2024</v>
      </c>
      <c r="S73" s="29" t="str">
        <f t="shared" si="22"/>
        <v>FY2025</v>
      </c>
      <c r="T73" s="29" t="str">
        <f t="shared" si="22"/>
        <v>FY2026</v>
      </c>
      <c r="U73" s="29" t="str">
        <f t="shared" si="22"/>
        <v>FY2027</v>
      </c>
      <c r="V73" s="29" t="str">
        <f t="shared" si="22"/>
        <v>FY2028</v>
      </c>
      <c r="W73" s="29" t="str">
        <f t="shared" si="22"/>
        <v>FY2029</v>
      </c>
      <c r="X73" s="32" t="str">
        <f t="shared" si="22"/>
        <v>FY2030</v>
      </c>
    </row>
    <row r="74" spans="1:28" ht="15" customHeight="1" x14ac:dyDescent="0.25">
      <c r="I74" s="33" t="str">
        <f t="shared" ref="I74:X74" si="23">I7</f>
        <v>Q1</v>
      </c>
      <c r="J74" s="33" t="str">
        <f t="shared" si="23"/>
        <v>Q1</v>
      </c>
      <c r="K74" s="33" t="str">
        <f t="shared" si="23"/>
        <v>Q1</v>
      </c>
      <c r="L74" s="33" t="str">
        <f t="shared" si="23"/>
        <v>Q1</v>
      </c>
      <c r="M74" s="33" t="str">
        <f t="shared" si="23"/>
        <v>Q1</v>
      </c>
      <c r="N74" s="33" t="str">
        <f t="shared" si="23"/>
        <v>Q1</v>
      </c>
      <c r="O74" s="33" t="str">
        <f t="shared" si="23"/>
        <v>Q1</v>
      </c>
      <c r="P74" s="33" t="str">
        <f t="shared" si="23"/>
        <v>Q1</v>
      </c>
      <c r="Q74" s="33" t="str">
        <f t="shared" si="23"/>
        <v>Q1</v>
      </c>
      <c r="R74" s="33" t="str">
        <f t="shared" si="23"/>
        <v>Q1</v>
      </c>
      <c r="S74" s="33" t="str">
        <f t="shared" si="23"/>
        <v>Q1</v>
      </c>
      <c r="T74" s="33" t="str">
        <f t="shared" si="23"/>
        <v>Q1</v>
      </c>
      <c r="U74" s="33" t="str">
        <f t="shared" si="23"/>
        <v>Q1</v>
      </c>
      <c r="V74" s="33" t="str">
        <f t="shared" si="23"/>
        <v>Q1</v>
      </c>
      <c r="W74" s="33" t="str">
        <f t="shared" si="23"/>
        <v>Q1</v>
      </c>
      <c r="X74" s="34" t="str">
        <f t="shared" si="23"/>
        <v>Q1</v>
      </c>
    </row>
    <row r="75" spans="1:28" ht="15" customHeight="1" x14ac:dyDescent="0.25">
      <c r="A75" s="36" t="s">
        <v>405</v>
      </c>
      <c r="B75" s="11" t="s">
        <v>407</v>
      </c>
      <c r="C75" s="37">
        <f t="shared" ref="C75:D82" si="24">+IF(OR(O75="",O75=0),"―",IF(O75&lt;0,ROUNDDOWN(O75/10^6,0)+-0.0000001,ROUNDDOWN(O75/10^6,0)))</f>
        <v>264</v>
      </c>
      <c r="D75" s="37">
        <f t="shared" si="24"/>
        <v>346</v>
      </c>
      <c r="E75" s="37">
        <f>'21Q4_P1'!E75</f>
        <v>1052</v>
      </c>
      <c r="F75" s="37">
        <f>'21Q4_P1'!F75</f>
        <v>1197</v>
      </c>
      <c r="G75" s="37">
        <f>'21Q4_P1'!G75</f>
        <v>1420</v>
      </c>
      <c r="I75" s="37">
        <f>I54</f>
        <v>0</v>
      </c>
      <c r="J75" s="37">
        <f t="shared" ref="J75:X75" si="25">J54</f>
        <v>0</v>
      </c>
      <c r="K75" s="37">
        <f t="shared" si="25"/>
        <v>0</v>
      </c>
      <c r="L75" s="37">
        <f t="shared" si="25"/>
        <v>178070964</v>
      </c>
      <c r="M75" s="37">
        <f t="shared" si="25"/>
        <v>209583109</v>
      </c>
      <c r="N75" s="37">
        <f t="shared" si="25"/>
        <v>245344109</v>
      </c>
      <c r="O75" s="37">
        <f t="shared" si="25"/>
        <v>264121118</v>
      </c>
      <c r="P75" s="37">
        <f t="shared" si="25"/>
        <v>346263335</v>
      </c>
      <c r="Q75" s="37">
        <f t="shared" si="25"/>
        <v>0</v>
      </c>
      <c r="R75" s="37">
        <f t="shared" si="25"/>
        <v>0</v>
      </c>
      <c r="S75" s="37">
        <f t="shared" si="25"/>
        <v>0</v>
      </c>
      <c r="T75" s="37">
        <f t="shared" si="25"/>
        <v>0</v>
      </c>
      <c r="U75" s="37">
        <f t="shared" si="25"/>
        <v>0</v>
      </c>
      <c r="V75" s="37">
        <f t="shared" si="25"/>
        <v>0</v>
      </c>
      <c r="W75" s="37">
        <f t="shared" si="25"/>
        <v>0</v>
      </c>
      <c r="X75" s="37">
        <f t="shared" si="25"/>
        <v>0</v>
      </c>
    </row>
    <row r="76" spans="1:28" ht="15" customHeight="1" x14ac:dyDescent="0.25">
      <c r="A76" s="38" t="s">
        <v>10</v>
      </c>
      <c r="B76" s="12" t="s">
        <v>13</v>
      </c>
      <c r="C76" s="39">
        <f t="shared" si="24"/>
        <v>12</v>
      </c>
      <c r="D76" s="39">
        <f t="shared" si="24"/>
        <v>12</v>
      </c>
      <c r="E76" s="39">
        <f>'21Q4_P1'!E76</f>
        <v>47</v>
      </c>
      <c r="F76" s="39">
        <f>'21Q4_P1'!F76</f>
        <v>50</v>
      </c>
      <c r="G76" s="39" t="str">
        <f>'21Q4_P1'!G76</f>
        <v>―</v>
      </c>
      <c r="I76" s="40"/>
      <c r="J76" s="40"/>
      <c r="K76" s="40"/>
      <c r="L76" s="40">
        <v>11415100</v>
      </c>
      <c r="M76" s="40">
        <v>10186730</v>
      </c>
      <c r="N76" s="40">
        <v>11379905</v>
      </c>
      <c r="O76" s="40">
        <v>12284202</v>
      </c>
      <c r="P76" s="40">
        <v>12331955</v>
      </c>
      <c r="Q76" s="40"/>
      <c r="R76" s="40"/>
      <c r="S76" s="40"/>
      <c r="T76" s="40"/>
      <c r="U76" s="40"/>
      <c r="V76" s="40"/>
      <c r="W76" s="40"/>
      <c r="X76" s="40"/>
      <c r="Z76" s="3" t="s">
        <v>640</v>
      </c>
    </row>
    <row r="77" spans="1:28" ht="15" customHeight="1" x14ac:dyDescent="0.25">
      <c r="A77" s="38" t="s">
        <v>11</v>
      </c>
      <c r="B77" s="12" t="s">
        <v>44</v>
      </c>
      <c r="C77" s="39">
        <f t="shared" si="24"/>
        <v>197</v>
      </c>
      <c r="D77" s="39">
        <f t="shared" si="24"/>
        <v>197</v>
      </c>
      <c r="E77" s="39">
        <f>'21Q4_P1'!E77</f>
        <v>782</v>
      </c>
      <c r="F77" s="39">
        <f>'21Q4_P1'!F77</f>
        <v>832</v>
      </c>
      <c r="G77" s="39" t="str">
        <f>'21Q4_P1'!G77</f>
        <v>―</v>
      </c>
      <c r="I77" s="40"/>
      <c r="J77" s="40"/>
      <c r="K77" s="40"/>
      <c r="L77" s="40">
        <v>129672144</v>
      </c>
      <c r="M77" s="40">
        <v>152344113</v>
      </c>
      <c r="N77" s="40">
        <v>176441945</v>
      </c>
      <c r="O77" s="40">
        <v>197512373</v>
      </c>
      <c r="P77" s="40">
        <v>197660868</v>
      </c>
      <c r="Q77" s="40"/>
      <c r="R77" s="40"/>
      <c r="S77" s="40"/>
      <c r="T77" s="40"/>
      <c r="U77" s="40"/>
      <c r="V77" s="40"/>
      <c r="W77" s="40"/>
      <c r="X77" s="40"/>
      <c r="Z77" s="3" t="s">
        <v>640</v>
      </c>
    </row>
    <row r="78" spans="1:28" ht="15" customHeight="1" x14ac:dyDescent="0.25">
      <c r="A78" s="38" t="s">
        <v>14</v>
      </c>
      <c r="B78" s="12" t="s">
        <v>77</v>
      </c>
      <c r="C78" s="43">
        <f t="shared" si="24"/>
        <v>14</v>
      </c>
      <c r="D78" s="43">
        <f t="shared" si="24"/>
        <v>65</v>
      </c>
      <c r="E78" s="43">
        <f>'21Q4_P1'!E78</f>
        <v>55</v>
      </c>
      <c r="F78" s="43">
        <f>'21Q4_P1'!F78</f>
        <v>58</v>
      </c>
      <c r="G78" s="43" t="str">
        <f>'21Q4_P1'!G78</f>
        <v>―</v>
      </c>
      <c r="I78" s="44"/>
      <c r="J78" s="44"/>
      <c r="K78" s="44"/>
      <c r="L78" s="44">
        <v>8081232</v>
      </c>
      <c r="M78" s="44">
        <v>10294405</v>
      </c>
      <c r="N78" s="44">
        <v>13051169</v>
      </c>
      <c r="O78" s="44">
        <v>14736630</v>
      </c>
      <c r="P78" s="44">
        <v>65789768</v>
      </c>
      <c r="Q78" s="44"/>
      <c r="R78" s="44"/>
      <c r="S78" s="44"/>
      <c r="T78" s="44"/>
      <c r="U78" s="44"/>
      <c r="V78" s="44"/>
      <c r="W78" s="44"/>
      <c r="X78" s="44"/>
      <c r="Z78" s="3" t="s">
        <v>640</v>
      </c>
    </row>
    <row r="79" spans="1:28" ht="15" customHeight="1" x14ac:dyDescent="0.25">
      <c r="A79" s="36" t="s">
        <v>408</v>
      </c>
      <c r="B79" s="11" t="s">
        <v>409</v>
      </c>
      <c r="C79" s="37">
        <f t="shared" si="24"/>
        <v>335</v>
      </c>
      <c r="D79" s="37">
        <f t="shared" si="24"/>
        <v>450</v>
      </c>
      <c r="E79" s="37">
        <f>'21Q4_P1'!E79</f>
        <v>1286</v>
      </c>
      <c r="F79" s="37">
        <f>'21Q4_P1'!F79</f>
        <v>1400</v>
      </c>
      <c r="G79" s="37">
        <f>'21Q4_P1'!G79</f>
        <v>1850</v>
      </c>
      <c r="I79" s="37">
        <f>I55</f>
        <v>0</v>
      </c>
      <c r="J79" s="37">
        <f t="shared" ref="J79:X79" si="26">J55</f>
        <v>0</v>
      </c>
      <c r="K79" s="37">
        <f t="shared" si="26"/>
        <v>0</v>
      </c>
      <c r="L79" s="37">
        <f t="shared" si="26"/>
        <v>169034865</v>
      </c>
      <c r="M79" s="37">
        <f t="shared" si="26"/>
        <v>256764809</v>
      </c>
      <c r="N79" s="37">
        <f t="shared" si="26"/>
        <v>303342379</v>
      </c>
      <c r="O79" s="37">
        <f t="shared" si="26"/>
        <v>335240577</v>
      </c>
      <c r="P79" s="37">
        <f t="shared" si="26"/>
        <v>450276499</v>
      </c>
      <c r="Q79" s="37">
        <f t="shared" si="26"/>
        <v>0</v>
      </c>
      <c r="R79" s="37">
        <f t="shared" si="26"/>
        <v>0</v>
      </c>
      <c r="S79" s="37">
        <f t="shared" si="26"/>
        <v>0</v>
      </c>
      <c r="T79" s="37">
        <f t="shared" si="26"/>
        <v>0</v>
      </c>
      <c r="U79" s="37">
        <f t="shared" si="26"/>
        <v>0</v>
      </c>
      <c r="V79" s="37">
        <f t="shared" si="26"/>
        <v>0</v>
      </c>
      <c r="W79" s="37">
        <f t="shared" si="26"/>
        <v>0</v>
      </c>
      <c r="X79" s="37">
        <f t="shared" si="26"/>
        <v>0</v>
      </c>
    </row>
    <row r="80" spans="1:28" ht="15" customHeight="1" x14ac:dyDescent="0.25">
      <c r="A80" s="38" t="s">
        <v>10</v>
      </c>
      <c r="B80" s="12" t="s">
        <v>13</v>
      </c>
      <c r="C80" s="39" t="str">
        <f t="shared" si="24"/>
        <v>―</v>
      </c>
      <c r="D80" s="39" t="str">
        <f t="shared" si="24"/>
        <v>―</v>
      </c>
      <c r="E80" s="39">
        <f>'21Q4_P1'!E80</f>
        <v>1</v>
      </c>
      <c r="F80" s="39" t="str">
        <f>'21Q4_P1'!F80</f>
        <v>―</v>
      </c>
      <c r="G80" s="39" t="str">
        <f>'21Q4_P1'!G80</f>
        <v>―</v>
      </c>
      <c r="I80" s="40"/>
      <c r="J80" s="40"/>
      <c r="K80" s="39"/>
      <c r="L80" s="40">
        <v>5326335</v>
      </c>
      <c r="M80" s="40">
        <v>5326335</v>
      </c>
      <c r="N80" s="40">
        <v>1775450</v>
      </c>
      <c r="O80" s="40"/>
      <c r="P80" s="40"/>
      <c r="Q80" s="40"/>
      <c r="R80" s="40"/>
      <c r="S80" s="40"/>
      <c r="T80" s="40"/>
      <c r="U80" s="40"/>
      <c r="V80" s="40"/>
      <c r="W80" s="40"/>
      <c r="X80" s="40"/>
      <c r="Z80" s="3" t="s">
        <v>640</v>
      </c>
    </row>
    <row r="81" spans="1:26" ht="15" customHeight="1" x14ac:dyDescent="0.25">
      <c r="A81" s="38" t="s">
        <v>11</v>
      </c>
      <c r="B81" s="12" t="s">
        <v>44</v>
      </c>
      <c r="C81" s="39">
        <f t="shared" si="24"/>
        <v>334</v>
      </c>
      <c r="D81" s="39">
        <f t="shared" si="24"/>
        <v>351</v>
      </c>
      <c r="E81" s="39">
        <f>'21Q4_P1'!E81</f>
        <v>1283</v>
      </c>
      <c r="F81" s="39">
        <f>'21Q4_P1'!F81</f>
        <v>1389</v>
      </c>
      <c r="G81" s="39" t="str">
        <f>'21Q4_P1'!G81</f>
        <v>―</v>
      </c>
      <c r="I81" s="40"/>
      <c r="J81" s="40"/>
      <c r="K81" s="40"/>
      <c r="L81" s="40">
        <v>163708530</v>
      </c>
      <c r="M81" s="40">
        <v>251438474</v>
      </c>
      <c r="N81" s="40">
        <v>301158909</v>
      </c>
      <c r="O81" s="40">
        <v>334832558</v>
      </c>
      <c r="P81" s="40">
        <v>351106515</v>
      </c>
      <c r="Q81" s="40"/>
      <c r="R81" s="40"/>
      <c r="S81" s="40"/>
      <c r="T81" s="40"/>
      <c r="U81" s="40"/>
      <c r="V81" s="40"/>
      <c r="W81" s="40"/>
      <c r="X81" s="40"/>
      <c r="Z81" s="3" t="s">
        <v>640</v>
      </c>
    </row>
    <row r="82" spans="1:26" ht="15" customHeight="1" x14ac:dyDescent="0.25">
      <c r="A82" s="128" t="s">
        <v>14</v>
      </c>
      <c r="B82" s="129" t="s">
        <v>77</v>
      </c>
      <c r="C82" s="43">
        <f t="shared" si="24"/>
        <v>0</v>
      </c>
      <c r="D82" s="43">
        <f t="shared" si="24"/>
        <v>99</v>
      </c>
      <c r="E82" s="43">
        <f>'21Q4_P1'!E82</f>
        <v>1</v>
      </c>
      <c r="F82" s="43">
        <f>'21Q4_P1'!F82</f>
        <v>10</v>
      </c>
      <c r="G82" s="43" t="str">
        <f>'21Q4_P1'!G82</f>
        <v>―</v>
      </c>
      <c r="I82" s="44"/>
      <c r="J82" s="44"/>
      <c r="K82" s="44"/>
      <c r="L82" s="44"/>
      <c r="M82" s="44"/>
      <c r="N82" s="44">
        <v>408020</v>
      </c>
      <c r="O82" s="44">
        <v>408018</v>
      </c>
      <c r="P82" s="44">
        <v>99169984</v>
      </c>
      <c r="Q82" s="44"/>
      <c r="R82" s="44"/>
      <c r="S82" s="44"/>
      <c r="T82" s="44"/>
      <c r="U82" s="44"/>
      <c r="V82" s="44"/>
      <c r="W82" s="44"/>
      <c r="X82" s="44"/>
      <c r="Z82" s="3" t="s">
        <v>640</v>
      </c>
    </row>
    <row r="84" spans="1:26" ht="15" customHeight="1" x14ac:dyDescent="0.2">
      <c r="K84" s="131"/>
      <c r="L84" s="131" t="s">
        <v>415</v>
      </c>
    </row>
    <row r="85" spans="1:26" ht="15" customHeight="1" x14ac:dyDescent="0.2">
      <c r="K85" s="131"/>
      <c r="L85" s="131" t="s">
        <v>411</v>
      </c>
    </row>
    <row r="86" spans="1:26" ht="15" customHeight="1" x14ac:dyDescent="0.2">
      <c r="K86" s="131"/>
      <c r="L86" s="131"/>
    </row>
    <row r="87" spans="1:26" ht="15" customHeight="1" x14ac:dyDescent="0.2">
      <c r="K87" s="131"/>
      <c r="L87" s="131"/>
    </row>
    <row r="88" spans="1:26" ht="15" customHeight="1" x14ac:dyDescent="0.2">
      <c r="L88" s="131"/>
    </row>
    <row r="89" spans="1:26" ht="15" customHeight="1" x14ac:dyDescent="0.2">
      <c r="L89" s="131"/>
    </row>
    <row r="90" spans="1:26" ht="15" customHeight="1" x14ac:dyDescent="0.2">
      <c r="K90" s="131"/>
    </row>
    <row r="91" spans="1:26" ht="15" customHeight="1" x14ac:dyDescent="0.2">
      <c r="K91" s="131"/>
    </row>
  </sheetData>
  <mergeCells count="3">
    <mergeCell ref="A2:G2"/>
    <mergeCell ref="A6:B7"/>
    <mergeCell ref="A63:B64"/>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D441-F12B-4A10-927C-4EA6872AD4DE}">
  <dimension ref="A1:AB63"/>
  <sheetViews>
    <sheetView defaultGridColor="0" colorId="23" zoomScaleNormal="100" workbookViewId="0">
      <pane xSplit="8" ySplit="3" topLeftCell="I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99</v>
      </c>
      <c r="I4" s="116" t="s">
        <v>376</v>
      </c>
      <c r="J4" s="114" t="s">
        <v>566</v>
      </c>
      <c r="Y4" s="114" t="s">
        <v>396</v>
      </c>
      <c r="AB4" s="3" t="s">
        <v>89</v>
      </c>
    </row>
    <row r="5" spans="1:28" s="27" customFormat="1" ht="15" customHeight="1" x14ac:dyDescent="0.25">
      <c r="G5" s="28" t="s">
        <v>98</v>
      </c>
      <c r="AB5" s="27" t="s">
        <v>89</v>
      </c>
    </row>
    <row r="6" spans="1:28" s="27" customFormat="1" ht="15" customHeight="1" x14ac:dyDescent="0.25">
      <c r="A6" s="312"/>
      <c r="B6" s="313"/>
      <c r="C6" s="117" t="str">
        <f>'22Q1_パラメータ設定'!$F$4</f>
        <v>FY2021</v>
      </c>
      <c r="D6" s="30" t="str">
        <f>'22Q1_パラメータ設定'!$G$4</f>
        <v>FY2022</v>
      </c>
      <c r="E6" s="117" t="str">
        <f>'22Q1_パラメータ設定'!$E$4</f>
        <v>FY2020</v>
      </c>
      <c r="F6" s="117" t="str">
        <f>'22Q1_パラメータ設定'!$F$4</f>
        <v>FY2021</v>
      </c>
      <c r="G6" s="122" t="str">
        <f>'22Q1_パラメータ設定'!$G$4</f>
        <v>FY2022</v>
      </c>
      <c r="I6" s="58" t="str">
        <f>'22Q1_P1'!I6</f>
        <v>FY2015</v>
      </c>
      <c r="J6" s="58" t="str">
        <f>'22Q1_P1'!J6</f>
        <v>FY2016</v>
      </c>
      <c r="K6" s="58" t="str">
        <f>'22Q1_P1'!K6</f>
        <v>FY2017</v>
      </c>
      <c r="L6" s="58" t="str">
        <f>'22Q1_P1'!L6</f>
        <v>FY2018</v>
      </c>
      <c r="M6" s="58" t="str">
        <f>'22Q1_P1'!M6</f>
        <v>FY2019</v>
      </c>
      <c r="N6" s="58" t="str">
        <f>'22Q1_P1'!N6</f>
        <v>FY2020</v>
      </c>
      <c r="O6" s="58" t="str">
        <f>'22Q1_P1'!O6</f>
        <v>FY2021</v>
      </c>
      <c r="P6" s="58" t="str">
        <f>'22Q1_P1'!P6</f>
        <v>FY2022</v>
      </c>
      <c r="Q6" s="58" t="str">
        <f>'22Q1_P1'!Q6</f>
        <v>FY2023</v>
      </c>
      <c r="R6" s="58" t="str">
        <f>'22Q1_P1'!R6</f>
        <v>FY2024</v>
      </c>
      <c r="S6" s="58" t="str">
        <f>'22Q1_P1'!S6</f>
        <v>FY2025</v>
      </c>
      <c r="T6" s="58" t="str">
        <f>'22Q1_P1'!T6</f>
        <v>FY2026</v>
      </c>
      <c r="U6" s="58" t="str">
        <f>'22Q1_P1'!U6</f>
        <v>FY2027</v>
      </c>
      <c r="V6" s="58" t="str">
        <f>'22Q1_P1'!V6</f>
        <v>FY2028</v>
      </c>
      <c r="W6" s="58" t="str">
        <f>'22Q1_P1'!W6</f>
        <v>FY2029</v>
      </c>
      <c r="X6" s="60" t="str">
        <f>'22Q1_P1'!X6</f>
        <v>FY2030</v>
      </c>
      <c r="AB6" s="27" t="s">
        <v>89</v>
      </c>
    </row>
    <row r="7" spans="1:28" s="27" customFormat="1" ht="15" customHeight="1" x14ac:dyDescent="0.25">
      <c r="A7" s="314"/>
      <c r="B7" s="315"/>
      <c r="C7" s="119" t="s">
        <v>380</v>
      </c>
      <c r="D7" s="35" t="s">
        <v>380</v>
      </c>
      <c r="E7" s="118"/>
      <c r="F7" s="118"/>
      <c r="G7" s="118" t="s">
        <v>5</v>
      </c>
      <c r="I7" s="155" t="str">
        <f>'22Q1_P1'!I7</f>
        <v>Q1</v>
      </c>
      <c r="J7" s="155" t="str">
        <f>'22Q1_P1'!J7</f>
        <v>Q1</v>
      </c>
      <c r="K7" s="155" t="str">
        <f>'22Q1_P1'!K7</f>
        <v>Q1</v>
      </c>
      <c r="L7" s="155" t="str">
        <f>'22Q1_P1'!L7</f>
        <v>Q1</v>
      </c>
      <c r="M7" s="155" t="str">
        <f>'22Q1_P1'!M7</f>
        <v>Q1</v>
      </c>
      <c r="N7" s="155" t="str">
        <f>'22Q1_P1'!N7</f>
        <v>Q1</v>
      </c>
      <c r="O7" s="155" t="str">
        <f>'22Q1_P1'!O7</f>
        <v>Q1</v>
      </c>
      <c r="P7" s="155" t="str">
        <f>'22Q1_P1'!P7</f>
        <v>Q1</v>
      </c>
      <c r="Q7" s="155" t="str">
        <f>'22Q1_P1'!Q7</f>
        <v>Q1</v>
      </c>
      <c r="R7" s="155" t="str">
        <f>'22Q1_P1'!R7</f>
        <v>Q1</v>
      </c>
      <c r="S7" s="155" t="str">
        <f>'22Q1_P1'!S7</f>
        <v>Q1</v>
      </c>
      <c r="T7" s="155" t="str">
        <f>'22Q1_P1'!T7</f>
        <v>Q1</v>
      </c>
      <c r="U7" s="155" t="str">
        <f>'22Q1_P1'!U7</f>
        <v>Q1</v>
      </c>
      <c r="V7" s="155" t="str">
        <f>'22Q1_P1'!V7</f>
        <v>Q1</v>
      </c>
      <c r="W7" s="155" t="str">
        <f>'22Q1_P1'!W7</f>
        <v>Q1</v>
      </c>
      <c r="X7" s="59" t="str">
        <f>'22Q1_P1'!X7</f>
        <v>Q1</v>
      </c>
      <c r="AB7" s="27" t="s">
        <v>89</v>
      </c>
    </row>
    <row r="8" spans="1:28" s="27" customFormat="1" ht="15" customHeight="1" x14ac:dyDescent="0.25">
      <c r="A8" s="36" t="s">
        <v>2</v>
      </c>
      <c r="B8" s="11" t="s">
        <v>12</v>
      </c>
      <c r="C8" s="85">
        <f t="shared" ref="C8:C28" si="0">+IF(O8="","―",O8)</f>
        <v>16.564187263623364</v>
      </c>
      <c r="D8" s="85">
        <f t="shared" ref="D8:D28" si="1">+IF(P8="","―",P8)</f>
        <v>10.188410324351317</v>
      </c>
      <c r="E8" s="85">
        <f>'21Q4_P2'!E8</f>
        <v>10.930209898572073</v>
      </c>
      <c r="F8" s="85">
        <f>'21Q4_P2'!F8</f>
        <v>10.413845966857128</v>
      </c>
      <c r="G8" s="85">
        <f>'21Q4_P2'!G8</f>
        <v>8.9220086551730979</v>
      </c>
      <c r="I8" s="85"/>
      <c r="J8" s="85" t="str">
        <f>IF(OR('22Q1_P1'!J8&lt;=0,'22Q1_P1'!I8&lt;=0),"―",('22Q1_P1'!J8/'22Q1_P1'!I8-1)*100)</f>
        <v>―</v>
      </c>
      <c r="K8" s="85" t="str">
        <f>IF(OR('22Q1_P1'!K8&lt;=0,'22Q1_P1'!J8&lt;=0),"―",('22Q1_P1'!K8/'22Q1_P1'!J8-1)*100)</f>
        <v>―</v>
      </c>
      <c r="L8" s="85" t="str">
        <f>IF(OR('22Q1_P1'!L8&lt;=0,'22Q1_P1'!K8&lt;=0),"―",('22Q1_P1'!L8/'22Q1_P1'!K8-1)*100)</f>
        <v>―</v>
      </c>
      <c r="M8" s="85">
        <f>IF(OR('22Q1_P1'!M8&lt;=0,'22Q1_P1'!L8&lt;=0),"―",('22Q1_P1'!M8/'22Q1_P1'!L8-1)*100)</f>
        <v>13.959888716501268</v>
      </c>
      <c r="N8" s="85">
        <f>IF(OR('22Q1_P1'!N8&lt;=0,'22Q1_P1'!M8&lt;=0),"―",('22Q1_P1'!N8/'22Q1_P1'!M8-1)*100)</f>
        <v>6.9522831694453835</v>
      </c>
      <c r="O8" s="85">
        <f>IF(OR('22Q1_P1'!O8&lt;=0,'22Q1_P1'!N8&lt;=0),"―",('22Q1_P1'!O8/'22Q1_P1'!N8-1)*100)</f>
        <v>16.564187263623364</v>
      </c>
      <c r="P8" s="85">
        <f>IF(OR('22Q1_P1'!P8&lt;=0,'22Q1_P1'!O8&lt;=0),"―",('22Q1_P1'!P8/'22Q1_P1'!O8-1)*100)</f>
        <v>10.188410324351317</v>
      </c>
      <c r="Q8" s="85" t="str">
        <f>IF(OR('22Q1_P1'!Q8&lt;=0,'22Q1_P1'!P8&lt;=0),"―",('22Q1_P1'!Q8/'22Q1_P1'!P8-1)*100)</f>
        <v>―</v>
      </c>
      <c r="R8" s="85" t="str">
        <f>IF(OR('22Q1_P1'!R8&lt;=0,'22Q1_P1'!Q8&lt;=0),"―",('22Q1_P1'!R8/'22Q1_P1'!Q8-1)*100)</f>
        <v>―</v>
      </c>
      <c r="S8" s="85" t="str">
        <f>IF(OR('22Q1_P1'!S8&lt;=0,'22Q1_P1'!R8&lt;=0),"―",('22Q1_P1'!S8/'22Q1_P1'!R8-1)*100)</f>
        <v>―</v>
      </c>
      <c r="T8" s="85" t="str">
        <f>IF(OR('22Q1_P1'!T8&lt;=0,'22Q1_P1'!S8&lt;=0),"―",('22Q1_P1'!T8/'22Q1_P1'!S8-1)*100)</f>
        <v>―</v>
      </c>
      <c r="U8" s="85" t="str">
        <f>IF(OR('22Q1_P1'!U8&lt;=0,'22Q1_P1'!T8&lt;=0),"―",('22Q1_P1'!U8/'22Q1_P1'!T8-1)*100)</f>
        <v>―</v>
      </c>
      <c r="V8" s="85" t="str">
        <f>IF(OR('22Q1_P1'!V8&lt;=0,'22Q1_P1'!U8&lt;=0),"―",('22Q1_P1'!V8/'22Q1_P1'!U8-1)*100)</f>
        <v>―</v>
      </c>
      <c r="W8" s="85" t="str">
        <f>IF(OR('22Q1_P1'!W8&lt;=0,'22Q1_P1'!V8&lt;=0),"―",('22Q1_P1'!W8/'22Q1_P1'!V8-1)*100)</f>
        <v>―</v>
      </c>
      <c r="X8" s="85" t="str">
        <f>IF(OR('22Q1_P1'!X8&lt;=0,'22Q1_P1'!W8&lt;=0),"―",('22Q1_P1'!X8/'22Q1_P1'!W8-1)*100)</f>
        <v>―</v>
      </c>
      <c r="AB8" s="27" t="s">
        <v>89</v>
      </c>
    </row>
    <row r="9" spans="1:28" s="27" customFormat="1" ht="15" customHeight="1" x14ac:dyDescent="0.25">
      <c r="A9" s="38" t="s">
        <v>10</v>
      </c>
      <c r="B9" s="12" t="s">
        <v>13</v>
      </c>
      <c r="C9" s="87">
        <f t="shared" si="0"/>
        <v>11.339964626029641</v>
      </c>
      <c r="D9" s="87">
        <f t="shared" si="1"/>
        <v>3.0163146674212049</v>
      </c>
      <c r="E9" s="87">
        <f>'21Q4_P2'!E9</f>
        <v>4.5714470304396349</v>
      </c>
      <c r="F9" s="87">
        <f>'21Q4_P2'!F9</f>
        <v>8.3958390299183385</v>
      </c>
      <c r="G9" s="87">
        <f>'21Q4_P2'!G9</f>
        <v>0.23905588769657093</v>
      </c>
      <c r="I9" s="86"/>
      <c r="J9" s="87" t="str">
        <f>IF(OR('22Q1_P1'!J9&lt;=0,'22Q1_P1'!I9&lt;=0),"―",('22Q1_P1'!J9/'22Q1_P1'!I9-1)*100)</f>
        <v>―</v>
      </c>
      <c r="K9" s="87" t="str">
        <f>IF(OR('22Q1_P1'!K9&lt;=0,'22Q1_P1'!J9&lt;=0),"―",('22Q1_P1'!K9/'22Q1_P1'!J9-1)*100)</f>
        <v>―</v>
      </c>
      <c r="L9" s="87" t="str">
        <f>IF(OR('22Q1_P1'!L9&lt;=0,'22Q1_P1'!K9&lt;=0),"―",('22Q1_P1'!L9/'22Q1_P1'!K9-1)*100)</f>
        <v>―</v>
      </c>
      <c r="M9" s="87">
        <f>IF(OR('22Q1_P1'!M9&lt;=0,'22Q1_P1'!L9&lt;=0),"―",('22Q1_P1'!M9/'22Q1_P1'!L9-1)*100)</f>
        <v>3.5467702058423978</v>
      </c>
      <c r="N9" s="87">
        <f>IF(OR('22Q1_P1'!N9&lt;=0,'22Q1_P1'!M9&lt;=0),"―",('22Q1_P1'!N9/'22Q1_P1'!M9-1)*100)</f>
        <v>4.2763717108375454</v>
      </c>
      <c r="O9" s="87">
        <f>IF(OR('22Q1_P1'!O9&lt;=0,'22Q1_P1'!N9&lt;=0),"―",('22Q1_P1'!O9/'22Q1_P1'!N9-1)*100)</f>
        <v>11.339964626029641</v>
      </c>
      <c r="P9" s="87">
        <f>IF(OR('22Q1_P1'!P9&lt;=0,'22Q1_P1'!O9&lt;=0),"―",('22Q1_P1'!P9/'22Q1_P1'!O9-1)*100)</f>
        <v>3.0163146674212049</v>
      </c>
      <c r="Q9" s="87" t="str">
        <f>IF(OR('22Q1_P1'!Q9&lt;=0,'22Q1_P1'!P9&lt;=0),"―",('22Q1_P1'!Q9/'22Q1_P1'!P9-1)*100)</f>
        <v>―</v>
      </c>
      <c r="R9" s="87" t="str">
        <f>IF(OR('22Q1_P1'!R9&lt;=0,'22Q1_P1'!Q9&lt;=0),"―",('22Q1_P1'!R9/'22Q1_P1'!Q9-1)*100)</f>
        <v>―</v>
      </c>
      <c r="S9" s="87" t="str">
        <f>IF(OR('22Q1_P1'!S9&lt;=0,'22Q1_P1'!R9&lt;=0),"―",('22Q1_P1'!S9/'22Q1_P1'!R9-1)*100)</f>
        <v>―</v>
      </c>
      <c r="T9" s="87" t="str">
        <f>IF(OR('22Q1_P1'!T9&lt;=0,'22Q1_P1'!S9&lt;=0),"―",('22Q1_P1'!T9/'22Q1_P1'!S9-1)*100)</f>
        <v>―</v>
      </c>
      <c r="U9" s="87" t="str">
        <f>IF(OR('22Q1_P1'!U9&lt;=0,'22Q1_P1'!T9&lt;=0),"―",('22Q1_P1'!U9/'22Q1_P1'!T9-1)*100)</f>
        <v>―</v>
      </c>
      <c r="V9" s="87" t="str">
        <f>IF(OR('22Q1_P1'!V9&lt;=0,'22Q1_P1'!U9&lt;=0),"―",('22Q1_P1'!V9/'22Q1_P1'!U9-1)*100)</f>
        <v>―</v>
      </c>
      <c r="W9" s="87" t="str">
        <f>IF(OR('22Q1_P1'!W9&lt;=0,'22Q1_P1'!V9&lt;=0),"―",('22Q1_P1'!W9/'22Q1_P1'!V9-1)*100)</f>
        <v>―</v>
      </c>
      <c r="X9" s="87" t="str">
        <f>IF(OR('22Q1_P1'!X9&lt;=0,'22Q1_P1'!W9&lt;=0),"―",('22Q1_P1'!X9/'22Q1_P1'!W9-1)*100)</f>
        <v>―</v>
      </c>
      <c r="AB9" s="27" t="s">
        <v>89</v>
      </c>
    </row>
    <row r="10" spans="1:28" s="27" customFormat="1" ht="15" customHeight="1" x14ac:dyDescent="0.25">
      <c r="A10" s="38" t="s">
        <v>11</v>
      </c>
      <c r="B10" s="12" t="s">
        <v>44</v>
      </c>
      <c r="C10" s="87">
        <f t="shared" si="0"/>
        <v>24.856398834955073</v>
      </c>
      <c r="D10" s="87">
        <f t="shared" si="1"/>
        <v>3.5212973135590353</v>
      </c>
      <c r="E10" s="87">
        <f>'21Q4_P2'!E10</f>
        <v>20.572240825263897</v>
      </c>
      <c r="F10" s="87">
        <f>'21Q4_P2'!F10</f>
        <v>12.526864633266976</v>
      </c>
      <c r="G10" s="87">
        <f>'21Q4_P2'!G10</f>
        <v>7.5565941324293728</v>
      </c>
      <c r="I10" s="86"/>
      <c r="J10" s="87" t="str">
        <f>IF(OR('22Q1_P1'!J10&lt;=0,'22Q1_P1'!I10&lt;=0),"―",('22Q1_P1'!J10/'22Q1_P1'!I10-1)*100)</f>
        <v>―</v>
      </c>
      <c r="K10" s="87" t="str">
        <f>IF(OR('22Q1_P1'!K10&lt;=0,'22Q1_P1'!J10&lt;=0),"―",('22Q1_P1'!K10/'22Q1_P1'!J10-1)*100)</f>
        <v>―</v>
      </c>
      <c r="L10" s="87" t="str">
        <f>IF(OR('22Q1_P1'!L10&lt;=0,'22Q1_P1'!K10&lt;=0),"―",('22Q1_P1'!L10/'22Q1_P1'!K10-1)*100)</f>
        <v>―</v>
      </c>
      <c r="M10" s="87">
        <f>IF(OR('22Q1_P1'!M10&lt;=0,'22Q1_P1'!L10&lt;=0),"―",('22Q1_P1'!M10/'22Q1_P1'!L10-1)*100)</f>
        <v>38.276442829107118</v>
      </c>
      <c r="N10" s="87">
        <f>IF(OR('22Q1_P1'!N10&lt;=0,'22Q1_P1'!M10&lt;=0),"―",('22Q1_P1'!N10/'22Q1_P1'!M10-1)*100)</f>
        <v>10.259307150171693</v>
      </c>
      <c r="O10" s="87">
        <f>IF(OR('22Q1_P1'!O10&lt;=0,'22Q1_P1'!N10&lt;=0),"―",('22Q1_P1'!O10/'22Q1_P1'!N10-1)*100)</f>
        <v>24.856398834955073</v>
      </c>
      <c r="P10" s="87">
        <f>IF(OR('22Q1_P1'!P10&lt;=0,'22Q1_P1'!O10&lt;=0),"―",('22Q1_P1'!P10/'22Q1_P1'!O10-1)*100)</f>
        <v>3.5212973135590353</v>
      </c>
      <c r="Q10" s="87" t="str">
        <f>IF(OR('22Q1_P1'!Q10&lt;=0,'22Q1_P1'!P10&lt;=0),"―",('22Q1_P1'!Q10/'22Q1_P1'!P10-1)*100)</f>
        <v>―</v>
      </c>
      <c r="R10" s="87" t="str">
        <f>IF(OR('22Q1_P1'!R10&lt;=0,'22Q1_P1'!Q10&lt;=0),"―",('22Q1_P1'!R10/'22Q1_P1'!Q10-1)*100)</f>
        <v>―</v>
      </c>
      <c r="S10" s="87" t="str">
        <f>IF(OR('22Q1_P1'!S10&lt;=0,'22Q1_P1'!R10&lt;=0),"―",('22Q1_P1'!S10/'22Q1_P1'!R10-1)*100)</f>
        <v>―</v>
      </c>
      <c r="T10" s="87" t="str">
        <f>IF(OR('22Q1_P1'!T10&lt;=0,'22Q1_P1'!S10&lt;=0),"―",('22Q1_P1'!T10/'22Q1_P1'!S10-1)*100)</f>
        <v>―</v>
      </c>
      <c r="U10" s="87" t="str">
        <f>IF(OR('22Q1_P1'!U10&lt;=0,'22Q1_P1'!T10&lt;=0),"―",('22Q1_P1'!U10/'22Q1_P1'!T10-1)*100)</f>
        <v>―</v>
      </c>
      <c r="V10" s="87" t="str">
        <f>IF(OR('22Q1_P1'!V10&lt;=0,'22Q1_P1'!U10&lt;=0),"―",('22Q1_P1'!V10/'22Q1_P1'!U10-1)*100)</f>
        <v>―</v>
      </c>
      <c r="W10" s="87" t="str">
        <f>IF(OR('22Q1_P1'!W10&lt;=0,'22Q1_P1'!V10&lt;=0),"―",('22Q1_P1'!W10/'22Q1_P1'!V10-1)*100)</f>
        <v>―</v>
      </c>
      <c r="X10" s="87" t="str">
        <f>IF(OR('22Q1_P1'!X10&lt;=0,'22Q1_P1'!W10&lt;=0),"―",('22Q1_P1'!X10/'22Q1_P1'!W10-1)*100)</f>
        <v>―</v>
      </c>
      <c r="AB10" s="27" t="s">
        <v>89</v>
      </c>
    </row>
    <row r="11" spans="1:28" s="27" customFormat="1" ht="15" customHeight="1" x14ac:dyDescent="0.25">
      <c r="A11" s="38" t="s">
        <v>14</v>
      </c>
      <c r="B11" s="12" t="s">
        <v>77</v>
      </c>
      <c r="C11" s="87">
        <f t="shared" si="0"/>
        <v>20.388467119164623</v>
      </c>
      <c r="D11" s="87">
        <f t="shared" si="1"/>
        <v>287.46582611049536</v>
      </c>
      <c r="E11" s="87">
        <f>'21Q4_P2'!E11</f>
        <v>26.058653369887352</v>
      </c>
      <c r="F11" s="87">
        <f>'21Q4_P2'!F11</f>
        <v>26.839159432786296</v>
      </c>
      <c r="G11" s="87">
        <f>'21Q4_P2'!G11</f>
        <v>208.57905525730081</v>
      </c>
      <c r="I11" s="86"/>
      <c r="J11" s="87" t="str">
        <f>IF(OR('22Q1_P1'!J11&lt;=0,'22Q1_P1'!I11&lt;=0),"―",('22Q1_P1'!J11/'22Q1_P1'!I11-1)*100)</f>
        <v>―</v>
      </c>
      <c r="K11" s="87" t="str">
        <f>IF(OR('22Q1_P1'!K11&lt;=0,'22Q1_P1'!J11&lt;=0),"―",('22Q1_P1'!K11/'22Q1_P1'!J11-1)*100)</f>
        <v>―</v>
      </c>
      <c r="L11" s="87" t="str">
        <f>IF(OR('22Q1_P1'!L11&lt;=0,'22Q1_P1'!K11&lt;=0),"―",('22Q1_P1'!L11/'22Q1_P1'!K11-1)*100)</f>
        <v>―</v>
      </c>
      <c r="M11" s="87">
        <f>IF(OR('22Q1_P1'!M11&lt;=0,'22Q1_P1'!L11&lt;=0),"―",('22Q1_P1'!M11/'22Q1_P1'!L11-1)*100)</f>
        <v>22.659700910479263</v>
      </c>
      <c r="N11" s="87">
        <f>IF(OR('22Q1_P1'!N11&lt;=0,'22Q1_P1'!M11&lt;=0),"―",('22Q1_P1'!N11/'22Q1_P1'!M11-1)*100)</f>
        <v>28.033643197443837</v>
      </c>
      <c r="O11" s="87">
        <f>IF(OR('22Q1_P1'!O11&lt;=0,'22Q1_P1'!N11&lt;=0),"―",('22Q1_P1'!O11/'22Q1_P1'!N11-1)*100)</f>
        <v>20.388467119164623</v>
      </c>
      <c r="P11" s="87">
        <f>IF(OR('22Q1_P1'!P11&lt;=0,'22Q1_P1'!O11&lt;=0),"―",('22Q1_P1'!P11/'22Q1_P1'!O11-1)*100)</f>
        <v>287.46582611049536</v>
      </c>
      <c r="Q11" s="87" t="str">
        <f>IF(OR('22Q1_P1'!Q11&lt;=0,'22Q1_P1'!P11&lt;=0),"―",('22Q1_P1'!Q11/'22Q1_P1'!P11-1)*100)</f>
        <v>―</v>
      </c>
      <c r="R11" s="87" t="str">
        <f>IF(OR('22Q1_P1'!R11&lt;=0,'22Q1_P1'!Q11&lt;=0),"―",('22Q1_P1'!R11/'22Q1_P1'!Q11-1)*100)</f>
        <v>―</v>
      </c>
      <c r="S11" s="87" t="str">
        <f>IF(OR('22Q1_P1'!S11&lt;=0,'22Q1_P1'!R11&lt;=0),"―",('22Q1_P1'!S11/'22Q1_P1'!R11-1)*100)</f>
        <v>―</v>
      </c>
      <c r="T11" s="87" t="str">
        <f>IF(OR('22Q1_P1'!T11&lt;=0,'22Q1_P1'!S11&lt;=0),"―",('22Q1_P1'!T11/'22Q1_P1'!S11-1)*100)</f>
        <v>―</v>
      </c>
      <c r="U11" s="87" t="str">
        <f>IF(OR('22Q1_P1'!U11&lt;=0,'22Q1_P1'!T11&lt;=0),"―",('22Q1_P1'!U11/'22Q1_P1'!T11-1)*100)</f>
        <v>―</v>
      </c>
      <c r="V11" s="87" t="str">
        <f>IF(OR('22Q1_P1'!V11&lt;=0,'22Q1_P1'!U11&lt;=0),"―",('22Q1_P1'!V11/'22Q1_P1'!U11-1)*100)</f>
        <v>―</v>
      </c>
      <c r="W11" s="87" t="str">
        <f>IF(OR('22Q1_P1'!W11&lt;=0,'22Q1_P1'!V11&lt;=0),"―",('22Q1_P1'!W11/'22Q1_P1'!V11-1)*100)</f>
        <v>―</v>
      </c>
      <c r="X11" s="87" t="str">
        <f>IF(OR('22Q1_P1'!X11&lt;=0,'22Q1_P1'!W11&lt;=0),"―",('22Q1_P1'!X11/'22Q1_P1'!W11-1)*100)</f>
        <v>―</v>
      </c>
      <c r="AB11" s="27" t="s">
        <v>89</v>
      </c>
    </row>
    <row r="12" spans="1:28" s="27" customFormat="1" ht="15" customHeight="1" x14ac:dyDescent="0.25">
      <c r="A12" s="42" t="s">
        <v>15</v>
      </c>
      <c r="B12" s="12" t="s">
        <v>76</v>
      </c>
      <c r="C12" s="89">
        <f t="shared" si="0"/>
        <v>2.1416722263394972</v>
      </c>
      <c r="D12" s="89">
        <f t="shared" si="1"/>
        <v>24.72684424999272</v>
      </c>
      <c r="E12" s="89">
        <f>'21Q4_P2'!E12</f>
        <v>17.793315476155147</v>
      </c>
      <c r="F12" s="89">
        <f>'21Q4_P2'!F12</f>
        <v>-1.6029936474443285</v>
      </c>
      <c r="G12" s="89">
        <f>'21Q4_P2'!G12</f>
        <v>54.962405568355543</v>
      </c>
      <c r="I12" s="88"/>
      <c r="J12" s="89" t="str">
        <f>IF(OR('22Q1_P1'!J12&lt;=0,'22Q1_P1'!I12&lt;=0),"―",('22Q1_P1'!J12/'22Q1_P1'!I12-1)*100)</f>
        <v>―</v>
      </c>
      <c r="K12" s="89" t="str">
        <f>IF(OR('22Q1_P1'!K12&lt;=0,'22Q1_P1'!J12&lt;=0),"―",('22Q1_P1'!K12/'22Q1_P1'!J12-1)*100)</f>
        <v>―</v>
      </c>
      <c r="L12" s="89" t="str">
        <f>IF(OR('22Q1_P1'!L12&lt;=0,'22Q1_P1'!K12&lt;=0),"―",('22Q1_P1'!L12/'22Q1_P1'!K12-1)*100)</f>
        <v>―</v>
      </c>
      <c r="M12" s="89">
        <f>IF(OR('22Q1_P1'!M12&lt;=0,'22Q1_P1'!L12&lt;=0),"―",('22Q1_P1'!M12/'22Q1_P1'!L12-1)*100)</f>
        <v>-33.972851161018994</v>
      </c>
      <c r="N12" s="89">
        <f>IF(OR('22Q1_P1'!N12&lt;=0,'22Q1_P1'!M12&lt;=0),"―",('22Q1_P1'!N12/'22Q1_P1'!M12-1)*100)</f>
        <v>11.822422565308276</v>
      </c>
      <c r="O12" s="89">
        <f>IF(OR('22Q1_P1'!O12&lt;=0,'22Q1_P1'!N12&lt;=0),"―",('22Q1_P1'!O12/'22Q1_P1'!N12-1)*100)</f>
        <v>2.1416722263394972</v>
      </c>
      <c r="P12" s="89">
        <f>IF(OR('22Q1_P1'!P12&lt;=0,'22Q1_P1'!O12&lt;=0),"―",('22Q1_P1'!P12/'22Q1_P1'!O12-1)*100)</f>
        <v>24.72684424999272</v>
      </c>
      <c r="Q12" s="89" t="str">
        <f>IF(OR('22Q1_P1'!Q12&lt;=0,'22Q1_P1'!P12&lt;=0),"―",('22Q1_P1'!Q12/'22Q1_P1'!P12-1)*100)</f>
        <v>―</v>
      </c>
      <c r="R12" s="89" t="str">
        <f>IF(OR('22Q1_P1'!R12&lt;=0,'22Q1_P1'!Q12&lt;=0),"―",('22Q1_P1'!R12/'22Q1_P1'!Q12-1)*100)</f>
        <v>―</v>
      </c>
      <c r="S12" s="89" t="str">
        <f>IF(OR('22Q1_P1'!S12&lt;=0,'22Q1_P1'!R12&lt;=0),"―",('22Q1_P1'!S12/'22Q1_P1'!R12-1)*100)</f>
        <v>―</v>
      </c>
      <c r="T12" s="89" t="str">
        <f>IF(OR('22Q1_P1'!T12&lt;=0,'22Q1_P1'!S12&lt;=0),"―",('22Q1_P1'!T12/'22Q1_P1'!S12-1)*100)</f>
        <v>―</v>
      </c>
      <c r="U12" s="89" t="str">
        <f>IF(OR('22Q1_P1'!U12&lt;=0,'22Q1_P1'!T12&lt;=0),"―",('22Q1_P1'!U12/'22Q1_P1'!T12-1)*100)</f>
        <v>―</v>
      </c>
      <c r="V12" s="89" t="str">
        <f>IF(OR('22Q1_P1'!V12&lt;=0,'22Q1_P1'!U12&lt;=0),"―",('22Q1_P1'!V12/'22Q1_P1'!U12-1)*100)</f>
        <v>―</v>
      </c>
      <c r="W12" s="89" t="str">
        <f>IF(OR('22Q1_P1'!W12&lt;=0,'22Q1_P1'!V12&lt;=0),"―",('22Q1_P1'!W12/'22Q1_P1'!V12-1)*100)</f>
        <v>―</v>
      </c>
      <c r="X12" s="89" t="str">
        <f>IF(OR('22Q1_P1'!X12&lt;=0,'22Q1_P1'!W12&lt;=0),"―",('22Q1_P1'!X12/'22Q1_P1'!W12-1)*100)</f>
        <v>―</v>
      </c>
      <c r="AB12" s="27" t="s">
        <v>89</v>
      </c>
    </row>
    <row r="13" spans="1:28" s="27" customFormat="1" ht="15" customHeight="1" x14ac:dyDescent="0.25">
      <c r="A13" s="45" t="s">
        <v>19</v>
      </c>
      <c r="B13" s="13" t="s">
        <v>21</v>
      </c>
      <c r="C13" s="91">
        <f t="shared" si="0"/>
        <v>16.680975073529325</v>
      </c>
      <c r="D13" s="91">
        <f t="shared" si="1"/>
        <v>10.624764830577371</v>
      </c>
      <c r="E13" s="91">
        <f>'21Q4_P2'!E13</f>
        <v>10.928420896368563</v>
      </c>
      <c r="F13" s="91">
        <f>'21Q4_P2'!F13</f>
        <v>10.82683527774857</v>
      </c>
      <c r="G13" s="91" t="str">
        <f>'21Q4_P2'!G13</f>
        <v>―</v>
      </c>
      <c r="I13" s="90"/>
      <c r="J13" s="91" t="str">
        <f>IF(OR('22Q1_P1'!J13&lt;=0,'22Q1_P1'!I13&lt;=0),"―",('22Q1_P1'!J13/'22Q1_P1'!I13-1)*100)</f>
        <v>―</v>
      </c>
      <c r="K13" s="91" t="str">
        <f>IF(OR('22Q1_P1'!K13&lt;=0,'22Q1_P1'!J13&lt;=0),"―",('22Q1_P1'!K13/'22Q1_P1'!J13-1)*100)</f>
        <v>―</v>
      </c>
      <c r="L13" s="91" t="str">
        <f>IF(OR('22Q1_P1'!L13&lt;=0,'22Q1_P1'!K13&lt;=0),"―",('22Q1_P1'!L13/'22Q1_P1'!K13-1)*100)</f>
        <v>―</v>
      </c>
      <c r="M13" s="91">
        <f>IF(OR('22Q1_P1'!M13&lt;=0,'22Q1_P1'!L13&lt;=0),"―",('22Q1_P1'!M13/'22Q1_P1'!L13-1)*100)</f>
        <v>14.013734060823268</v>
      </c>
      <c r="N13" s="91">
        <f>IF(OR('22Q1_P1'!N13&lt;=0,'22Q1_P1'!M13&lt;=0),"―",('22Q1_P1'!N13/'22Q1_P1'!M13-1)*100)</f>
        <v>7.4658735041663427</v>
      </c>
      <c r="O13" s="91">
        <f>IF(OR('22Q1_P1'!O13&lt;=0,'22Q1_P1'!N13&lt;=0),"―",('22Q1_P1'!O13/'22Q1_P1'!N13-1)*100)</f>
        <v>16.680975073529325</v>
      </c>
      <c r="P13" s="91">
        <f>IF(OR('22Q1_P1'!P13&lt;=0,'22Q1_P1'!O13&lt;=0),"―",('22Q1_P1'!P13/'22Q1_P1'!O13-1)*100)</f>
        <v>10.624764830577371</v>
      </c>
      <c r="Q13" s="91" t="str">
        <f>IF(OR('22Q1_P1'!Q13&lt;=0,'22Q1_P1'!P13&lt;=0),"―",('22Q1_P1'!Q13/'22Q1_P1'!P13-1)*100)</f>
        <v>―</v>
      </c>
      <c r="R13" s="91" t="str">
        <f>IF(OR('22Q1_P1'!R13&lt;=0,'22Q1_P1'!Q13&lt;=0),"―",('22Q1_P1'!R13/'22Q1_P1'!Q13-1)*100)</f>
        <v>―</v>
      </c>
      <c r="S13" s="91" t="str">
        <f>IF(OR('22Q1_P1'!S13&lt;=0,'22Q1_P1'!R13&lt;=0),"―",('22Q1_P1'!S13/'22Q1_P1'!R13-1)*100)</f>
        <v>―</v>
      </c>
      <c r="T13" s="91" t="str">
        <f>IF(OR('22Q1_P1'!T13&lt;=0,'22Q1_P1'!S13&lt;=0),"―",('22Q1_P1'!T13/'22Q1_P1'!S13-1)*100)</f>
        <v>―</v>
      </c>
      <c r="U13" s="91" t="str">
        <f>IF(OR('22Q1_P1'!U13&lt;=0,'22Q1_P1'!T13&lt;=0),"―",('22Q1_P1'!U13/'22Q1_P1'!T13-1)*100)</f>
        <v>―</v>
      </c>
      <c r="V13" s="91" t="str">
        <f>IF(OR('22Q1_P1'!V13&lt;=0,'22Q1_P1'!U13&lt;=0),"―",('22Q1_P1'!V13/'22Q1_P1'!U13-1)*100)</f>
        <v>―</v>
      </c>
      <c r="W13" s="91" t="str">
        <f>IF(OR('22Q1_P1'!W13&lt;=0,'22Q1_P1'!V13&lt;=0),"―",('22Q1_P1'!W13/'22Q1_P1'!V13-1)*100)</f>
        <v>―</v>
      </c>
      <c r="X13" s="91" t="str">
        <f>IF(OR('22Q1_P1'!X13&lt;=0,'22Q1_P1'!W13&lt;=0),"―",('22Q1_P1'!X13/'22Q1_P1'!W13-1)*100)</f>
        <v>―</v>
      </c>
      <c r="AB13" s="27" t="s">
        <v>89</v>
      </c>
    </row>
    <row r="14" spans="1:28" s="27" customFormat="1" ht="15" customHeight="1" x14ac:dyDescent="0.25">
      <c r="A14" s="45" t="s">
        <v>20</v>
      </c>
      <c r="B14" s="13" t="s">
        <v>22</v>
      </c>
      <c r="C14" s="91">
        <f t="shared" si="0"/>
        <v>15.996358480337625</v>
      </c>
      <c r="D14" s="91">
        <f t="shared" si="1"/>
        <v>8.0543089354677466</v>
      </c>
      <c r="E14" s="91">
        <f>'21Q4_P2'!E14</f>
        <v>10.93849329088652</v>
      </c>
      <c r="F14" s="91">
        <f>'21Q4_P2'!F14</f>
        <v>8.501807021419916</v>
      </c>
      <c r="G14" s="91" t="str">
        <f>'21Q4_P2'!G14</f>
        <v>―</v>
      </c>
      <c r="I14" s="91"/>
      <c r="J14" s="91" t="str">
        <f>IF(OR('22Q1_P1'!J14&lt;=0,'22Q1_P1'!I14&lt;=0),"―",('22Q1_P1'!J14/'22Q1_P1'!I14-1)*100)</f>
        <v>―</v>
      </c>
      <c r="K14" s="91" t="str">
        <f>IF(OR('22Q1_P1'!K14&lt;=0,'22Q1_P1'!J14&lt;=0),"―",('22Q1_P1'!K14/'22Q1_P1'!J14-1)*100)</f>
        <v>―</v>
      </c>
      <c r="L14" s="91" t="str">
        <f>IF(OR('22Q1_P1'!L14&lt;=0,'22Q1_P1'!K14&lt;=0),"―",('22Q1_P1'!L14/'22Q1_P1'!K14-1)*100)</f>
        <v>―</v>
      </c>
      <c r="M14" s="91">
        <f>IF(OR('22Q1_P1'!M14&lt;=0,'22Q1_P1'!L14&lt;=0),"―",('22Q1_P1'!M14/'22Q1_P1'!L14-1)*100)</f>
        <v>13.70594491510273</v>
      </c>
      <c r="N14" s="91">
        <f>IF(OR('22Q1_P1'!N14&lt;=0,'22Q1_P1'!M14&lt;=0),"―",('22Q1_P1'!N14/'22Q1_P1'!M14-1)*100)</f>
        <v>4.5235472377854968</v>
      </c>
      <c r="O14" s="91">
        <f>IF(OR('22Q1_P1'!O14&lt;=0,'22Q1_P1'!N14&lt;=0),"―",('22Q1_P1'!O14/'22Q1_P1'!N14-1)*100)</f>
        <v>15.996358480337625</v>
      </c>
      <c r="P14" s="91">
        <f>IF(OR('22Q1_P1'!P14&lt;=0,'22Q1_P1'!O14&lt;=0),"―",('22Q1_P1'!P14/'22Q1_P1'!O14-1)*100)</f>
        <v>8.0543089354677466</v>
      </c>
      <c r="Q14" s="91" t="str">
        <f>IF(OR('22Q1_P1'!Q14&lt;=0,'22Q1_P1'!P14&lt;=0),"―",('22Q1_P1'!Q14/'22Q1_P1'!P14-1)*100)</f>
        <v>―</v>
      </c>
      <c r="R14" s="91" t="str">
        <f>IF(OR('22Q1_P1'!R14&lt;=0,'22Q1_P1'!Q14&lt;=0),"―",('22Q1_P1'!R14/'22Q1_P1'!Q14-1)*100)</f>
        <v>―</v>
      </c>
      <c r="S14" s="91" t="str">
        <f>IF(OR('22Q1_P1'!S14&lt;=0,'22Q1_P1'!R14&lt;=0),"―",('22Q1_P1'!S14/'22Q1_P1'!R14-1)*100)</f>
        <v>―</v>
      </c>
      <c r="T14" s="91" t="str">
        <f>IF(OR('22Q1_P1'!T14&lt;=0,'22Q1_P1'!S14&lt;=0),"―",('22Q1_P1'!T14/'22Q1_P1'!S14-1)*100)</f>
        <v>―</v>
      </c>
      <c r="U14" s="91" t="str">
        <f>IF(OR('22Q1_P1'!U14&lt;=0,'22Q1_P1'!T14&lt;=0),"―",('22Q1_P1'!U14/'22Q1_P1'!T14-1)*100)</f>
        <v>―</v>
      </c>
      <c r="V14" s="91" t="str">
        <f>IF(OR('22Q1_P1'!V14&lt;=0,'22Q1_P1'!U14&lt;=0),"―",('22Q1_P1'!V14/'22Q1_P1'!U14-1)*100)</f>
        <v>―</v>
      </c>
      <c r="W14" s="91" t="str">
        <f>IF(OR('22Q1_P1'!W14&lt;=0,'22Q1_P1'!V14&lt;=0),"―",('22Q1_P1'!W14/'22Q1_P1'!V14-1)*100)</f>
        <v>―</v>
      </c>
      <c r="X14" s="91" t="str">
        <f>IF(OR('22Q1_P1'!X14&lt;=0,'22Q1_P1'!W14&lt;=0),"―",('22Q1_P1'!X14/'22Q1_P1'!W14-1)*100)</f>
        <v>―</v>
      </c>
      <c r="AB14" s="27" t="s">
        <v>89</v>
      </c>
    </row>
    <row r="15" spans="1:28" s="27" customFormat="1" ht="15" customHeight="1" x14ac:dyDescent="0.25">
      <c r="A15" s="45" t="s">
        <v>23</v>
      </c>
      <c r="B15" s="13" t="s">
        <v>508</v>
      </c>
      <c r="C15" s="91">
        <f t="shared" si="0"/>
        <v>7.6331316967278795</v>
      </c>
      <c r="D15" s="91">
        <f t="shared" si="1"/>
        <v>15.657506713244352</v>
      </c>
      <c r="E15" s="91">
        <f>'21Q4_P2'!E15</f>
        <v>10.947891332778759</v>
      </c>
      <c r="F15" s="91">
        <f>'21Q4_P2'!F15</f>
        <v>10.519122435005768</v>
      </c>
      <c r="G15" s="91" t="str">
        <f>'21Q4_P2'!G15</f>
        <v>―</v>
      </c>
      <c r="I15" s="91"/>
      <c r="J15" s="91" t="str">
        <f>IF(OR('22Q1_P1'!J15&lt;=0,'22Q1_P1'!I15&lt;=0),"―",('22Q1_P1'!J15/'22Q1_P1'!I15-1)*100)</f>
        <v>―</v>
      </c>
      <c r="K15" s="91" t="str">
        <f>IF(OR('22Q1_P1'!K15&lt;=0,'22Q1_P1'!J15&lt;=0),"―",('22Q1_P1'!K15/'22Q1_P1'!J15-1)*100)</f>
        <v>―</v>
      </c>
      <c r="L15" s="91" t="str">
        <f>IF(OR('22Q1_P1'!L15&lt;=0,'22Q1_P1'!K15&lt;=0),"―",('22Q1_P1'!L15/'22Q1_P1'!K15-1)*100)</f>
        <v>―</v>
      </c>
      <c r="M15" s="91">
        <f>IF(OR('22Q1_P1'!M15&lt;=0,'22Q1_P1'!L15&lt;=0),"―",('22Q1_P1'!M15/'22Q1_P1'!L15-1)*100)</f>
        <v>28.949156751538354</v>
      </c>
      <c r="N15" s="91">
        <f>IF(OR('22Q1_P1'!N15&lt;=0,'22Q1_P1'!M15&lt;=0),"―",('22Q1_P1'!N15/'22Q1_P1'!M15-1)*100)</f>
        <v>3.5626925901321549</v>
      </c>
      <c r="O15" s="91">
        <f>IF(OR('22Q1_P1'!O15&lt;=0,'22Q1_P1'!N15&lt;=0),"―",('22Q1_P1'!O15/'22Q1_P1'!N15-1)*100)</f>
        <v>7.6331316967278795</v>
      </c>
      <c r="P15" s="91">
        <f>IF(OR('22Q1_P1'!P15&lt;=0,'22Q1_P1'!O15&lt;=0),"―",('22Q1_P1'!P15/'22Q1_P1'!O15-1)*100)</f>
        <v>15.657506713244352</v>
      </c>
      <c r="Q15" s="91" t="str">
        <f>IF(OR('22Q1_P1'!Q15&lt;=0,'22Q1_P1'!P15&lt;=0),"―",('22Q1_P1'!Q15/'22Q1_P1'!P15-1)*100)</f>
        <v>―</v>
      </c>
      <c r="R15" s="91" t="str">
        <f>IF(OR('22Q1_P1'!R15&lt;=0,'22Q1_P1'!Q15&lt;=0),"―",('22Q1_P1'!R15/'22Q1_P1'!Q15-1)*100)</f>
        <v>―</v>
      </c>
      <c r="S15" s="91" t="str">
        <f>IF(OR('22Q1_P1'!S15&lt;=0,'22Q1_P1'!R15&lt;=0),"―",('22Q1_P1'!S15/'22Q1_P1'!R15-1)*100)</f>
        <v>―</v>
      </c>
      <c r="T15" s="91" t="str">
        <f>IF(OR('22Q1_P1'!T15&lt;=0,'22Q1_P1'!S15&lt;=0),"―",('22Q1_P1'!T15/'22Q1_P1'!S15-1)*100)</f>
        <v>―</v>
      </c>
      <c r="U15" s="91" t="str">
        <f>IF(OR('22Q1_P1'!U15&lt;=0,'22Q1_P1'!T15&lt;=0),"―",('22Q1_P1'!U15/'22Q1_P1'!T15-1)*100)</f>
        <v>―</v>
      </c>
      <c r="V15" s="91" t="str">
        <f>IF(OR('22Q1_P1'!V15&lt;=0,'22Q1_P1'!U15&lt;=0),"―",('22Q1_P1'!V15/'22Q1_P1'!U15-1)*100)</f>
        <v>―</v>
      </c>
      <c r="W15" s="91" t="str">
        <f>IF(OR('22Q1_P1'!W15&lt;=0,'22Q1_P1'!V15&lt;=0),"―",('22Q1_P1'!W15/'22Q1_P1'!V15-1)*100)</f>
        <v>―</v>
      </c>
      <c r="X15" s="91" t="str">
        <f>IF(OR('22Q1_P1'!X15&lt;=0,'22Q1_P1'!W15&lt;=0),"―",('22Q1_P1'!X15/'22Q1_P1'!W15-1)*100)</f>
        <v>―</v>
      </c>
      <c r="AB15" s="27" t="s">
        <v>89</v>
      </c>
    </row>
    <row r="16" spans="1:28" s="27" customFormat="1" ht="15" customHeight="1" x14ac:dyDescent="0.25">
      <c r="A16" s="36" t="s">
        <v>24</v>
      </c>
      <c r="B16" s="11" t="s">
        <v>27</v>
      </c>
      <c r="C16" s="85">
        <f t="shared" si="0"/>
        <v>38.255008805405311</v>
      </c>
      <c r="D16" s="85">
        <f t="shared" si="1"/>
        <v>-7.6995279147619051</v>
      </c>
      <c r="E16" s="85">
        <f>'21Q4_P2'!E16</f>
        <v>10.918659259822805</v>
      </c>
      <c r="F16" s="85">
        <f>'21Q4_P2'!F16</f>
        <v>4.2432559453089214</v>
      </c>
      <c r="G16" s="85">
        <f>'21Q4_P2'!G16</f>
        <v>7.2801374722998524</v>
      </c>
      <c r="I16" s="85"/>
      <c r="J16" s="85" t="str">
        <f>IF(OR('22Q1_P1'!J16&lt;=0,'22Q1_P1'!I16&lt;=0),"―",('22Q1_P1'!J16/'22Q1_P1'!I16-1)*100)</f>
        <v>―</v>
      </c>
      <c r="K16" s="85" t="str">
        <f>IF(OR('22Q1_P1'!K16&lt;=0,'22Q1_P1'!J16&lt;=0),"―",('22Q1_P1'!K16/'22Q1_P1'!J16-1)*100)</f>
        <v>―</v>
      </c>
      <c r="L16" s="85" t="str">
        <f>IF(OR('22Q1_P1'!L16&lt;=0,'22Q1_P1'!K16&lt;=0),"―",('22Q1_P1'!L16/'22Q1_P1'!K16-1)*100)</f>
        <v>―</v>
      </c>
      <c r="M16" s="85">
        <f>IF(OR('22Q1_P1'!M16&lt;=0,'22Q1_P1'!L16&lt;=0),"―",('22Q1_P1'!M16/'22Q1_P1'!L16-1)*100)</f>
        <v>-14.221489288735434</v>
      </c>
      <c r="N16" s="85">
        <f>IF(OR('22Q1_P1'!N16&lt;=0,'22Q1_P1'!M16&lt;=0),"―",('22Q1_P1'!N16/'22Q1_P1'!M16-1)*100)</f>
        <v>7.1699275204036184</v>
      </c>
      <c r="O16" s="85">
        <f>IF(OR('22Q1_P1'!O16&lt;=0,'22Q1_P1'!N16&lt;=0),"―",('22Q1_P1'!O16/'22Q1_P1'!N16-1)*100)</f>
        <v>38.255008805405311</v>
      </c>
      <c r="P16" s="85">
        <f>IF(OR('22Q1_P1'!P16&lt;=0,'22Q1_P1'!O16&lt;=0),"―",('22Q1_P1'!P16/'22Q1_P1'!O16-1)*100)</f>
        <v>-7.6995279147619051</v>
      </c>
      <c r="Q16" s="85" t="str">
        <f>IF(OR('22Q1_P1'!Q16&lt;=0,'22Q1_P1'!P16&lt;=0),"―",('22Q1_P1'!Q16/'22Q1_P1'!P16-1)*100)</f>
        <v>―</v>
      </c>
      <c r="R16" s="85" t="str">
        <f>IF(OR('22Q1_P1'!R16&lt;=0,'22Q1_P1'!Q16&lt;=0),"―",('22Q1_P1'!R16/'22Q1_P1'!Q16-1)*100)</f>
        <v>―</v>
      </c>
      <c r="S16" s="85" t="str">
        <f>IF(OR('22Q1_P1'!S16&lt;=0,'22Q1_P1'!R16&lt;=0),"―",('22Q1_P1'!S16/'22Q1_P1'!R16-1)*100)</f>
        <v>―</v>
      </c>
      <c r="T16" s="85" t="str">
        <f>IF(OR('22Q1_P1'!T16&lt;=0,'22Q1_P1'!S16&lt;=0),"―",('22Q1_P1'!T16/'22Q1_P1'!S16-1)*100)</f>
        <v>―</v>
      </c>
      <c r="U16" s="85" t="str">
        <f>IF(OR('22Q1_P1'!U16&lt;=0,'22Q1_P1'!T16&lt;=0),"―",('22Q1_P1'!U16/'22Q1_P1'!T16-1)*100)</f>
        <v>―</v>
      </c>
      <c r="V16" s="85" t="str">
        <f>IF(OR('22Q1_P1'!V16&lt;=0,'22Q1_P1'!U16&lt;=0),"―",('22Q1_P1'!V16/'22Q1_P1'!U16-1)*100)</f>
        <v>―</v>
      </c>
      <c r="W16" s="85" t="str">
        <f>IF(OR('22Q1_P1'!W16&lt;=0,'22Q1_P1'!V16&lt;=0),"―",('22Q1_P1'!W16/'22Q1_P1'!V16-1)*100)</f>
        <v>―</v>
      </c>
      <c r="X16" s="85" t="str">
        <f>IF(OR('22Q1_P1'!X16&lt;=0,'22Q1_P1'!W16&lt;=0),"―",('22Q1_P1'!X16/'22Q1_P1'!W16-1)*100)</f>
        <v>―</v>
      </c>
      <c r="AB16" s="27" t="s">
        <v>89</v>
      </c>
    </row>
    <row r="17" spans="1:28" s="27" customFormat="1" ht="15" customHeight="1" x14ac:dyDescent="0.25">
      <c r="A17" s="38" t="s">
        <v>10</v>
      </c>
      <c r="B17" s="12" t="s">
        <v>13</v>
      </c>
      <c r="C17" s="87">
        <f t="shared" si="0"/>
        <v>12.930119291987619</v>
      </c>
      <c r="D17" s="87">
        <f t="shared" si="1"/>
        <v>3.637403674717965</v>
      </c>
      <c r="E17" s="87">
        <f>'21Q4_P2'!E17</f>
        <v>17.309146365548635</v>
      </c>
      <c r="F17" s="87">
        <f>'21Q4_P2'!F17</f>
        <v>9.4523203888105645</v>
      </c>
      <c r="G17" s="87">
        <f>'21Q4_P2'!G17</f>
        <v>4.7283777026049689</v>
      </c>
      <c r="I17" s="86"/>
      <c r="J17" s="87" t="str">
        <f>IF(OR('22Q1_P1'!J17&lt;=0,'22Q1_P1'!I17&lt;=0),"―",('22Q1_P1'!J17/'22Q1_P1'!I17-1)*100)</f>
        <v>―</v>
      </c>
      <c r="K17" s="87" t="str">
        <f>IF(OR('22Q1_P1'!K17&lt;=0,'22Q1_P1'!J17&lt;=0),"―",('22Q1_P1'!K17/'22Q1_P1'!J17-1)*100)</f>
        <v>―</v>
      </c>
      <c r="L17" s="87" t="str">
        <f>IF(OR('22Q1_P1'!L17&lt;=0,'22Q1_P1'!K17&lt;=0),"―",('22Q1_P1'!L17/'22Q1_P1'!K17-1)*100)</f>
        <v>―</v>
      </c>
      <c r="M17" s="87">
        <f>IF(OR('22Q1_P1'!M17&lt;=0,'22Q1_P1'!L17&lt;=0),"―",('22Q1_P1'!M17/'22Q1_P1'!L17-1)*100)</f>
        <v>11.205420160244572</v>
      </c>
      <c r="N17" s="87">
        <f>IF(OR('22Q1_P1'!N17&lt;=0,'22Q1_P1'!M17&lt;=0),"―",('22Q1_P1'!N17/'22Q1_P1'!M17-1)*100)</f>
        <v>17.486254153608449</v>
      </c>
      <c r="O17" s="87">
        <f>IF(OR('22Q1_P1'!O17&lt;=0,'22Q1_P1'!N17&lt;=0),"―",('22Q1_P1'!O17/'22Q1_P1'!N17-1)*100)</f>
        <v>12.930119291987619</v>
      </c>
      <c r="P17" s="87">
        <f>IF(OR('22Q1_P1'!P17&lt;=0,'22Q1_P1'!O17&lt;=0),"―",('22Q1_P1'!P17/'22Q1_P1'!O17-1)*100)</f>
        <v>3.637403674717965</v>
      </c>
      <c r="Q17" s="87" t="str">
        <f>IF(OR('22Q1_P1'!Q17&lt;=0,'22Q1_P1'!P17&lt;=0),"―",('22Q1_P1'!Q17/'22Q1_P1'!P17-1)*100)</f>
        <v>―</v>
      </c>
      <c r="R17" s="87" t="str">
        <f>IF(OR('22Q1_P1'!R17&lt;=0,'22Q1_P1'!Q17&lt;=0),"―",('22Q1_P1'!R17/'22Q1_P1'!Q17-1)*100)</f>
        <v>―</v>
      </c>
      <c r="S17" s="87" t="str">
        <f>IF(OR('22Q1_P1'!S17&lt;=0,'22Q1_P1'!R17&lt;=0),"―",('22Q1_P1'!S17/'22Q1_P1'!R17-1)*100)</f>
        <v>―</v>
      </c>
      <c r="T17" s="87" t="str">
        <f>IF(OR('22Q1_P1'!T17&lt;=0,'22Q1_P1'!S17&lt;=0),"―",('22Q1_P1'!T17/'22Q1_P1'!S17-1)*100)</f>
        <v>―</v>
      </c>
      <c r="U17" s="87" t="str">
        <f>IF(OR('22Q1_P1'!U17&lt;=0,'22Q1_P1'!T17&lt;=0),"―",('22Q1_P1'!U17/'22Q1_P1'!T17-1)*100)</f>
        <v>―</v>
      </c>
      <c r="V17" s="87" t="str">
        <f>IF(OR('22Q1_P1'!V17&lt;=0,'22Q1_P1'!U17&lt;=0),"―",('22Q1_P1'!V17/'22Q1_P1'!U17-1)*100)</f>
        <v>―</v>
      </c>
      <c r="W17" s="87" t="str">
        <f>IF(OR('22Q1_P1'!W17&lt;=0,'22Q1_P1'!V17&lt;=0),"―",('22Q1_P1'!W17/'22Q1_P1'!V17-1)*100)</f>
        <v>―</v>
      </c>
      <c r="X17" s="87" t="str">
        <f>IF(OR('22Q1_P1'!X17&lt;=0,'22Q1_P1'!W17&lt;=0),"―",('22Q1_P1'!X17/'22Q1_P1'!W17-1)*100)</f>
        <v>―</v>
      </c>
      <c r="AB17" s="27" t="s">
        <v>89</v>
      </c>
    </row>
    <row r="18" spans="1:28" s="27" customFormat="1" ht="15" customHeight="1" x14ac:dyDescent="0.25">
      <c r="A18" s="38" t="s">
        <v>11</v>
      </c>
      <c r="B18" s="12" t="s">
        <v>44</v>
      </c>
      <c r="C18" s="87">
        <f t="shared" si="0"/>
        <v>144.05468972462035</v>
      </c>
      <c r="D18" s="87">
        <f t="shared" si="1"/>
        <v>14.690905833437595</v>
      </c>
      <c r="E18" s="87">
        <f>'21Q4_P2'!E18</f>
        <v>0.11843231025361334</v>
      </c>
      <c r="F18" s="87">
        <f>'21Q4_P2'!F18</f>
        <v>26.680710977945822</v>
      </c>
      <c r="G18" s="87">
        <f>'21Q4_P2'!G18</f>
        <v>37.833730215335201</v>
      </c>
      <c r="I18" s="86"/>
      <c r="J18" s="87" t="str">
        <f>IF(OR('22Q1_P1'!J18&lt;=0,'22Q1_P1'!I18&lt;=0),"―",('22Q1_P1'!J18/'22Q1_P1'!I18-1)*100)</f>
        <v>―</v>
      </c>
      <c r="K18" s="87" t="str">
        <f>IF(OR('22Q1_P1'!K18&lt;=0,'22Q1_P1'!J18&lt;=0),"―",('22Q1_P1'!K18/'22Q1_P1'!J18-1)*100)</f>
        <v>―</v>
      </c>
      <c r="L18" s="87" t="str">
        <f>IF(OR('22Q1_P1'!L18&lt;=0,'22Q1_P1'!K18&lt;=0),"―",('22Q1_P1'!L18/'22Q1_P1'!K18-1)*100)</f>
        <v>―</v>
      </c>
      <c r="M18" s="87">
        <f>IF(OR('22Q1_P1'!M18&lt;=0,'22Q1_P1'!L18&lt;=0),"―",('22Q1_P1'!M18/'22Q1_P1'!L18-1)*100)</f>
        <v>-17.987922977995296</v>
      </c>
      <c r="N18" s="87">
        <f>IF(OR('22Q1_P1'!N18&lt;=0,'22Q1_P1'!M18&lt;=0),"―",('22Q1_P1'!N18/'22Q1_P1'!M18-1)*100)</f>
        <v>-34.454114577826743</v>
      </c>
      <c r="O18" s="87">
        <f>IF(OR('22Q1_P1'!O18&lt;=0,'22Q1_P1'!N18&lt;=0),"―",('22Q1_P1'!O18/'22Q1_P1'!N18-1)*100)</f>
        <v>144.05468972462035</v>
      </c>
      <c r="P18" s="87">
        <f>IF(OR('22Q1_P1'!P18&lt;=0,'22Q1_P1'!O18&lt;=0),"―",('22Q1_P1'!P18/'22Q1_P1'!O18-1)*100)</f>
        <v>14.690905833437595</v>
      </c>
      <c r="Q18" s="87" t="str">
        <f>IF(OR('22Q1_P1'!Q18&lt;=0,'22Q1_P1'!P18&lt;=0),"―",('22Q1_P1'!Q18/'22Q1_P1'!P18-1)*100)</f>
        <v>―</v>
      </c>
      <c r="R18" s="87" t="str">
        <f>IF(OR('22Q1_P1'!R18&lt;=0,'22Q1_P1'!Q18&lt;=0),"―",('22Q1_P1'!R18/'22Q1_P1'!Q18-1)*100)</f>
        <v>―</v>
      </c>
      <c r="S18" s="87" t="str">
        <f>IF(OR('22Q1_P1'!S18&lt;=0,'22Q1_P1'!R18&lt;=0),"―",('22Q1_P1'!S18/'22Q1_P1'!R18-1)*100)</f>
        <v>―</v>
      </c>
      <c r="T18" s="87" t="str">
        <f>IF(OR('22Q1_P1'!T18&lt;=0,'22Q1_P1'!S18&lt;=0),"―",('22Q1_P1'!T18/'22Q1_P1'!S18-1)*100)</f>
        <v>―</v>
      </c>
      <c r="U18" s="87" t="str">
        <f>IF(OR('22Q1_P1'!U18&lt;=0,'22Q1_P1'!T18&lt;=0),"―",('22Q1_P1'!U18/'22Q1_P1'!T18-1)*100)</f>
        <v>―</v>
      </c>
      <c r="V18" s="87" t="str">
        <f>IF(OR('22Q1_P1'!V18&lt;=0,'22Q1_P1'!U18&lt;=0),"―",('22Q1_P1'!V18/'22Q1_P1'!U18-1)*100)</f>
        <v>―</v>
      </c>
      <c r="W18" s="87" t="str">
        <f>IF(OR('22Q1_P1'!W18&lt;=0,'22Q1_P1'!V18&lt;=0),"―",('22Q1_P1'!W18/'22Q1_P1'!V18-1)*100)</f>
        <v>―</v>
      </c>
      <c r="X18" s="87" t="str">
        <f>IF(OR('22Q1_P1'!X18&lt;=0,'22Q1_P1'!W18&lt;=0),"―",('22Q1_P1'!X18/'22Q1_P1'!W18-1)*100)</f>
        <v>―</v>
      </c>
      <c r="AB18" s="27" t="s">
        <v>89</v>
      </c>
    </row>
    <row r="19" spans="1:28" s="27" customFormat="1" ht="15" customHeight="1" x14ac:dyDescent="0.25">
      <c r="A19" s="38" t="s">
        <v>14</v>
      </c>
      <c r="B19" s="12" t="s">
        <v>77</v>
      </c>
      <c r="C19" s="87">
        <f t="shared" si="0"/>
        <v>2.2624743765051525</v>
      </c>
      <c r="D19" s="87">
        <f t="shared" si="1"/>
        <v>11.109455146826331</v>
      </c>
      <c r="E19" s="87">
        <f>'21Q4_P2'!E19</f>
        <v>18.229404721325725</v>
      </c>
      <c r="F19" s="87">
        <f>'21Q4_P2'!F19</f>
        <v>-13.061213497183378</v>
      </c>
      <c r="G19" s="87">
        <f>'21Q4_P2'!G19</f>
        <v>102.64721296653593</v>
      </c>
      <c r="I19" s="86"/>
      <c r="J19" s="87" t="str">
        <f>IF(OR('22Q1_P1'!J19&lt;=0,'22Q1_P1'!I19&lt;=0),"―",('22Q1_P1'!J19/'22Q1_P1'!I19-1)*100)</f>
        <v>―</v>
      </c>
      <c r="K19" s="87" t="str">
        <f>IF(OR('22Q1_P1'!K19&lt;=0,'22Q1_P1'!J19&lt;=0),"―",('22Q1_P1'!K19/'22Q1_P1'!J19-1)*100)</f>
        <v>―</v>
      </c>
      <c r="L19" s="87" t="str">
        <f>IF(OR('22Q1_P1'!L19&lt;=0,'22Q1_P1'!K19&lt;=0),"―",('22Q1_P1'!L19/'22Q1_P1'!K19-1)*100)</f>
        <v>―</v>
      </c>
      <c r="M19" s="87">
        <f>IF(OR('22Q1_P1'!M19&lt;=0,'22Q1_P1'!L19&lt;=0),"―",('22Q1_P1'!M19/'22Q1_P1'!L19-1)*100)</f>
        <v>47.503423554286982</v>
      </c>
      <c r="N19" s="87">
        <f>IF(OR('22Q1_P1'!N19&lt;=0,'22Q1_P1'!M19&lt;=0),"―",('22Q1_P1'!N19/'22Q1_P1'!M19-1)*100)</f>
        <v>19.777500601229868</v>
      </c>
      <c r="O19" s="87">
        <f>IF(OR('22Q1_P1'!O19&lt;=0,'22Q1_P1'!N19&lt;=0),"―",('22Q1_P1'!O19/'22Q1_P1'!N19-1)*100)</f>
        <v>2.2624743765051525</v>
      </c>
      <c r="P19" s="87">
        <f>IF(OR('22Q1_P1'!P19&lt;=0,'22Q1_P1'!O19&lt;=0),"―",('22Q1_P1'!P19/'22Q1_P1'!O19-1)*100)</f>
        <v>11.109455146826331</v>
      </c>
      <c r="Q19" s="87" t="str">
        <f>IF(OR('22Q1_P1'!Q19&lt;=0,'22Q1_P1'!P19&lt;=0),"―",('22Q1_P1'!Q19/'22Q1_P1'!P19-1)*100)</f>
        <v>―</v>
      </c>
      <c r="R19" s="87" t="str">
        <f>IF(OR('22Q1_P1'!R19&lt;=0,'22Q1_P1'!Q19&lt;=0),"―",('22Q1_P1'!R19/'22Q1_P1'!Q19-1)*100)</f>
        <v>―</v>
      </c>
      <c r="S19" s="87" t="str">
        <f>IF(OR('22Q1_P1'!S19&lt;=0,'22Q1_P1'!R19&lt;=0),"―",('22Q1_P1'!S19/'22Q1_P1'!R19-1)*100)</f>
        <v>―</v>
      </c>
      <c r="T19" s="87" t="str">
        <f>IF(OR('22Q1_P1'!T19&lt;=0,'22Q1_P1'!S19&lt;=0),"―",('22Q1_P1'!T19/'22Q1_P1'!S19-1)*100)</f>
        <v>―</v>
      </c>
      <c r="U19" s="87" t="str">
        <f>IF(OR('22Q1_P1'!U19&lt;=0,'22Q1_P1'!T19&lt;=0),"―",('22Q1_P1'!U19/'22Q1_P1'!T19-1)*100)</f>
        <v>―</v>
      </c>
      <c r="V19" s="87" t="str">
        <f>IF(OR('22Q1_P1'!V19&lt;=0,'22Q1_P1'!U19&lt;=0),"―",('22Q1_P1'!V19/'22Q1_P1'!U19-1)*100)</f>
        <v>―</v>
      </c>
      <c r="W19" s="87" t="str">
        <f>IF(OR('22Q1_P1'!W19&lt;=0,'22Q1_P1'!V19&lt;=0),"―",('22Q1_P1'!W19/'22Q1_P1'!V19-1)*100)</f>
        <v>―</v>
      </c>
      <c r="X19" s="87" t="str">
        <f>IF(OR('22Q1_P1'!X19&lt;=0,'22Q1_P1'!W19&lt;=0),"―",('22Q1_P1'!X19/'22Q1_P1'!W19-1)*100)</f>
        <v>―</v>
      </c>
      <c r="AB19" s="27" t="s">
        <v>89</v>
      </c>
    </row>
    <row r="20" spans="1:28" s="27" customFormat="1" ht="15" customHeight="1" x14ac:dyDescent="0.25">
      <c r="A20" s="38" t="s">
        <v>15</v>
      </c>
      <c r="B20" s="12" t="s">
        <v>76</v>
      </c>
      <c r="C20" s="87" t="str">
        <f t="shared" si="0"/>
        <v>―</v>
      </c>
      <c r="D20" s="87" t="str">
        <f t="shared" si="1"/>
        <v>―</v>
      </c>
      <c r="E20" s="87">
        <f>'21Q4_P2'!E20</f>
        <v>631.95342214632467</v>
      </c>
      <c r="F20" s="87" t="str">
        <f>'21Q4_P2'!F20</f>
        <v>―</v>
      </c>
      <c r="G20" s="87" t="str">
        <f>'21Q4_P2'!G20</f>
        <v>―</v>
      </c>
      <c r="I20" s="86"/>
      <c r="J20" s="87" t="str">
        <f>IF(OR('22Q1_P1'!J20&lt;=0,'22Q1_P1'!I20&lt;=0),"―",('22Q1_P1'!J20/'22Q1_P1'!I20-1)*100)</f>
        <v>―</v>
      </c>
      <c r="K20" s="87" t="str">
        <f>IF(OR('22Q1_P1'!K20&lt;=0,'22Q1_P1'!J20&lt;=0),"―",('22Q1_P1'!K20/'22Q1_P1'!J20-1)*100)</f>
        <v>―</v>
      </c>
      <c r="L20" s="87" t="str">
        <f>IF(OR('22Q1_P1'!L20&lt;=0,'22Q1_P1'!K20&lt;=0),"―",('22Q1_P1'!L20/'22Q1_P1'!K20-1)*100)</f>
        <v>―</v>
      </c>
      <c r="M20" s="87">
        <f>IF(OR('22Q1_P1'!M20&lt;=0,'22Q1_P1'!L20&lt;=0),"―",('22Q1_P1'!M20/'22Q1_P1'!L20-1)*100)</f>
        <v>-74.950565011377137</v>
      </c>
      <c r="N20" s="87">
        <f>IF(OR('22Q1_P1'!N20&lt;=0,'22Q1_P1'!M20&lt;=0),"―",('22Q1_P1'!N20/'22Q1_P1'!M20-1)*100)</f>
        <v>-8.3813190718149855</v>
      </c>
      <c r="O20" s="87" t="str">
        <f>IF(OR('22Q1_P1'!O20&lt;=0,'22Q1_P1'!N20&lt;=0),"―",('22Q1_P1'!O20/'22Q1_P1'!N20-1)*100)</f>
        <v>―</v>
      </c>
      <c r="P20" s="87" t="str">
        <f>IF(OR('22Q1_P1'!P20&lt;=0,'22Q1_P1'!O20&lt;=0),"―",('22Q1_P1'!P20/'22Q1_P1'!O20-1)*100)</f>
        <v>―</v>
      </c>
      <c r="Q20" s="87" t="str">
        <f>IF(OR('22Q1_P1'!Q20&lt;=0,'22Q1_P1'!P20&lt;=0),"―",('22Q1_P1'!Q20/'22Q1_P1'!P20-1)*100)</f>
        <v>―</v>
      </c>
      <c r="R20" s="87" t="str">
        <f>IF(OR('22Q1_P1'!R20&lt;=0,'22Q1_P1'!Q20&lt;=0),"―",('22Q1_P1'!R20/'22Q1_P1'!Q20-1)*100)</f>
        <v>―</v>
      </c>
      <c r="S20" s="87" t="str">
        <f>IF(OR('22Q1_P1'!S20&lt;=0,'22Q1_P1'!R20&lt;=0),"―",('22Q1_P1'!S20/'22Q1_P1'!R20-1)*100)</f>
        <v>―</v>
      </c>
      <c r="T20" s="87" t="str">
        <f>IF(OR('22Q1_P1'!T20&lt;=0,'22Q1_P1'!S20&lt;=0),"―",('22Q1_P1'!T20/'22Q1_P1'!S20-1)*100)</f>
        <v>―</v>
      </c>
      <c r="U20" s="87" t="str">
        <f>IF(OR('22Q1_P1'!U20&lt;=0,'22Q1_P1'!T20&lt;=0),"―",('22Q1_P1'!U20/'22Q1_P1'!T20-1)*100)</f>
        <v>―</v>
      </c>
      <c r="V20" s="87" t="str">
        <f>IF(OR('22Q1_P1'!V20&lt;=0,'22Q1_P1'!U20&lt;=0),"―",('22Q1_P1'!V20/'22Q1_P1'!U20-1)*100)</f>
        <v>―</v>
      </c>
      <c r="W20" s="87" t="str">
        <f>IF(OR('22Q1_P1'!W20&lt;=0,'22Q1_P1'!V20&lt;=0),"―",('22Q1_P1'!W20/'22Q1_P1'!V20-1)*100)</f>
        <v>―</v>
      </c>
      <c r="X20" s="87" t="str">
        <f>IF(OR('22Q1_P1'!X20&lt;=0,'22Q1_P1'!W20&lt;=0),"―",('22Q1_P1'!X20/'22Q1_P1'!W20-1)*100)</f>
        <v>―</v>
      </c>
      <c r="AB20" s="27" t="s">
        <v>89</v>
      </c>
    </row>
    <row r="21" spans="1:28" s="27" customFormat="1" ht="15" customHeight="1" x14ac:dyDescent="0.25">
      <c r="A21" s="36" t="s">
        <v>32</v>
      </c>
      <c r="B21" s="11" t="s">
        <v>28</v>
      </c>
      <c r="C21" s="85">
        <f t="shared" si="0"/>
        <v>538.75937072278703</v>
      </c>
      <c r="D21" s="85">
        <f t="shared" si="1"/>
        <v>40.7941618702977</v>
      </c>
      <c r="E21" s="85">
        <f>'21Q4_P2'!E21</f>
        <v>153.94911997422014</v>
      </c>
      <c r="F21" s="85">
        <f>'21Q4_P2'!F21</f>
        <v>8.0319637410911415</v>
      </c>
      <c r="G21" s="85" t="str">
        <f>'21Q4_P2'!G21</f>
        <v>―</v>
      </c>
      <c r="I21" s="92"/>
      <c r="J21" s="85" t="str">
        <f>IF(OR('22Q1_P1'!J22&lt;=0,'22Q1_P1'!I22&lt;=0),"―",('22Q1_P1'!J22/'22Q1_P1'!I22-1)*100)</f>
        <v>―</v>
      </c>
      <c r="K21" s="85" t="str">
        <f>IF(OR('22Q1_P1'!K22&lt;=0,'22Q1_P1'!J22&lt;=0),"―",('22Q1_P1'!K22/'22Q1_P1'!J22-1)*100)</f>
        <v>―</v>
      </c>
      <c r="L21" s="85" t="str">
        <f>IF(OR('22Q1_P1'!L22&lt;=0,'22Q1_P1'!K22&lt;=0),"―",('22Q1_P1'!L22/'22Q1_P1'!K22-1)*100)</f>
        <v>―</v>
      </c>
      <c r="M21" s="85">
        <f>IF(OR('22Q1_P1'!M22&lt;=0,'22Q1_P1'!L22&lt;=0),"―",('22Q1_P1'!M22/'22Q1_P1'!L22-1)*100)</f>
        <v>31.00791205704747</v>
      </c>
      <c r="N21" s="85">
        <f>IF(OR('22Q1_P1'!N22&lt;=0,'22Q1_P1'!M22&lt;=0),"―",('22Q1_P1'!N22/'22Q1_P1'!M22-1)*100)</f>
        <v>-57.669553232774163</v>
      </c>
      <c r="O21" s="85">
        <f>IF(OR('22Q1_P1'!O22&lt;=0,'22Q1_P1'!N22&lt;=0),"―",('22Q1_P1'!O22/'22Q1_P1'!N22-1)*100)</f>
        <v>538.75937072278703</v>
      </c>
      <c r="P21" s="85">
        <f>IF(OR('22Q1_P1'!P22&lt;=0,'22Q1_P1'!O22&lt;=0),"―",('22Q1_P1'!P22/'22Q1_P1'!O22-1)*100)</f>
        <v>40.7941618702977</v>
      </c>
      <c r="Q21" s="85" t="str">
        <f>IF(OR('22Q1_P1'!Q22&lt;=0,'22Q1_P1'!P22&lt;=0),"―",('22Q1_P1'!Q22/'22Q1_P1'!P22-1)*100)</f>
        <v>―</v>
      </c>
      <c r="R21" s="85" t="str">
        <f>IF(OR('22Q1_P1'!R22&lt;=0,'22Q1_P1'!Q22&lt;=0),"―",('22Q1_P1'!R22/'22Q1_P1'!Q22-1)*100)</f>
        <v>―</v>
      </c>
      <c r="S21" s="85" t="str">
        <f>IF(OR('22Q1_P1'!S22&lt;=0,'22Q1_P1'!R22&lt;=0),"―",('22Q1_P1'!S22/'22Q1_P1'!R22-1)*100)</f>
        <v>―</v>
      </c>
      <c r="T21" s="85" t="str">
        <f>IF(OR('22Q1_P1'!T22&lt;=0,'22Q1_P1'!S22&lt;=0),"―",('22Q1_P1'!T22/'22Q1_P1'!S22-1)*100)</f>
        <v>―</v>
      </c>
      <c r="U21" s="85" t="str">
        <f>IF(OR('22Q1_P1'!U22&lt;=0,'22Q1_P1'!T22&lt;=0),"―",('22Q1_P1'!U22/'22Q1_P1'!T22-1)*100)</f>
        <v>―</v>
      </c>
      <c r="V21" s="85" t="str">
        <f>IF(OR('22Q1_P1'!V22&lt;=0,'22Q1_P1'!U22&lt;=0),"―",('22Q1_P1'!V22/'22Q1_P1'!U22-1)*100)</f>
        <v>―</v>
      </c>
      <c r="W21" s="85" t="str">
        <f>IF(OR('22Q1_P1'!W22&lt;=0,'22Q1_P1'!V22&lt;=0),"―",('22Q1_P1'!W22/'22Q1_P1'!V22-1)*100)</f>
        <v>―</v>
      </c>
      <c r="X21" s="85" t="str">
        <f>IF(OR('22Q1_P1'!X22&lt;=0,'22Q1_P1'!W22&lt;=0),"―",('22Q1_P1'!X22/'22Q1_P1'!W22-1)*100)</f>
        <v>―</v>
      </c>
      <c r="AB21" s="27" t="s">
        <v>89</v>
      </c>
    </row>
    <row r="22" spans="1:28" s="27" customFormat="1" ht="15" customHeight="1" x14ac:dyDescent="0.25">
      <c r="A22" s="36" t="s">
        <v>38</v>
      </c>
      <c r="B22" s="11" t="s">
        <v>41</v>
      </c>
      <c r="C22" s="85">
        <f t="shared" si="0"/>
        <v>-41.538921459652741</v>
      </c>
      <c r="D22" s="85">
        <f t="shared" si="1"/>
        <v>131.22364661543301</v>
      </c>
      <c r="E22" s="85">
        <f>'21Q4_P2'!E22</f>
        <v>50.182382432542958</v>
      </c>
      <c r="F22" s="85">
        <f>'21Q4_P2'!F22</f>
        <v>18.464274132592195</v>
      </c>
      <c r="G22" s="85" t="str">
        <f>'21Q4_P2'!G22</f>
        <v>―</v>
      </c>
      <c r="I22" s="92"/>
      <c r="J22" s="85" t="str">
        <f>IF(OR('22Q1_P1'!J28&lt;=0,'22Q1_P1'!I28&lt;=0),"―",('22Q1_P1'!J28/'22Q1_P1'!I28-1)*100)</f>
        <v>―</v>
      </c>
      <c r="K22" s="85" t="str">
        <f>IF(OR('22Q1_P1'!K28&lt;=0,'22Q1_P1'!J28&lt;=0),"―",('22Q1_P1'!K28/'22Q1_P1'!J28-1)*100)</f>
        <v>―</v>
      </c>
      <c r="L22" s="85" t="str">
        <f>IF(OR('22Q1_P1'!L28&lt;=0,'22Q1_P1'!K28&lt;=0),"―",('22Q1_P1'!L28/'22Q1_P1'!K28-1)*100)</f>
        <v>―</v>
      </c>
      <c r="M22" s="85">
        <f>IF(OR('22Q1_P1'!M28&lt;=0,'22Q1_P1'!L28&lt;=0),"―",('22Q1_P1'!M28/'22Q1_P1'!L28-1)*100)</f>
        <v>60.239507509844884</v>
      </c>
      <c r="N22" s="85">
        <f>IF(OR('22Q1_P1'!N28&lt;=0,'22Q1_P1'!M28&lt;=0),"―",('22Q1_P1'!N28/'22Q1_P1'!M28-1)*100)</f>
        <v>137.98750814333425</v>
      </c>
      <c r="O22" s="85">
        <f>IF(OR('22Q1_P1'!O28&lt;=0,'22Q1_P1'!N28&lt;=0),"―",('22Q1_P1'!O28/'22Q1_P1'!N28-1)*100)</f>
        <v>-41.538921459652741</v>
      </c>
      <c r="P22" s="85">
        <f>IF(OR('22Q1_P1'!P28&lt;=0,'22Q1_P1'!O28&lt;=0),"―",('22Q1_P1'!P28/'22Q1_P1'!O28-1)*100)</f>
        <v>131.22364661543301</v>
      </c>
      <c r="Q22" s="85" t="str">
        <f>IF(OR('22Q1_P1'!Q28&lt;=0,'22Q1_P1'!P28&lt;=0),"―",('22Q1_P1'!Q28/'22Q1_P1'!P28-1)*100)</f>
        <v>―</v>
      </c>
      <c r="R22" s="85" t="str">
        <f>IF(OR('22Q1_P1'!R28&lt;=0,'22Q1_P1'!Q28&lt;=0),"―",('22Q1_P1'!R28/'22Q1_P1'!Q28-1)*100)</f>
        <v>―</v>
      </c>
      <c r="S22" s="85" t="str">
        <f>IF(OR('22Q1_P1'!S28&lt;=0,'22Q1_P1'!R28&lt;=0),"―",('22Q1_P1'!S28/'22Q1_P1'!R28-1)*100)</f>
        <v>―</v>
      </c>
      <c r="T22" s="85" t="str">
        <f>IF(OR('22Q1_P1'!T28&lt;=0,'22Q1_P1'!S28&lt;=0),"―",('22Q1_P1'!T28/'22Q1_P1'!S28-1)*100)</f>
        <v>―</v>
      </c>
      <c r="U22" s="85" t="str">
        <f>IF(OR('22Q1_P1'!U28&lt;=0,'22Q1_P1'!T28&lt;=0),"―",('22Q1_P1'!U28/'22Q1_P1'!T28-1)*100)</f>
        <v>―</v>
      </c>
      <c r="V22" s="85" t="str">
        <f>IF(OR('22Q1_P1'!V28&lt;=0,'22Q1_P1'!U28&lt;=0),"―",('22Q1_P1'!V28/'22Q1_P1'!U28-1)*100)</f>
        <v>―</v>
      </c>
      <c r="W22" s="85" t="str">
        <f>IF(OR('22Q1_P1'!W28&lt;=0,'22Q1_P1'!V28&lt;=0),"―",('22Q1_P1'!W28/'22Q1_P1'!V28-1)*100)</f>
        <v>―</v>
      </c>
      <c r="X22" s="85" t="str">
        <f>IF(OR('22Q1_P1'!X28&lt;=0,'22Q1_P1'!W28&lt;=0),"―",('22Q1_P1'!X28/'22Q1_P1'!W28-1)*100)</f>
        <v>―</v>
      </c>
      <c r="AB22" s="27" t="s">
        <v>89</v>
      </c>
    </row>
    <row r="23" spans="1:28" s="27" customFormat="1" ht="15" customHeight="1" x14ac:dyDescent="0.25">
      <c r="A23" s="45" t="s">
        <v>48</v>
      </c>
      <c r="B23" s="13" t="s">
        <v>515</v>
      </c>
      <c r="C23" s="91">
        <f t="shared" si="0"/>
        <v>58.920353639274722</v>
      </c>
      <c r="D23" s="91">
        <f t="shared" si="1"/>
        <v>-8.1818933419608442</v>
      </c>
      <c r="E23" s="91">
        <f>'21Q4_P2'!E23</f>
        <v>13.042007717814496</v>
      </c>
      <c r="F23" s="91">
        <f>'21Q4_P2'!F23</f>
        <v>3.6437522400369904</v>
      </c>
      <c r="G23" s="91">
        <f>'21Q4_P2'!G23</f>
        <v>12.751274952470325</v>
      </c>
      <c r="I23" s="91"/>
      <c r="J23" s="85" t="str">
        <f>IF(OR('22Q1_P1'!J34&lt;=0,'22Q1_P1'!I34&lt;=0),"―",('22Q1_P1'!J34/'22Q1_P1'!I34-1)*100)</f>
        <v>―</v>
      </c>
      <c r="K23" s="85" t="str">
        <f>IF(OR('22Q1_P1'!K34&lt;=0,'22Q1_P1'!J34&lt;=0),"―",('22Q1_P1'!K34/'22Q1_P1'!J34-1)*100)</f>
        <v>―</v>
      </c>
      <c r="L23" s="85" t="str">
        <f>IF(OR('22Q1_P1'!L34&lt;=0,'22Q1_P1'!K34&lt;=0),"―",('22Q1_P1'!L34/'22Q1_P1'!K34-1)*100)</f>
        <v>―</v>
      </c>
      <c r="M23" s="85">
        <f>IF(OR('22Q1_P1'!M34&lt;=0,'22Q1_P1'!L34&lt;=0),"―",('22Q1_P1'!M34/'22Q1_P1'!L34-1)*100)</f>
        <v>-14.228992674713814</v>
      </c>
      <c r="N23" s="85">
        <f>IF(OR('22Q1_P1'!N34&lt;=0,'22Q1_P1'!M34&lt;=0),"―",('22Q1_P1'!N34/'22Q1_P1'!M34-1)*100)</f>
        <v>-2.1237242276195611</v>
      </c>
      <c r="O23" s="85">
        <f>IF(OR('22Q1_P1'!O34&lt;=0,'22Q1_P1'!N34&lt;=0),"―",('22Q1_P1'!O34/'22Q1_P1'!N34-1)*100)</f>
        <v>58.920353639274722</v>
      </c>
      <c r="P23" s="85">
        <f>IF(OR('22Q1_P1'!P34&lt;=0,'22Q1_P1'!O34&lt;=0),"―",('22Q1_P1'!P34/'22Q1_P1'!O34-1)*100)</f>
        <v>-8.1818933419608442</v>
      </c>
      <c r="Q23" s="85" t="str">
        <f>IF(OR('22Q1_P1'!Q34&lt;=0,'22Q1_P1'!P34&lt;=0),"―",('22Q1_P1'!Q34/'22Q1_P1'!P34-1)*100)</f>
        <v>―</v>
      </c>
      <c r="R23" s="85" t="str">
        <f>IF(OR('22Q1_P1'!R34&lt;=0,'22Q1_P1'!Q34&lt;=0),"―",('22Q1_P1'!R34/'22Q1_P1'!Q34-1)*100)</f>
        <v>―</v>
      </c>
      <c r="S23" s="85" t="str">
        <f>IF(OR('22Q1_P1'!S34&lt;=0,'22Q1_P1'!R34&lt;=0),"―",('22Q1_P1'!S34/'22Q1_P1'!R34-1)*100)</f>
        <v>―</v>
      </c>
      <c r="T23" s="85" t="str">
        <f>IF(OR('22Q1_P1'!T34&lt;=0,'22Q1_P1'!S34&lt;=0),"―",('22Q1_P1'!T34/'22Q1_P1'!S34-1)*100)</f>
        <v>―</v>
      </c>
      <c r="U23" s="85" t="str">
        <f>IF(OR('22Q1_P1'!U34&lt;=0,'22Q1_P1'!T34&lt;=0),"―",('22Q1_P1'!U34/'22Q1_P1'!T34-1)*100)</f>
        <v>―</v>
      </c>
      <c r="V23" s="85" t="str">
        <f>IF(OR('22Q1_P1'!V34&lt;=0,'22Q1_P1'!U34&lt;=0),"―",('22Q1_P1'!V34/'22Q1_P1'!U34-1)*100)</f>
        <v>―</v>
      </c>
      <c r="W23" s="85" t="str">
        <f>IF(OR('22Q1_P1'!W34&lt;=0,'22Q1_P1'!V34&lt;=0),"―",('22Q1_P1'!W34/'22Q1_P1'!V34-1)*100)</f>
        <v>―</v>
      </c>
      <c r="X23" s="85" t="str">
        <f>IF(OR('22Q1_P1'!X34&lt;=0,'22Q1_P1'!W34&lt;=0),"―",('22Q1_P1'!X34/'22Q1_P1'!W34-1)*100)</f>
        <v>―</v>
      </c>
      <c r="AB23" s="27" t="s">
        <v>89</v>
      </c>
    </row>
    <row r="24" spans="1:28" s="27" customFormat="1" ht="15" customHeight="1" x14ac:dyDescent="0.25">
      <c r="A24" s="36" t="s">
        <v>49</v>
      </c>
      <c r="B24" s="11" t="s">
        <v>510</v>
      </c>
      <c r="C24" s="85">
        <f t="shared" si="0"/>
        <v>385.77970298494836</v>
      </c>
      <c r="D24" s="85" t="str">
        <f t="shared" si="1"/>
        <v>―</v>
      </c>
      <c r="E24" s="85">
        <f>'21Q4_P2'!E24</f>
        <v>-96.458282869968599</v>
      </c>
      <c r="F24" s="85">
        <f>'21Q4_P2'!F24</f>
        <v>322.68322309034511</v>
      </c>
      <c r="G24" s="85" t="str">
        <f>'21Q4_P2'!G24</f>
        <v>―</v>
      </c>
      <c r="I24" s="92"/>
      <c r="J24" s="85" t="str">
        <f>IF(OR('22Q1_P1'!J35&lt;=0,'22Q1_P1'!I35&lt;=0),"―",('22Q1_P1'!J35/'22Q1_P1'!I35-1)*100)</f>
        <v>―</v>
      </c>
      <c r="K24" s="85" t="str">
        <f>IF(OR('22Q1_P1'!K35&lt;=0,'22Q1_P1'!J35&lt;=0),"―",('22Q1_P1'!K35/'22Q1_P1'!J35-1)*100)</f>
        <v>―</v>
      </c>
      <c r="L24" s="85" t="str">
        <f>IF(OR('22Q1_P1'!L35&lt;=0,'22Q1_P1'!K35&lt;=0),"―",('22Q1_P1'!L35/'22Q1_P1'!K35-1)*100)</f>
        <v>―</v>
      </c>
      <c r="M24" s="85">
        <f>IF(OR('22Q1_P1'!M35&lt;=0,'22Q1_P1'!L35&lt;=0),"―",('22Q1_P1'!M35/'22Q1_P1'!L35-1)*100)</f>
        <v>1511.8037516161014</v>
      </c>
      <c r="N24" s="85">
        <f>IF(OR('22Q1_P1'!N35&lt;=0,'22Q1_P1'!M35&lt;=0),"―",('22Q1_P1'!N35/'22Q1_P1'!M35-1)*100)</f>
        <v>-96.71103855043782</v>
      </c>
      <c r="O24" s="85">
        <f>IF(OR('22Q1_P1'!O35&lt;=0,'22Q1_P1'!N35&lt;=0),"―",('22Q1_P1'!O35/'22Q1_P1'!N35-1)*100)</f>
        <v>385.77970298494836</v>
      </c>
      <c r="P24" s="85" t="str">
        <f>IF(OR('22Q1_P1'!P35&lt;=0,'22Q1_P1'!O35&lt;=0),"―",('22Q1_P1'!P35/'22Q1_P1'!O35-1)*100)</f>
        <v>―</v>
      </c>
      <c r="Q24" s="85" t="str">
        <f>IF(OR('22Q1_P1'!Q35&lt;=0,'22Q1_P1'!P35&lt;=0),"―",('22Q1_P1'!Q35/'22Q1_P1'!P35-1)*100)</f>
        <v>―</v>
      </c>
      <c r="R24" s="85" t="str">
        <f>IF(OR('22Q1_P1'!R35&lt;=0,'22Q1_P1'!Q35&lt;=0),"―",('22Q1_P1'!R35/'22Q1_P1'!Q35-1)*100)</f>
        <v>―</v>
      </c>
      <c r="S24" s="85" t="str">
        <f>IF(OR('22Q1_P1'!S35&lt;=0,'22Q1_P1'!R35&lt;=0),"―",('22Q1_P1'!S35/'22Q1_P1'!R35-1)*100)</f>
        <v>―</v>
      </c>
      <c r="T24" s="85" t="str">
        <f>IF(OR('22Q1_P1'!T35&lt;=0,'22Q1_P1'!S35&lt;=0),"―",('22Q1_P1'!T35/'22Q1_P1'!S35-1)*100)</f>
        <v>―</v>
      </c>
      <c r="U24" s="85" t="str">
        <f>IF(OR('22Q1_P1'!U35&lt;=0,'22Q1_P1'!T35&lt;=0),"―",('22Q1_P1'!U35/'22Q1_P1'!T35-1)*100)</f>
        <v>―</v>
      </c>
      <c r="V24" s="85" t="str">
        <f>IF(OR('22Q1_P1'!V35&lt;=0,'22Q1_P1'!U35&lt;=0),"―",('22Q1_P1'!V35/'22Q1_P1'!U35-1)*100)</f>
        <v>―</v>
      </c>
      <c r="W24" s="85" t="str">
        <f>IF(OR('22Q1_P1'!W35&lt;=0,'22Q1_P1'!V35&lt;=0),"―",('22Q1_P1'!W35/'22Q1_P1'!V35-1)*100)</f>
        <v>―</v>
      </c>
      <c r="X24" s="85" t="str">
        <f>IF(OR('22Q1_P1'!X35&lt;=0,'22Q1_P1'!W35&lt;=0),"―",('22Q1_P1'!X35/'22Q1_P1'!W35-1)*100)</f>
        <v>―</v>
      </c>
      <c r="AB24" s="27" t="s">
        <v>89</v>
      </c>
    </row>
    <row r="25" spans="1:28" s="27" customFormat="1" ht="15" customHeight="1" x14ac:dyDescent="0.25">
      <c r="A25" s="36" t="s">
        <v>51</v>
      </c>
      <c r="B25" s="11" t="s">
        <v>512</v>
      </c>
      <c r="C25" s="85">
        <f t="shared" si="0"/>
        <v>182.38073252319964</v>
      </c>
      <c r="D25" s="85" t="str">
        <f t="shared" si="1"/>
        <v>―</v>
      </c>
      <c r="E25" s="85">
        <f>'21Q4_P2'!E25</f>
        <v>-25.123011974625864</v>
      </c>
      <c r="F25" s="85">
        <f>'21Q4_P2'!F25</f>
        <v>29.519236479094779</v>
      </c>
      <c r="G25" s="85" t="str">
        <f>'21Q4_P2'!G25</f>
        <v>―</v>
      </c>
      <c r="I25" s="92"/>
      <c r="J25" s="85" t="str">
        <f>IF(OR('22Q1_P1'!J40&lt;=0,'22Q1_P1'!I40&lt;=0),"―",('22Q1_P1'!J40/'22Q1_P1'!I40-1)*100)</f>
        <v>―</v>
      </c>
      <c r="K25" s="85" t="str">
        <f>IF(OR('22Q1_P1'!K40&lt;=0,'22Q1_P1'!J40&lt;=0),"―",('22Q1_P1'!K40/'22Q1_P1'!J40-1)*100)</f>
        <v>―</v>
      </c>
      <c r="L25" s="85" t="str">
        <f>IF(OR('22Q1_P1'!L40&lt;=0,'22Q1_P1'!K40&lt;=0),"―",('22Q1_P1'!L40/'22Q1_P1'!K40-1)*100)</f>
        <v>―</v>
      </c>
      <c r="M25" s="85">
        <f>IF(OR('22Q1_P1'!M40&lt;=0,'22Q1_P1'!L40&lt;=0),"―",('22Q1_P1'!M40/'22Q1_P1'!L40-1)*100)</f>
        <v>80.06397323599505</v>
      </c>
      <c r="N25" s="85">
        <f>IF(OR('22Q1_P1'!N40&lt;=0,'22Q1_P1'!M40&lt;=0),"―",('22Q1_P1'!N40/'22Q1_P1'!M40-1)*100)</f>
        <v>-70.813431763457757</v>
      </c>
      <c r="O25" s="85">
        <f>IF(OR('22Q1_P1'!O40&lt;=0,'22Q1_P1'!N40&lt;=0),"―",('22Q1_P1'!O40/'22Q1_P1'!N40-1)*100)</f>
        <v>182.38073252319964</v>
      </c>
      <c r="P25" s="85" t="str">
        <f>IF(OR('22Q1_P1'!P40&lt;=0,'22Q1_P1'!O40&lt;=0),"―",('22Q1_P1'!P40/'22Q1_P1'!O40-1)*100)</f>
        <v>―</v>
      </c>
      <c r="Q25" s="85" t="str">
        <f>IF(OR('22Q1_P1'!Q40&lt;=0,'22Q1_P1'!P40&lt;=0),"―",('22Q1_P1'!Q40/'22Q1_P1'!P40-1)*100)</f>
        <v>―</v>
      </c>
      <c r="R25" s="85" t="str">
        <f>IF(OR('22Q1_P1'!R40&lt;=0,'22Q1_P1'!Q40&lt;=0),"―",('22Q1_P1'!R40/'22Q1_P1'!Q40-1)*100)</f>
        <v>―</v>
      </c>
      <c r="S25" s="85" t="str">
        <f>IF(OR('22Q1_P1'!S40&lt;=0,'22Q1_P1'!R40&lt;=0),"―",('22Q1_P1'!S40/'22Q1_P1'!R40-1)*100)</f>
        <v>―</v>
      </c>
      <c r="T25" s="85" t="str">
        <f>IF(OR('22Q1_P1'!T40&lt;=0,'22Q1_P1'!S40&lt;=0),"―",('22Q1_P1'!T40/'22Q1_P1'!S40-1)*100)</f>
        <v>―</v>
      </c>
      <c r="U25" s="85" t="str">
        <f>IF(OR('22Q1_P1'!U40&lt;=0,'22Q1_P1'!T40&lt;=0),"―",('22Q1_P1'!U40/'22Q1_P1'!T40-1)*100)</f>
        <v>―</v>
      </c>
      <c r="V25" s="85" t="str">
        <f>IF(OR('22Q1_P1'!V40&lt;=0,'22Q1_P1'!U40&lt;=0),"―",('22Q1_P1'!V40/'22Q1_P1'!U40-1)*100)</f>
        <v>―</v>
      </c>
      <c r="W25" s="85" t="str">
        <f>IF(OR('22Q1_P1'!W40&lt;=0,'22Q1_P1'!V40&lt;=0),"―",('22Q1_P1'!W40/'22Q1_P1'!V40-1)*100)</f>
        <v>―</v>
      </c>
      <c r="X25" s="85" t="str">
        <f>IF(OR('22Q1_P1'!X40&lt;=0,'22Q1_P1'!W40&lt;=0),"―",('22Q1_P1'!X40/'22Q1_P1'!W40-1)*100)</f>
        <v>―</v>
      </c>
      <c r="AB25" s="27" t="s">
        <v>89</v>
      </c>
    </row>
    <row r="26" spans="1:28" s="27" customFormat="1" ht="15" customHeight="1" x14ac:dyDescent="0.25">
      <c r="A26" s="9" t="s">
        <v>555</v>
      </c>
      <c r="B26" s="13" t="s">
        <v>516</v>
      </c>
      <c r="C26" s="91">
        <f t="shared" si="0"/>
        <v>74.375991142821675</v>
      </c>
      <c r="D26" s="91">
        <f t="shared" si="1"/>
        <v>-16.313328741227593</v>
      </c>
      <c r="E26" s="91">
        <f>'21Q4_P2'!E26</f>
        <v>-23.132377960532235</v>
      </c>
      <c r="F26" s="91">
        <f>'21Q4_P2'!F26</f>
        <v>5.3565438701667079</v>
      </c>
      <c r="G26" s="91" t="str">
        <f>'21Q4_P2'!G26</f>
        <v>―</v>
      </c>
      <c r="I26" s="91"/>
      <c r="J26" s="91" t="str">
        <f>IF(OR('22Q1_P1'!J46&lt;=0,'22Q1_P1'!I46&lt;=0),"―",('22Q1_P1'!J46/'22Q1_P1'!I46-1)*100)</f>
        <v>―</v>
      </c>
      <c r="K26" s="91" t="str">
        <f>IF(OR('22Q1_P1'!K46&lt;=0,'22Q1_P1'!J46&lt;=0),"―",('22Q1_P1'!K46/'22Q1_P1'!J46-1)*100)</f>
        <v>―</v>
      </c>
      <c r="L26" s="91" t="str">
        <f>IF(OR('22Q1_P1'!L46&lt;=0,'22Q1_P1'!K46&lt;=0),"―",('22Q1_P1'!L46/'22Q1_P1'!K46-1)*100)</f>
        <v>―</v>
      </c>
      <c r="M26" s="91">
        <f>IF(OR('22Q1_P1'!M46&lt;=0,'22Q1_P1'!L46&lt;=0),"―",('22Q1_P1'!M46/'22Q1_P1'!L46-1)*100)</f>
        <v>158.24606955254686</v>
      </c>
      <c r="N26" s="91">
        <f>IF(OR('22Q1_P1'!N46&lt;=0,'22Q1_P1'!M46&lt;=0),"―",('22Q1_P1'!N46/'22Q1_P1'!M46-1)*100)</f>
        <v>-67.456795608968889</v>
      </c>
      <c r="O26" s="91">
        <f>IF(OR('22Q1_P1'!O46&lt;=0,'22Q1_P1'!N46&lt;=0),"―",('22Q1_P1'!O46/'22Q1_P1'!N46-1)*100)</f>
        <v>74.375991142821675</v>
      </c>
      <c r="P26" s="91">
        <f>IF(OR('22Q1_P1'!P46&lt;=0,'22Q1_P1'!O46&lt;=0),"―",('22Q1_P1'!P46/'22Q1_P1'!O46-1)*100)</f>
        <v>-16.313328741227593</v>
      </c>
      <c r="Q26" s="91" t="str">
        <f>IF(OR('22Q1_P1'!Q46&lt;=0,'22Q1_P1'!P46&lt;=0),"―",('22Q1_P1'!Q46/'22Q1_P1'!P46-1)*100)</f>
        <v>―</v>
      </c>
      <c r="R26" s="91" t="str">
        <f>IF(OR('22Q1_P1'!R46&lt;=0,'22Q1_P1'!Q46&lt;=0),"―",('22Q1_P1'!R46/'22Q1_P1'!Q46-1)*100)</f>
        <v>―</v>
      </c>
      <c r="S26" s="91" t="str">
        <f>IF(OR('22Q1_P1'!S46&lt;=0,'22Q1_P1'!R46&lt;=0),"―",('22Q1_P1'!S46/'22Q1_P1'!R46-1)*100)</f>
        <v>―</v>
      </c>
      <c r="T26" s="91" t="str">
        <f>IF(OR('22Q1_P1'!T46&lt;=0,'22Q1_P1'!S46&lt;=0),"―",('22Q1_P1'!T46/'22Q1_P1'!S46-1)*100)</f>
        <v>―</v>
      </c>
      <c r="U26" s="91" t="str">
        <f>IF(OR('22Q1_P1'!U46&lt;=0,'22Q1_P1'!T46&lt;=0),"―",('22Q1_P1'!U46/'22Q1_P1'!T46-1)*100)</f>
        <v>―</v>
      </c>
      <c r="V26" s="91" t="str">
        <f>IF(OR('22Q1_P1'!V46&lt;=0,'22Q1_P1'!U46&lt;=0),"―",('22Q1_P1'!V46/'22Q1_P1'!U46-1)*100)</f>
        <v>―</v>
      </c>
      <c r="W26" s="91" t="str">
        <f>IF(OR('22Q1_P1'!W46&lt;=0,'22Q1_P1'!V46&lt;=0),"―",('22Q1_P1'!W46/'22Q1_P1'!V46-1)*100)</f>
        <v>―</v>
      </c>
      <c r="X26" s="91" t="str">
        <f>IF(OR('22Q1_P1'!X46&lt;=0,'22Q1_P1'!W46&lt;=0),"―",('22Q1_P1'!X46/'22Q1_P1'!W46-1)*100)</f>
        <v>―</v>
      </c>
      <c r="AB26" s="27" t="s">
        <v>89</v>
      </c>
    </row>
    <row r="27" spans="1:28" s="27" customFormat="1" ht="15" customHeight="1" x14ac:dyDescent="0.25">
      <c r="A27" s="45" t="s">
        <v>57</v>
      </c>
      <c r="B27" s="13" t="s">
        <v>54</v>
      </c>
      <c r="C27" s="91">
        <f t="shared" si="0"/>
        <v>77.531924821496517</v>
      </c>
      <c r="D27" s="91">
        <f t="shared" si="1"/>
        <v>-17.867826112173159</v>
      </c>
      <c r="E27" s="91">
        <f>'21Q4_P2'!E27</f>
        <v>-18.427165572622929</v>
      </c>
      <c r="F27" s="91">
        <f>'21Q4_P2'!F27</f>
        <v>17.77429678743885</v>
      </c>
      <c r="G27" s="91" t="str">
        <f>'21Q4_P2'!G27</f>
        <v>―</v>
      </c>
      <c r="I27" s="90"/>
      <c r="J27" s="91" t="str">
        <f>IF(OR('22Q1_P1'!J47&lt;=0,'22Q1_P1'!I47&lt;=0),"―",('22Q1_P1'!J47/'22Q1_P1'!I47-1)*100)</f>
        <v>―</v>
      </c>
      <c r="K27" s="91" t="str">
        <f>IF(OR('22Q1_P1'!K47&lt;=0,'22Q1_P1'!J47&lt;=0),"―",('22Q1_P1'!K47/'22Q1_P1'!J47-1)*100)</f>
        <v>―</v>
      </c>
      <c r="L27" s="91" t="str">
        <f>IF(OR('22Q1_P1'!L47&lt;=0,'22Q1_P1'!K47&lt;=0),"―",('22Q1_P1'!L47/'22Q1_P1'!K47-1)*100)</f>
        <v>―</v>
      </c>
      <c r="M27" s="91">
        <f>IF(OR('22Q1_P1'!M47&lt;=0,'22Q1_P1'!L47&lt;=0),"―",('22Q1_P1'!M47/'22Q1_P1'!L47-1)*100)</f>
        <v>153.01069473742652</v>
      </c>
      <c r="N27" s="91">
        <f>IF(OR('22Q1_P1'!N47&lt;=0,'22Q1_P1'!M47&lt;=0),"―",('22Q1_P1'!N47/'22Q1_P1'!M47-1)*100)</f>
        <v>-61.284984366913065</v>
      </c>
      <c r="O27" s="91">
        <f>IF(OR('22Q1_P1'!O47&lt;=0,'22Q1_P1'!N47&lt;=0),"―",('22Q1_P1'!O47/'22Q1_P1'!N47-1)*100)</f>
        <v>77.531924821496517</v>
      </c>
      <c r="P27" s="91">
        <f>IF(OR('22Q1_P1'!P47&lt;=0,'22Q1_P1'!O47&lt;=0),"―",('22Q1_P1'!P47/'22Q1_P1'!O47-1)*100)</f>
        <v>-17.867826112173159</v>
      </c>
      <c r="Q27" s="91" t="str">
        <f>IF(OR('22Q1_P1'!Q47&lt;=0,'22Q1_P1'!P47&lt;=0),"―",('22Q1_P1'!Q47/'22Q1_P1'!P47-1)*100)</f>
        <v>―</v>
      </c>
      <c r="R27" s="91" t="str">
        <f>IF(OR('22Q1_P1'!R47&lt;=0,'22Q1_P1'!Q47&lt;=0),"―",('22Q1_P1'!R47/'22Q1_P1'!Q47-1)*100)</f>
        <v>―</v>
      </c>
      <c r="S27" s="91" t="str">
        <f>IF(OR('22Q1_P1'!S47&lt;=0,'22Q1_P1'!R47&lt;=0),"―",('22Q1_P1'!S47/'22Q1_P1'!R47-1)*100)</f>
        <v>―</v>
      </c>
      <c r="T27" s="91" t="str">
        <f>IF(OR('22Q1_P1'!T47&lt;=0,'22Q1_P1'!S47&lt;=0),"―",('22Q1_P1'!T47/'22Q1_P1'!S47-1)*100)</f>
        <v>―</v>
      </c>
      <c r="U27" s="91" t="str">
        <f>IF(OR('22Q1_P1'!U47&lt;=0,'22Q1_P1'!T47&lt;=0),"―",('22Q1_P1'!U47/'22Q1_P1'!T47-1)*100)</f>
        <v>―</v>
      </c>
      <c r="V27" s="91" t="str">
        <f>IF(OR('22Q1_P1'!V47&lt;=0,'22Q1_P1'!U47&lt;=0),"―",('22Q1_P1'!V47/'22Q1_P1'!U47-1)*100)</f>
        <v>―</v>
      </c>
      <c r="W27" s="91" t="str">
        <f>IF(OR('22Q1_P1'!W47&lt;=0,'22Q1_P1'!V47&lt;=0),"―",('22Q1_P1'!W47/'22Q1_P1'!V47-1)*100)</f>
        <v>―</v>
      </c>
      <c r="X27" s="91" t="str">
        <f>IF(OR('22Q1_P1'!X47&lt;=0,'22Q1_P1'!W47&lt;=0),"―",('22Q1_P1'!X47/'22Q1_P1'!W47-1)*100)</f>
        <v>―</v>
      </c>
      <c r="AB27" s="27" t="s">
        <v>89</v>
      </c>
    </row>
    <row r="28" spans="1:28" s="27" customFormat="1" ht="15" customHeight="1" x14ac:dyDescent="0.25">
      <c r="A28" s="156" t="s">
        <v>556</v>
      </c>
      <c r="B28" s="13" t="s">
        <v>55</v>
      </c>
      <c r="C28" s="91">
        <f t="shared" si="0"/>
        <v>72.064334997240252</v>
      </c>
      <c r="D28" s="91">
        <f t="shared" si="1"/>
        <v>-15.138509747330286</v>
      </c>
      <c r="E28" s="91">
        <f>'21Q4_P2'!E28</f>
        <v>-25.342314567789604</v>
      </c>
      <c r="F28" s="91">
        <f>'21Q4_P2'!F28</f>
        <v>-1.0160263525618496</v>
      </c>
      <c r="G28" s="91">
        <f>'21Q4_P2'!G28</f>
        <v>14.206286489151232</v>
      </c>
      <c r="I28" s="91"/>
      <c r="J28" s="91" t="str">
        <f>IF(OR('22Q1_P1'!J48&lt;=0,'22Q1_P1'!I48&lt;=0),"―",('22Q1_P1'!J48/'22Q1_P1'!I48-1)*100)</f>
        <v>―</v>
      </c>
      <c r="K28" s="91" t="str">
        <f>IF(OR('22Q1_P1'!K48&lt;=0,'22Q1_P1'!J48&lt;=0),"―",('22Q1_P1'!K48/'22Q1_P1'!J48-1)*100)</f>
        <v>―</v>
      </c>
      <c r="L28" s="91" t="str">
        <f>IF(OR('22Q1_P1'!L48&lt;=0,'22Q1_P1'!K48&lt;=0),"―",('22Q1_P1'!L48/'22Q1_P1'!K48-1)*100)</f>
        <v>―</v>
      </c>
      <c r="M28" s="91">
        <f>IF(OR('22Q1_P1'!M48&lt;=0,'22Q1_P1'!L48&lt;=0),"―",('22Q1_P1'!M48/'22Q1_P1'!L48-1)*100)</f>
        <v>161.2262218289506</v>
      </c>
      <c r="N28" s="91">
        <f>IF(OR('22Q1_P1'!N48&lt;=0,'22Q1_P1'!M48&lt;=0),"―",('22Q1_P1'!N48/'22Q1_P1'!M48-1)*100)</f>
        <v>-70.859509401047745</v>
      </c>
      <c r="O28" s="91">
        <f>IF(OR('22Q1_P1'!O48&lt;=0,'22Q1_P1'!N48&lt;=0),"―",('22Q1_P1'!O48/'22Q1_P1'!N48-1)*100)</f>
        <v>72.064334997240252</v>
      </c>
      <c r="P28" s="91">
        <f>IF(OR('22Q1_P1'!P48&lt;=0,'22Q1_P1'!O48&lt;=0),"―",('22Q1_P1'!P48/'22Q1_P1'!O48-1)*100)</f>
        <v>-15.138509747330286</v>
      </c>
      <c r="Q28" s="91" t="str">
        <f>IF(OR('22Q1_P1'!Q48&lt;=0,'22Q1_P1'!P48&lt;=0),"―",('22Q1_P1'!Q48/'22Q1_P1'!P48-1)*100)</f>
        <v>―</v>
      </c>
      <c r="R28" s="91" t="str">
        <f>IF(OR('22Q1_P1'!R48&lt;=0,'22Q1_P1'!Q48&lt;=0),"―",('22Q1_P1'!R48/'22Q1_P1'!Q48-1)*100)</f>
        <v>―</v>
      </c>
      <c r="S28" s="91" t="str">
        <f>IF(OR('22Q1_P1'!S48&lt;=0,'22Q1_P1'!R48&lt;=0),"―",('22Q1_P1'!S48/'22Q1_P1'!R48-1)*100)</f>
        <v>―</v>
      </c>
      <c r="T28" s="91" t="str">
        <f>IF(OR('22Q1_P1'!T48&lt;=0,'22Q1_P1'!S48&lt;=0),"―",('22Q1_P1'!T48/'22Q1_P1'!S48-1)*100)</f>
        <v>―</v>
      </c>
      <c r="U28" s="91" t="str">
        <f>IF(OR('22Q1_P1'!U48&lt;=0,'22Q1_P1'!T48&lt;=0),"―",('22Q1_P1'!U48/'22Q1_P1'!T48-1)*100)</f>
        <v>―</v>
      </c>
      <c r="V28" s="91" t="str">
        <f>IF(OR('22Q1_P1'!V48&lt;=0,'22Q1_P1'!U48&lt;=0),"―",('22Q1_P1'!V48/'22Q1_P1'!U48-1)*100)</f>
        <v>―</v>
      </c>
      <c r="W28" s="91" t="str">
        <f>IF(OR('22Q1_P1'!W48&lt;=0,'22Q1_P1'!V48&lt;=0),"―",('22Q1_P1'!W48/'22Q1_P1'!V48-1)*100)</f>
        <v>―</v>
      </c>
      <c r="X28" s="91" t="str">
        <f>IF(OR('22Q1_P1'!X48&lt;=0,'22Q1_P1'!W48&lt;=0),"―",('22Q1_P1'!X48/'22Q1_P1'!W48-1)*100)</f>
        <v>―</v>
      </c>
      <c r="AB28" s="27" t="s">
        <v>89</v>
      </c>
    </row>
    <row r="29" spans="1:28"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AB29" s="27" t="s">
        <v>89</v>
      </c>
    </row>
    <row r="30" spans="1:28" s="27" customFormat="1" ht="15" customHeight="1" x14ac:dyDescent="0.25">
      <c r="A30" s="36" t="s">
        <v>102</v>
      </c>
      <c r="B30" s="11" t="s">
        <v>102</v>
      </c>
      <c r="C30" s="85">
        <f t="shared" ref="C30:D33" si="2">+IF(O30="","―",O30)</f>
        <v>28.952290260138369</v>
      </c>
      <c r="D30" s="85">
        <f t="shared" si="2"/>
        <v>3.3249683800536056</v>
      </c>
      <c r="E30" s="85">
        <f>'21Q4_P2'!E30</f>
        <v>13.283859968850553</v>
      </c>
      <c r="F30" s="85">
        <f>'21Q4_P2'!F30</f>
        <v>6.1337650795507459</v>
      </c>
      <c r="G30" s="85">
        <f>'21Q4_P2'!G30</f>
        <v>12.70066004747401</v>
      </c>
      <c r="I30" s="85"/>
      <c r="J30" s="85" t="str">
        <f>IF(OR('22Q1_P1'!J50&lt;=0,'22Q1_P1'!I50&lt;=0),"―",('22Q1_P1'!J50/'22Q1_P1'!I50-1)*100)</f>
        <v>―</v>
      </c>
      <c r="K30" s="85" t="str">
        <f>IF(OR('22Q1_P1'!K50&lt;=0,'22Q1_P1'!J50&lt;=0),"―",('22Q1_P1'!K50/'22Q1_P1'!J50-1)*100)</f>
        <v>―</v>
      </c>
      <c r="L30" s="85" t="str">
        <f>IF(OR('22Q1_P1'!L50&lt;=0,'22Q1_P1'!K50&lt;=0),"―",('22Q1_P1'!L50/'22Q1_P1'!K50-1)*100)</f>
        <v>―</v>
      </c>
      <c r="M30" s="85">
        <f>IF(OR('22Q1_P1'!M50&lt;=0,'22Q1_P1'!L50&lt;=0),"―",('22Q1_P1'!M50/'22Q1_P1'!L50-1)*100)</f>
        <v>-3.7628319164015434</v>
      </c>
      <c r="N30" s="85">
        <f>IF(OR('22Q1_P1'!N50&lt;=0,'22Q1_P1'!M50&lt;=0),"―",('22Q1_P1'!N50/'22Q1_P1'!M50-1)*100)</f>
        <v>10.321921212544606</v>
      </c>
      <c r="O30" s="85">
        <f>IF(OR('22Q1_P1'!O50&lt;=0,'22Q1_P1'!N50&lt;=0),"―",('22Q1_P1'!O50/'22Q1_P1'!N50-1)*100)</f>
        <v>28.952290260138369</v>
      </c>
      <c r="P30" s="85">
        <f>IF(OR('22Q1_P1'!P50&lt;=0,'22Q1_P1'!O50&lt;=0),"―",('22Q1_P1'!P50/'22Q1_P1'!O50-1)*100)</f>
        <v>3.3249683800536056</v>
      </c>
      <c r="Q30" s="85" t="str">
        <f>IF(OR('22Q1_P1'!Q50&lt;=0,'22Q1_P1'!P50&lt;=0),"―",('22Q1_P1'!Q50/'22Q1_P1'!P50-1)*100)</f>
        <v>―</v>
      </c>
      <c r="R30" s="85" t="str">
        <f>IF(OR('22Q1_P1'!R50&lt;=0,'22Q1_P1'!Q50&lt;=0),"―",('22Q1_P1'!R50/'22Q1_P1'!Q50-1)*100)</f>
        <v>―</v>
      </c>
      <c r="S30" s="85" t="str">
        <f>IF(OR('22Q1_P1'!S50&lt;=0,'22Q1_P1'!R50&lt;=0),"―",('22Q1_P1'!S50/'22Q1_P1'!R50-1)*100)</f>
        <v>―</v>
      </c>
      <c r="T30" s="85" t="str">
        <f>IF(OR('22Q1_P1'!T50&lt;=0,'22Q1_P1'!S50&lt;=0),"―",('22Q1_P1'!T50/'22Q1_P1'!S50-1)*100)</f>
        <v>―</v>
      </c>
      <c r="U30" s="85" t="str">
        <f>IF(OR('22Q1_P1'!U50&lt;=0,'22Q1_P1'!T50&lt;=0),"―",('22Q1_P1'!U50/'22Q1_P1'!T50-1)*100)</f>
        <v>―</v>
      </c>
      <c r="V30" s="85" t="str">
        <f>IF(OR('22Q1_P1'!V50&lt;=0,'22Q1_P1'!U50&lt;=0),"―",('22Q1_P1'!V50/'22Q1_P1'!U50-1)*100)</f>
        <v>―</v>
      </c>
      <c r="W30" s="85" t="str">
        <f>IF(OR('22Q1_P1'!W50&lt;=0,'22Q1_P1'!V50&lt;=0),"―",('22Q1_P1'!W50/'22Q1_P1'!V50-1)*100)</f>
        <v>―</v>
      </c>
      <c r="X30" s="85" t="str">
        <f>IF(OR('22Q1_P1'!X50&lt;=0,'22Q1_P1'!W50&lt;=0),"―",('22Q1_P1'!X50/'22Q1_P1'!W50-1)*100)</f>
        <v>―</v>
      </c>
      <c r="AB30" s="27" t="s">
        <v>89</v>
      </c>
    </row>
    <row r="31" spans="1:28" s="27" customFormat="1" ht="15" customHeight="1" x14ac:dyDescent="0.25">
      <c r="A31" s="38" t="s">
        <v>10</v>
      </c>
      <c r="B31" s="12" t="s">
        <v>13</v>
      </c>
      <c r="C31" s="87">
        <f t="shared" si="2"/>
        <v>12.789882504045714</v>
      </c>
      <c r="D31" s="87">
        <f t="shared" si="2"/>
        <v>3.61811302509778</v>
      </c>
      <c r="E31" s="87">
        <f>'21Q4_P2'!E31</f>
        <v>16.893478340946146</v>
      </c>
      <c r="F31" s="87">
        <f>'21Q4_P2'!F31</f>
        <v>9.4072704914943461</v>
      </c>
      <c r="G31" s="87" t="str">
        <f>'21Q4_P2'!G31</f>
        <v>―</v>
      </c>
      <c r="I31" s="86"/>
      <c r="J31" s="87" t="str">
        <f>IF(OR('22Q1_P1'!J51&lt;=0,'22Q1_P1'!I51&lt;=0),"―",('22Q1_P1'!J51/'22Q1_P1'!I51-1)*100)</f>
        <v>―</v>
      </c>
      <c r="K31" s="87" t="str">
        <f>IF(OR('22Q1_P1'!K51&lt;=0,'22Q1_P1'!J51&lt;=0),"―",('22Q1_P1'!K51/'22Q1_P1'!J51-1)*100)</f>
        <v>―</v>
      </c>
      <c r="L31" s="87" t="str">
        <f>IF(OR('22Q1_P1'!L51&lt;=0,'22Q1_P1'!K51&lt;=0),"―",('22Q1_P1'!L51/'22Q1_P1'!K51-1)*100)</f>
        <v>―</v>
      </c>
      <c r="M31" s="87">
        <f>IF(OR('22Q1_P1'!M51&lt;=0,'22Q1_P1'!L51&lt;=0),"―",('22Q1_P1'!M51/'22Q1_P1'!L51-1)*100)</f>
        <v>10.985338117586373</v>
      </c>
      <c r="N31" s="87">
        <f>IF(OR('22Q1_P1'!N51&lt;=0,'22Q1_P1'!M51&lt;=0),"―",('22Q1_P1'!N51/'22Q1_P1'!M51-1)*100)</f>
        <v>17.162368349648215</v>
      </c>
      <c r="O31" s="87">
        <f>IF(OR('22Q1_P1'!O51&lt;=0,'22Q1_P1'!N51&lt;=0),"―",('22Q1_P1'!O51/'22Q1_P1'!N51-1)*100)</f>
        <v>12.789882504045714</v>
      </c>
      <c r="P31" s="87">
        <f>IF(OR('22Q1_P1'!P51&lt;=0,'22Q1_P1'!O51&lt;=0),"―",('22Q1_P1'!P51/'22Q1_P1'!O51-1)*100)</f>
        <v>3.61811302509778</v>
      </c>
      <c r="Q31" s="87" t="str">
        <f>IF(OR('22Q1_P1'!Q51&lt;=0,'22Q1_P1'!P51&lt;=0),"―",('22Q1_P1'!Q51/'22Q1_P1'!P51-1)*100)</f>
        <v>―</v>
      </c>
      <c r="R31" s="87" t="str">
        <f>IF(OR('22Q1_P1'!R51&lt;=0,'22Q1_P1'!Q51&lt;=0),"―",('22Q1_P1'!R51/'22Q1_P1'!Q51-1)*100)</f>
        <v>―</v>
      </c>
      <c r="S31" s="87" t="str">
        <f>IF(OR('22Q1_P1'!S51&lt;=0,'22Q1_P1'!R51&lt;=0),"―",('22Q1_P1'!S51/'22Q1_P1'!R51-1)*100)</f>
        <v>―</v>
      </c>
      <c r="T31" s="87" t="str">
        <f>IF(OR('22Q1_P1'!T51&lt;=0,'22Q1_P1'!S51&lt;=0),"―",('22Q1_P1'!T51/'22Q1_P1'!S51-1)*100)</f>
        <v>―</v>
      </c>
      <c r="U31" s="87" t="str">
        <f>IF(OR('22Q1_P1'!U51&lt;=0,'22Q1_P1'!T51&lt;=0),"―",('22Q1_P1'!U51/'22Q1_P1'!T51-1)*100)</f>
        <v>―</v>
      </c>
      <c r="V31" s="87" t="str">
        <f>IF(OR('22Q1_P1'!V51&lt;=0,'22Q1_P1'!U51&lt;=0),"―",('22Q1_P1'!V51/'22Q1_P1'!U51-1)*100)</f>
        <v>―</v>
      </c>
      <c r="W31" s="87" t="str">
        <f>IF(OR('22Q1_P1'!W51&lt;=0,'22Q1_P1'!V51&lt;=0),"―",('22Q1_P1'!W51/'22Q1_P1'!V51-1)*100)</f>
        <v>―</v>
      </c>
      <c r="X31" s="87" t="str">
        <f>IF(OR('22Q1_P1'!X51&lt;=0,'22Q1_P1'!W51&lt;=0),"―",('22Q1_P1'!X51/'22Q1_P1'!W51-1)*100)</f>
        <v>―</v>
      </c>
      <c r="AB31" s="27" t="s">
        <v>89</v>
      </c>
    </row>
    <row r="32" spans="1:28" s="27" customFormat="1" ht="15" customHeight="1" x14ac:dyDescent="0.25">
      <c r="A32" s="38" t="s">
        <v>11</v>
      </c>
      <c r="B32" s="12" t="s">
        <v>44</v>
      </c>
      <c r="C32" s="87">
        <f t="shared" si="2"/>
        <v>55.799612779535202</v>
      </c>
      <c r="D32" s="87">
        <f t="shared" si="2"/>
        <v>9.1642228253706612</v>
      </c>
      <c r="E32" s="87">
        <f>'21Q4_P2'!E32</f>
        <v>10.149235074558959</v>
      </c>
      <c r="F32" s="87">
        <f>'21Q4_P2'!F32</f>
        <v>17.071100230905966</v>
      </c>
      <c r="G32" s="87">
        <f>'21Q4_P2'!G32</f>
        <v>22.969994449309517</v>
      </c>
      <c r="I32" s="86"/>
      <c r="J32" s="87" t="str">
        <f>IF(OR('22Q1_P1'!J52&lt;=0,'22Q1_P1'!I52&lt;=0),"―",('22Q1_P1'!J52/'22Q1_P1'!I52-1)*100)</f>
        <v>―</v>
      </c>
      <c r="K32" s="87" t="str">
        <f>IF(OR('22Q1_P1'!K52&lt;=0,'22Q1_P1'!J52&lt;=0),"―",('22Q1_P1'!K52/'22Q1_P1'!J52-1)*100)</f>
        <v>―</v>
      </c>
      <c r="L32" s="87" t="str">
        <f>IF(OR('22Q1_P1'!L52&lt;=0,'22Q1_P1'!K52&lt;=0),"―",('22Q1_P1'!L52/'22Q1_P1'!K52-1)*100)</f>
        <v>―</v>
      </c>
      <c r="M32" s="87">
        <f>IF(OR('22Q1_P1'!M52&lt;=0,'22Q1_P1'!L52&lt;=0),"―",('22Q1_P1'!M52/'22Q1_P1'!L52-1)*100)</f>
        <v>4.0709067772037422</v>
      </c>
      <c r="N32" s="87">
        <f>IF(OR('22Q1_P1'!N52&lt;=0,'22Q1_P1'!M52&lt;=0),"―",('22Q1_P1'!N52/'22Q1_P1'!M52-1)*100)</f>
        <v>-6.794085257022453</v>
      </c>
      <c r="O32" s="87">
        <f>IF(OR('22Q1_P1'!O52&lt;=0,'22Q1_P1'!N52&lt;=0),"―",('22Q1_P1'!O52/'22Q1_P1'!N52-1)*100)</f>
        <v>55.799612779535202</v>
      </c>
      <c r="P32" s="87">
        <f>IF(OR('22Q1_P1'!P52&lt;=0,'22Q1_P1'!O52&lt;=0),"―",('22Q1_P1'!P52/'22Q1_P1'!O52-1)*100)</f>
        <v>9.1642228253706612</v>
      </c>
      <c r="Q32" s="87" t="str">
        <f>IF(OR('22Q1_P1'!Q52&lt;=0,'22Q1_P1'!P52&lt;=0),"―",('22Q1_P1'!Q52/'22Q1_P1'!P52-1)*100)</f>
        <v>―</v>
      </c>
      <c r="R32" s="87" t="str">
        <f>IF(OR('22Q1_P1'!R52&lt;=0,'22Q1_P1'!Q52&lt;=0),"―",('22Q1_P1'!R52/'22Q1_P1'!Q52-1)*100)</f>
        <v>―</v>
      </c>
      <c r="S32" s="87" t="str">
        <f>IF(OR('22Q1_P1'!S52&lt;=0,'22Q1_P1'!R52&lt;=0),"―",('22Q1_P1'!S52/'22Q1_P1'!R52-1)*100)</f>
        <v>―</v>
      </c>
      <c r="T32" s="87" t="str">
        <f>IF(OR('22Q1_P1'!T52&lt;=0,'22Q1_P1'!S52&lt;=0),"―",('22Q1_P1'!T52/'22Q1_P1'!S52-1)*100)</f>
        <v>―</v>
      </c>
      <c r="U32" s="87" t="str">
        <f>IF(OR('22Q1_P1'!U52&lt;=0,'22Q1_P1'!T52&lt;=0),"―",('22Q1_P1'!U52/'22Q1_P1'!T52-1)*100)</f>
        <v>―</v>
      </c>
      <c r="V32" s="87" t="str">
        <f>IF(OR('22Q1_P1'!V52&lt;=0,'22Q1_P1'!U52&lt;=0),"―",('22Q1_P1'!V52/'22Q1_P1'!U52-1)*100)</f>
        <v>―</v>
      </c>
      <c r="W32" s="87" t="str">
        <f>IF(OR('22Q1_P1'!W52&lt;=0,'22Q1_P1'!V52&lt;=0),"―",('22Q1_P1'!W52/'22Q1_P1'!V52-1)*100)</f>
        <v>―</v>
      </c>
      <c r="X32" s="87" t="str">
        <f>IF(OR('22Q1_P1'!X52&lt;=0,'22Q1_P1'!W52&lt;=0),"―",('22Q1_P1'!X52/'22Q1_P1'!W52-1)*100)</f>
        <v>―</v>
      </c>
      <c r="AB32" s="27" t="s">
        <v>89</v>
      </c>
    </row>
    <row r="33" spans="1:28" s="27" customFormat="1" ht="15" customHeight="1" x14ac:dyDescent="0.25">
      <c r="A33" s="128" t="s">
        <v>14</v>
      </c>
      <c r="B33" s="129" t="s">
        <v>77</v>
      </c>
      <c r="C33" s="130">
        <f t="shared" si="2"/>
        <v>4.3898595076793834</v>
      </c>
      <c r="D33" s="130">
        <f t="shared" si="2"/>
        <v>229.7149530869051</v>
      </c>
      <c r="E33" s="130">
        <f>'21Q4_P2'!E33</f>
        <v>19.500293539089331</v>
      </c>
      <c r="F33" s="130">
        <f>'21Q4_P2'!F33</f>
        <v>-6.6585768963365659</v>
      </c>
      <c r="G33" s="130">
        <f>'21Q4_P2'!G33</f>
        <v>243.24831844794096</v>
      </c>
      <c r="I33" s="88"/>
      <c r="J33" s="89" t="str">
        <f>IF(OR('22Q1_P1'!J53&lt;=0,'22Q1_P1'!I53&lt;=0),"―",('22Q1_P1'!J53/'22Q1_P1'!I53-1)*100)</f>
        <v>―</v>
      </c>
      <c r="K33" s="89" t="str">
        <f>IF(OR('22Q1_P1'!K53&lt;=0,'22Q1_P1'!J53&lt;=0),"―",('22Q1_P1'!K53/'22Q1_P1'!J53-1)*100)</f>
        <v>―</v>
      </c>
      <c r="L33" s="89" t="str">
        <f>IF(OR('22Q1_P1'!L53&lt;=0,'22Q1_P1'!K53&lt;=0),"―",('22Q1_P1'!L53/'22Q1_P1'!K53-1)*100)</f>
        <v>―</v>
      </c>
      <c r="M33" s="89">
        <f>IF(OR('22Q1_P1'!M53&lt;=0,'22Q1_P1'!L53&lt;=0),"―",('22Q1_P1'!M53/'22Q1_P1'!L53-1)*100)</f>
        <v>43.133817723105025</v>
      </c>
      <c r="N33" s="89">
        <f>IF(OR('22Q1_P1'!N53&lt;=0,'22Q1_P1'!M53&lt;=0),"―",('22Q1_P1'!N53/'22Q1_P1'!M53-1)*100)</f>
        <v>21.897240871848567</v>
      </c>
      <c r="O33" s="89">
        <f>IF(OR('22Q1_P1'!O53&lt;=0,'22Q1_P1'!N53&lt;=0),"―",('22Q1_P1'!O53/'22Q1_P1'!N53-1)*100)</f>
        <v>4.3898595076793834</v>
      </c>
      <c r="P33" s="89">
        <f>IF(OR('22Q1_P1'!P53&lt;=0,'22Q1_P1'!O53&lt;=0),"―",('22Q1_P1'!P53/'22Q1_P1'!O53-1)*100)</f>
        <v>229.7149530869051</v>
      </c>
      <c r="Q33" s="89" t="str">
        <f>IF(OR('22Q1_P1'!Q53&lt;=0,'22Q1_P1'!P53&lt;=0),"―",('22Q1_P1'!Q53/'22Q1_P1'!P53-1)*100)</f>
        <v>―</v>
      </c>
      <c r="R33" s="89" t="str">
        <f>IF(OR('22Q1_P1'!R53&lt;=0,'22Q1_P1'!Q53&lt;=0),"―",('22Q1_P1'!R53/'22Q1_P1'!Q53-1)*100)</f>
        <v>―</v>
      </c>
      <c r="S33" s="89" t="str">
        <f>IF(OR('22Q1_P1'!S53&lt;=0,'22Q1_P1'!R53&lt;=0),"―",('22Q1_P1'!S53/'22Q1_P1'!R53-1)*100)</f>
        <v>―</v>
      </c>
      <c r="T33" s="89" t="str">
        <f>IF(OR('22Q1_P1'!T53&lt;=0,'22Q1_P1'!S53&lt;=0),"―",('22Q1_P1'!T53/'22Q1_P1'!S53-1)*100)</f>
        <v>―</v>
      </c>
      <c r="U33" s="89" t="str">
        <f>IF(OR('22Q1_P1'!U53&lt;=0,'22Q1_P1'!T53&lt;=0),"―",('22Q1_P1'!U53/'22Q1_P1'!T53-1)*100)</f>
        <v>―</v>
      </c>
      <c r="V33" s="89" t="str">
        <f>IF(OR('22Q1_P1'!V53&lt;=0,'22Q1_P1'!U53&lt;=0),"―",('22Q1_P1'!V53/'22Q1_P1'!U53-1)*100)</f>
        <v>―</v>
      </c>
      <c r="W33" s="89" t="str">
        <f>IF(OR('22Q1_P1'!W53&lt;=0,'22Q1_P1'!V53&lt;=0),"―",('22Q1_P1'!W53/'22Q1_P1'!V53-1)*100)</f>
        <v>―</v>
      </c>
      <c r="X33" s="89" t="str">
        <f>IF(OR('22Q1_P1'!X53&lt;=0,'22Q1_P1'!W53&lt;=0),"―",('22Q1_P1'!X53/'22Q1_P1'!W53-1)*100)</f>
        <v>―</v>
      </c>
      <c r="AB33" s="27" t="s">
        <v>89</v>
      </c>
    </row>
    <row r="34" spans="1:28" s="27" customFormat="1" ht="15" customHeight="1" x14ac:dyDescent="0.25">
      <c r="AB34" s="27" t="s">
        <v>89</v>
      </c>
    </row>
    <row r="35" spans="1:28" s="27" customFormat="1" ht="15" customHeight="1" x14ac:dyDescent="0.25">
      <c r="AB35" s="27" t="s">
        <v>89</v>
      </c>
    </row>
    <row r="36" spans="1:28" s="27" customFormat="1" ht="15" customHeight="1" x14ac:dyDescent="0.25">
      <c r="A36" s="1" t="s">
        <v>100</v>
      </c>
      <c r="I36" s="116" t="s">
        <v>376</v>
      </c>
      <c r="J36" s="114" t="s">
        <v>566</v>
      </c>
      <c r="AB36" s="27" t="s">
        <v>89</v>
      </c>
    </row>
    <row r="37" spans="1:28" s="27" customFormat="1" ht="15" customHeight="1" x14ac:dyDescent="0.25">
      <c r="G37" s="28" t="s">
        <v>98</v>
      </c>
      <c r="AB37" s="27" t="s">
        <v>89</v>
      </c>
    </row>
    <row r="38" spans="1:28" s="27" customFormat="1" ht="15" customHeight="1" x14ac:dyDescent="0.25">
      <c r="A38" s="312"/>
      <c r="B38" s="313"/>
      <c r="C38" s="117" t="str">
        <f>'22Q1_パラメータ設定'!$F$4</f>
        <v>FY2021</v>
      </c>
      <c r="D38" s="30" t="str">
        <f>'22Q1_パラメータ設定'!$G$4</f>
        <v>FY2022</v>
      </c>
      <c r="E38" s="117" t="str">
        <f>'22Q1_パラメータ設定'!$E$4</f>
        <v>FY2020</v>
      </c>
      <c r="F38" s="117" t="str">
        <f>'22Q1_パラメータ設定'!$F$4</f>
        <v>FY2021</v>
      </c>
      <c r="G38" s="122" t="str">
        <f>'22Q1_パラメータ設定'!$G$4</f>
        <v>FY2022</v>
      </c>
      <c r="I38" s="29" t="str">
        <f t="shared" ref="I38:X39" si="3">I6</f>
        <v>FY2015</v>
      </c>
      <c r="J38" s="29" t="str">
        <f t="shared" si="3"/>
        <v>FY2016</v>
      </c>
      <c r="K38" s="29" t="str">
        <f t="shared" si="3"/>
        <v>FY2017</v>
      </c>
      <c r="L38" s="29" t="str">
        <f t="shared" si="3"/>
        <v>FY2018</v>
      </c>
      <c r="M38" s="29" t="str">
        <f t="shared" si="3"/>
        <v>FY2019</v>
      </c>
      <c r="N38" s="29" t="str">
        <f t="shared" si="3"/>
        <v>FY2020</v>
      </c>
      <c r="O38" s="29" t="str">
        <f t="shared" si="3"/>
        <v>FY2021</v>
      </c>
      <c r="P38" s="29" t="str">
        <f t="shared" si="3"/>
        <v>FY2022</v>
      </c>
      <c r="Q38" s="29" t="str">
        <f t="shared" si="3"/>
        <v>FY2023</v>
      </c>
      <c r="R38" s="29" t="str">
        <f t="shared" si="3"/>
        <v>FY2024</v>
      </c>
      <c r="S38" s="29" t="str">
        <f t="shared" si="3"/>
        <v>FY2025</v>
      </c>
      <c r="T38" s="29" t="str">
        <f t="shared" si="3"/>
        <v>FY2026</v>
      </c>
      <c r="U38" s="29" t="str">
        <f t="shared" si="3"/>
        <v>FY2027</v>
      </c>
      <c r="V38" s="29" t="str">
        <f t="shared" si="3"/>
        <v>FY2028</v>
      </c>
      <c r="W38" s="29" t="str">
        <f t="shared" si="3"/>
        <v>FY2029</v>
      </c>
      <c r="X38" s="32" t="str">
        <f t="shared" si="3"/>
        <v>FY2030</v>
      </c>
      <c r="AB38" s="27" t="s">
        <v>89</v>
      </c>
    </row>
    <row r="39" spans="1:28" s="27" customFormat="1" ht="15" customHeight="1" x14ac:dyDescent="0.25">
      <c r="A39" s="314"/>
      <c r="B39" s="315"/>
      <c r="C39" s="119" t="s">
        <v>380</v>
      </c>
      <c r="D39" s="35" t="s">
        <v>380</v>
      </c>
      <c r="E39" s="118"/>
      <c r="F39" s="118"/>
      <c r="G39" s="118" t="s">
        <v>5</v>
      </c>
      <c r="I39" s="33" t="str">
        <f t="shared" si="3"/>
        <v>Q1</v>
      </c>
      <c r="J39" s="33" t="str">
        <f t="shared" si="3"/>
        <v>Q1</v>
      </c>
      <c r="K39" s="33" t="str">
        <f t="shared" si="3"/>
        <v>Q1</v>
      </c>
      <c r="L39" s="33" t="str">
        <f t="shared" si="3"/>
        <v>Q1</v>
      </c>
      <c r="M39" s="33" t="str">
        <f t="shared" si="3"/>
        <v>Q1</v>
      </c>
      <c r="N39" s="33" t="str">
        <f t="shared" si="3"/>
        <v>Q1</v>
      </c>
      <c r="O39" s="33" t="str">
        <f t="shared" si="3"/>
        <v>Q1</v>
      </c>
      <c r="P39" s="33" t="str">
        <f t="shared" si="3"/>
        <v>Q1</v>
      </c>
      <c r="Q39" s="33" t="str">
        <f t="shared" si="3"/>
        <v>Q1</v>
      </c>
      <c r="R39" s="33" t="str">
        <f t="shared" si="3"/>
        <v>Q1</v>
      </c>
      <c r="S39" s="33" t="str">
        <f t="shared" si="3"/>
        <v>Q1</v>
      </c>
      <c r="T39" s="33" t="str">
        <f t="shared" si="3"/>
        <v>Q1</v>
      </c>
      <c r="U39" s="33" t="str">
        <f t="shared" si="3"/>
        <v>Q1</v>
      </c>
      <c r="V39" s="33" t="str">
        <f t="shared" si="3"/>
        <v>Q1</v>
      </c>
      <c r="W39" s="33" t="str">
        <f t="shared" si="3"/>
        <v>Q1</v>
      </c>
      <c r="X39" s="34" t="str">
        <f t="shared" si="3"/>
        <v>Q1</v>
      </c>
      <c r="AB39" s="27" t="s">
        <v>89</v>
      </c>
    </row>
    <row r="40" spans="1:28" s="27" customFormat="1" ht="15" customHeight="1" x14ac:dyDescent="0.25">
      <c r="A40" s="36" t="s">
        <v>2</v>
      </c>
      <c r="B40" s="11" t="s">
        <v>12</v>
      </c>
      <c r="C40" s="94">
        <f t="shared" ref="C40:C55" si="4">+IF(OR(O40="",O40&lt;0),"―",O40)</f>
        <v>100</v>
      </c>
      <c r="D40" s="94">
        <f t="shared" ref="D40:D55" si="5">+IF(OR(P40="",P40&lt;0),"―",P40)</f>
        <v>100</v>
      </c>
      <c r="E40" s="94">
        <f>'21Q4_P2'!E40</f>
        <v>100</v>
      </c>
      <c r="F40" s="94">
        <f>'21Q4_P2'!F40</f>
        <v>100</v>
      </c>
      <c r="G40" s="94">
        <f>'21Q4_P2'!G40</f>
        <v>100</v>
      </c>
      <c r="H40" s="95"/>
      <c r="I40" s="94" t="e">
        <f>'22Q1_P1'!I8/'22Q1_P1'!I$8*100</f>
        <v>#DIV/0!</v>
      </c>
      <c r="J40" s="94" t="e">
        <f>'22Q1_P1'!J8/'22Q1_P1'!J$8*100</f>
        <v>#DIV/0!</v>
      </c>
      <c r="K40" s="94" t="e">
        <f>'22Q1_P1'!K8/'22Q1_P1'!K$8*100</f>
        <v>#DIV/0!</v>
      </c>
      <c r="L40" s="94">
        <f>'22Q1_P1'!L8/'22Q1_P1'!L$8*100</f>
        <v>100</v>
      </c>
      <c r="M40" s="94">
        <f>'22Q1_P1'!M8/'22Q1_P1'!M$8*100</f>
        <v>100</v>
      </c>
      <c r="N40" s="94">
        <f>'22Q1_P1'!N8/'22Q1_P1'!N$8*100</f>
        <v>100</v>
      </c>
      <c r="O40" s="94">
        <f>'22Q1_P1'!O8/'22Q1_P1'!O$8*100</f>
        <v>100</v>
      </c>
      <c r="P40" s="94">
        <f>'22Q1_P1'!P8/'22Q1_P1'!P$8*100</f>
        <v>100</v>
      </c>
      <c r="Q40" s="94" t="e">
        <f>'22Q1_P1'!Q8/'22Q1_P1'!Q$8*100</f>
        <v>#DIV/0!</v>
      </c>
      <c r="R40" s="94" t="e">
        <f>'22Q1_P1'!R8/'22Q1_P1'!R$8*100</f>
        <v>#DIV/0!</v>
      </c>
      <c r="S40" s="94" t="e">
        <f>'22Q1_P1'!S8/'22Q1_P1'!S$8*100</f>
        <v>#DIV/0!</v>
      </c>
      <c r="T40" s="94" t="e">
        <f>'22Q1_P1'!T8/'22Q1_P1'!T$8*100</f>
        <v>#DIV/0!</v>
      </c>
      <c r="U40" s="94" t="e">
        <f>'22Q1_P1'!U8/'22Q1_P1'!U$8*100</f>
        <v>#DIV/0!</v>
      </c>
      <c r="V40" s="94" t="e">
        <f>'22Q1_P1'!V8/'22Q1_P1'!V$8*100</f>
        <v>#DIV/0!</v>
      </c>
      <c r="W40" s="94" t="e">
        <f>'22Q1_P1'!W8/'22Q1_P1'!W$8*100</f>
        <v>#DIV/0!</v>
      </c>
      <c r="X40" s="94" t="e">
        <f>'22Q1_P1'!X8/'22Q1_P1'!X$8*100</f>
        <v>#DIV/0!</v>
      </c>
      <c r="AB40" s="27" t="s">
        <v>89</v>
      </c>
    </row>
    <row r="41" spans="1:28" s="27" customFormat="1" ht="15" customHeight="1" x14ac:dyDescent="0.25">
      <c r="A41" s="38" t="s">
        <v>10</v>
      </c>
      <c r="B41" s="12" t="s">
        <v>13</v>
      </c>
      <c r="C41" s="96">
        <f t="shared" si="4"/>
        <v>57.003239635133255</v>
      </c>
      <c r="D41" s="96">
        <f t="shared" si="5"/>
        <v>53.29293393043487</v>
      </c>
      <c r="E41" s="96">
        <f>'21Q4_P2'!E41</f>
        <v>57.379491152039208</v>
      </c>
      <c r="F41" s="96">
        <f>'21Q4_P2'!F41</f>
        <v>56.330780184960048</v>
      </c>
      <c r="G41" s="96">
        <f>'21Q4_P2'!G41</f>
        <v>51.840250587314017</v>
      </c>
      <c r="H41" s="95"/>
      <c r="I41" s="96" t="e">
        <f>'22Q1_P1'!I9/'22Q1_P1'!I$8*100</f>
        <v>#DIV/0!</v>
      </c>
      <c r="J41" s="96" t="e">
        <f>'22Q1_P1'!J9/'22Q1_P1'!J$8*100</f>
        <v>#DIV/0!</v>
      </c>
      <c r="K41" s="96" t="e">
        <f>'22Q1_P1'!K9/'22Q1_P1'!K$8*100</f>
        <v>#DIV/0!</v>
      </c>
      <c r="L41" s="96">
        <f>'22Q1_P1'!L9/'22Q1_P1'!L$8*100</f>
        <v>67.364828326640065</v>
      </c>
      <c r="M41" s="96">
        <f>'22Q1_P1'!M9/'22Q1_P1'!M$8*100</f>
        <v>61.20934722959754</v>
      </c>
      <c r="N41" s="96">
        <f>'22Q1_P1'!N9/'22Q1_P1'!N$8*100</f>
        <v>59.677909201611826</v>
      </c>
      <c r="O41" s="96">
        <f>'22Q1_P1'!O9/'22Q1_P1'!O$8*100</f>
        <v>57.003239635133255</v>
      </c>
      <c r="P41" s="96">
        <f>'22Q1_P1'!P9/'22Q1_P1'!P$8*100</f>
        <v>53.29293393043487</v>
      </c>
      <c r="Q41" s="96" t="e">
        <f>'22Q1_P1'!Q9/'22Q1_P1'!Q$8*100</f>
        <v>#DIV/0!</v>
      </c>
      <c r="R41" s="96" t="e">
        <f>'22Q1_P1'!R9/'22Q1_P1'!R$8*100</f>
        <v>#DIV/0!</v>
      </c>
      <c r="S41" s="96" t="e">
        <f>'22Q1_P1'!S9/'22Q1_P1'!S$8*100</f>
        <v>#DIV/0!</v>
      </c>
      <c r="T41" s="96" t="e">
        <f>'22Q1_P1'!T9/'22Q1_P1'!T$8*100</f>
        <v>#DIV/0!</v>
      </c>
      <c r="U41" s="96" t="e">
        <f>'22Q1_P1'!U9/'22Q1_P1'!U$8*100</f>
        <v>#DIV/0!</v>
      </c>
      <c r="V41" s="96" t="e">
        <f>'22Q1_P1'!V9/'22Q1_P1'!V$8*100</f>
        <v>#DIV/0!</v>
      </c>
      <c r="W41" s="96" t="e">
        <f>'22Q1_P1'!W9/'22Q1_P1'!W$8*100</f>
        <v>#DIV/0!</v>
      </c>
      <c r="X41" s="96" t="e">
        <f>'22Q1_P1'!X9/'22Q1_P1'!X$8*100</f>
        <v>#DIV/0!</v>
      </c>
      <c r="AB41" s="27" t="s">
        <v>89</v>
      </c>
    </row>
    <row r="42" spans="1:28" s="27" customFormat="1" ht="15" customHeight="1" x14ac:dyDescent="0.25">
      <c r="A42" s="38" t="s">
        <v>11</v>
      </c>
      <c r="B42" s="12" t="s">
        <v>44</v>
      </c>
      <c r="C42" s="96">
        <f t="shared" si="4"/>
        <v>40.113861619958783</v>
      </c>
      <c r="D42" s="96">
        <f t="shared" si="5"/>
        <v>37.686712993961727</v>
      </c>
      <c r="E42" s="96">
        <f>'21Q4_P2'!E42</f>
        <v>39.840518635036055</v>
      </c>
      <c r="F42" s="96">
        <f>'21Q4_P2'!F42</f>
        <v>40.602957066721061</v>
      </c>
      <c r="G42" s="96">
        <f>'21Q4_P2'!G42</f>
        <v>40.093970242756463</v>
      </c>
      <c r="H42" s="95"/>
      <c r="I42" s="96" t="e">
        <f>'22Q1_P1'!I10/'22Q1_P1'!I$8*100</f>
        <v>#DIV/0!</v>
      </c>
      <c r="J42" s="96" t="e">
        <f>'22Q1_P1'!J10/'22Q1_P1'!J$8*100</f>
        <v>#DIV/0!</v>
      </c>
      <c r="K42" s="96" t="e">
        <f>'22Q1_P1'!K10/'22Q1_P1'!K$8*100</f>
        <v>#DIV/0!</v>
      </c>
      <c r="L42" s="96">
        <f>'22Q1_P1'!L10/'22Q1_P1'!L$8*100</f>
        <v>29.938319993007738</v>
      </c>
      <c r="M42" s="96">
        <f>'22Q1_P1'!M10/'22Q1_P1'!M$8*100</f>
        <v>36.326504347605734</v>
      </c>
      <c r="N42" s="96">
        <f>'22Q1_P1'!N10/'22Q1_P1'!N$8*100</f>
        <v>37.449740032281717</v>
      </c>
      <c r="O42" s="96">
        <f>'22Q1_P1'!O10/'22Q1_P1'!O$8*100</f>
        <v>40.113861619958783</v>
      </c>
      <c r="P42" s="96">
        <f>'22Q1_P1'!P10/'22Q1_P1'!P$8*100</f>
        <v>37.686712993961727</v>
      </c>
      <c r="Q42" s="96" t="e">
        <f>'22Q1_P1'!Q10/'22Q1_P1'!Q$8*100</f>
        <v>#DIV/0!</v>
      </c>
      <c r="R42" s="96" t="e">
        <f>'22Q1_P1'!R10/'22Q1_P1'!R$8*100</f>
        <v>#DIV/0!</v>
      </c>
      <c r="S42" s="96" t="e">
        <f>'22Q1_P1'!S10/'22Q1_P1'!S$8*100</f>
        <v>#DIV/0!</v>
      </c>
      <c r="T42" s="96" t="e">
        <f>'22Q1_P1'!T10/'22Q1_P1'!T$8*100</f>
        <v>#DIV/0!</v>
      </c>
      <c r="U42" s="96" t="e">
        <f>'22Q1_P1'!U10/'22Q1_P1'!U$8*100</f>
        <v>#DIV/0!</v>
      </c>
      <c r="V42" s="96" t="e">
        <f>'22Q1_P1'!V10/'22Q1_P1'!V$8*100</f>
        <v>#DIV/0!</v>
      </c>
      <c r="W42" s="96" t="e">
        <f>'22Q1_P1'!W10/'22Q1_P1'!W$8*100</f>
        <v>#DIV/0!</v>
      </c>
      <c r="X42" s="96" t="e">
        <f>'22Q1_P1'!X10/'22Q1_P1'!X$8*100</f>
        <v>#DIV/0!</v>
      </c>
      <c r="AB42" s="27" t="s">
        <v>89</v>
      </c>
    </row>
    <row r="43" spans="1:28" s="27" customFormat="1" ht="15" customHeight="1" x14ac:dyDescent="0.25">
      <c r="A43" s="38" t="s">
        <v>14</v>
      </c>
      <c r="B43" s="12" t="s">
        <v>77</v>
      </c>
      <c r="C43" s="96">
        <f t="shared" si="4"/>
        <v>2.4144247599972868</v>
      </c>
      <c r="D43" s="96">
        <f t="shared" si="5"/>
        <v>8.4900678888117032</v>
      </c>
      <c r="E43" s="96">
        <f>'21Q4_P2'!E43</f>
        <v>2.2858729422557968</v>
      </c>
      <c r="F43" s="96">
        <f>'21Q4_P2'!F43</f>
        <v>2.6259225011771257</v>
      </c>
      <c r="G43" s="96">
        <f>'21Q4_P2'!G43</f>
        <v>7.439310884886452</v>
      </c>
      <c r="H43" s="95"/>
      <c r="I43" s="96" t="e">
        <f>'22Q1_P1'!I11/'22Q1_P1'!I$8*100</f>
        <v>#DIV/0!</v>
      </c>
      <c r="J43" s="96" t="e">
        <f>'22Q1_P1'!J11/'22Q1_P1'!J$8*100</f>
        <v>#DIV/0!</v>
      </c>
      <c r="K43" s="96" t="e">
        <f>'22Q1_P1'!K11/'22Q1_P1'!K$8*100</f>
        <v>#DIV/0!</v>
      </c>
      <c r="L43" s="96">
        <f>'22Q1_P1'!L11/'22Q1_P1'!L$8*100</f>
        <v>1.8143037703451179</v>
      </c>
      <c r="M43" s="96">
        <f>'22Q1_P1'!M11/'22Q1_P1'!M$8*100</f>
        <v>1.9528095397224026</v>
      </c>
      <c r="N43" s="96">
        <f>'22Q1_P1'!N11/'22Q1_P1'!N$8*100</f>
        <v>2.3377277457954353</v>
      </c>
      <c r="O43" s="96">
        <f>'22Q1_P1'!O11/'22Q1_P1'!O$8*100</f>
        <v>2.4144247599972868</v>
      </c>
      <c r="P43" s="96">
        <f>'22Q1_P1'!P11/'22Q1_P1'!P$8*100</f>
        <v>8.4900678888117032</v>
      </c>
      <c r="Q43" s="96" t="e">
        <f>'22Q1_P1'!Q11/'22Q1_P1'!Q$8*100</f>
        <v>#DIV/0!</v>
      </c>
      <c r="R43" s="96" t="e">
        <f>'22Q1_P1'!R11/'22Q1_P1'!R$8*100</f>
        <v>#DIV/0!</v>
      </c>
      <c r="S43" s="96" t="e">
        <f>'22Q1_P1'!S11/'22Q1_P1'!S$8*100</f>
        <v>#DIV/0!</v>
      </c>
      <c r="T43" s="96" t="e">
        <f>'22Q1_P1'!T11/'22Q1_P1'!T$8*100</f>
        <v>#DIV/0!</v>
      </c>
      <c r="U43" s="96" t="e">
        <f>'22Q1_P1'!U11/'22Q1_P1'!U$8*100</f>
        <v>#DIV/0!</v>
      </c>
      <c r="V43" s="96" t="e">
        <f>'22Q1_P1'!V11/'22Q1_P1'!V$8*100</f>
        <v>#DIV/0!</v>
      </c>
      <c r="W43" s="96" t="e">
        <f>'22Q1_P1'!W11/'22Q1_P1'!W$8*100</f>
        <v>#DIV/0!</v>
      </c>
      <c r="X43" s="96" t="e">
        <f>'22Q1_P1'!X11/'22Q1_P1'!X$8*100</f>
        <v>#DIV/0!</v>
      </c>
      <c r="AB43" s="27" t="s">
        <v>89</v>
      </c>
    </row>
    <row r="44" spans="1:28" s="27" customFormat="1" ht="15" customHeight="1" x14ac:dyDescent="0.25">
      <c r="A44" s="42" t="s">
        <v>15</v>
      </c>
      <c r="B44" s="12" t="s">
        <v>76</v>
      </c>
      <c r="C44" s="98">
        <f t="shared" si="4"/>
        <v>0.46847398491068182</v>
      </c>
      <c r="D44" s="98">
        <f t="shared" si="5"/>
        <v>0.53028518679169012</v>
      </c>
      <c r="E44" s="98">
        <f>'21Q4_P2'!E44</f>
        <v>0.49411727066893901</v>
      </c>
      <c r="F44" s="98">
        <f>'21Q4_P2'!F44</f>
        <v>0.44034024714176878</v>
      </c>
      <c r="G44" s="98">
        <f>'21Q4_P2'!G44</f>
        <v>0.62646828504306973</v>
      </c>
      <c r="H44" s="95"/>
      <c r="I44" s="98" t="e">
        <f>'22Q1_P1'!I12/'22Q1_P1'!I$8*100</f>
        <v>#DIV/0!</v>
      </c>
      <c r="J44" s="98" t="e">
        <f>'22Q1_P1'!J12/'22Q1_P1'!J$8*100</f>
        <v>#DIV/0!</v>
      </c>
      <c r="K44" s="98" t="e">
        <f>'22Q1_P1'!K12/'22Q1_P1'!K$8*100</f>
        <v>#DIV/0!</v>
      </c>
      <c r="L44" s="98">
        <f>'22Q1_P1'!L12/'22Q1_P1'!L$8*100</f>
        <v>0.88254791000708321</v>
      </c>
      <c r="M44" s="98">
        <f>'22Q1_P1'!M12/'22Q1_P1'!M$8*100</f>
        <v>0.51133888307431774</v>
      </c>
      <c r="N44" s="98">
        <f>'22Q1_P1'!N12/'22Q1_P1'!N$8*100</f>
        <v>0.53462302031102715</v>
      </c>
      <c r="O44" s="98">
        <f>'22Q1_P1'!O12/'22Q1_P1'!O$8*100</f>
        <v>0.46847398491068182</v>
      </c>
      <c r="P44" s="98">
        <f>'22Q1_P1'!P12/'22Q1_P1'!P$8*100</f>
        <v>0.53028518679169012</v>
      </c>
      <c r="Q44" s="98" t="e">
        <f>'22Q1_P1'!Q12/'22Q1_P1'!Q$8*100</f>
        <v>#DIV/0!</v>
      </c>
      <c r="R44" s="98" t="e">
        <f>'22Q1_P1'!R12/'22Q1_P1'!R$8*100</f>
        <v>#DIV/0!</v>
      </c>
      <c r="S44" s="98" t="e">
        <f>'22Q1_P1'!S12/'22Q1_P1'!S$8*100</f>
        <v>#DIV/0!</v>
      </c>
      <c r="T44" s="98" t="e">
        <f>'22Q1_P1'!T12/'22Q1_P1'!T$8*100</f>
        <v>#DIV/0!</v>
      </c>
      <c r="U44" s="98" t="e">
        <f>'22Q1_P1'!U12/'22Q1_P1'!U$8*100</f>
        <v>#DIV/0!</v>
      </c>
      <c r="V44" s="98" t="e">
        <f>'22Q1_P1'!V12/'22Q1_P1'!V$8*100</f>
        <v>#DIV/0!</v>
      </c>
      <c r="W44" s="98" t="e">
        <f>'22Q1_P1'!W12/'22Q1_P1'!W$8*100</f>
        <v>#DIV/0!</v>
      </c>
      <c r="X44" s="98" t="e">
        <f>'22Q1_P1'!X12/'22Q1_P1'!X$8*100</f>
        <v>#DIV/0!</v>
      </c>
      <c r="AB44" s="27" t="s">
        <v>89</v>
      </c>
    </row>
    <row r="45" spans="1:28" s="27" customFormat="1" ht="15" customHeight="1" x14ac:dyDescent="0.25">
      <c r="A45" s="45" t="s">
        <v>19</v>
      </c>
      <c r="B45" s="13" t="s">
        <v>21</v>
      </c>
      <c r="C45" s="100">
        <f t="shared" si="4"/>
        <v>83.024236787869739</v>
      </c>
      <c r="D45" s="100">
        <f t="shared" si="5"/>
        <v>83.35301909575243</v>
      </c>
      <c r="E45" s="100">
        <f>'21Q4_P2'!E45</f>
        <v>82.237234761887379</v>
      </c>
      <c r="F45" s="100">
        <f>'21Q4_P2'!F45</f>
        <v>82.544832949565077</v>
      </c>
      <c r="G45" s="100" t="str">
        <f>'21Q4_P2'!G45</f>
        <v>―</v>
      </c>
      <c r="H45" s="95"/>
      <c r="I45" s="100" t="e">
        <f>'22Q1_P1'!I13/'22Q1_P1'!I$8*100</f>
        <v>#DIV/0!</v>
      </c>
      <c r="J45" s="100" t="e">
        <f>'22Q1_P1'!J13/'22Q1_P1'!J$8*100</f>
        <v>#DIV/0!</v>
      </c>
      <c r="K45" s="100" t="e">
        <f>'22Q1_P1'!K13/'22Q1_P1'!K$8*100</f>
        <v>#DIV/0!</v>
      </c>
      <c r="L45" s="100">
        <f>'22Q1_P1'!L13/'22Q1_P1'!L$8*100</f>
        <v>82.505768942577561</v>
      </c>
      <c r="M45" s="100">
        <f>'22Q1_P1'!M13/'22Q1_P1'!M$8*100</f>
        <v>82.5447524093684</v>
      </c>
      <c r="N45" s="100">
        <f>'22Q1_P1'!N13/'22Q1_P1'!N$8*100</f>
        <v>82.941136532858508</v>
      </c>
      <c r="O45" s="100">
        <f>'22Q1_P1'!O13/'22Q1_P1'!O$8*100</f>
        <v>83.024236787869739</v>
      </c>
      <c r="P45" s="100">
        <f>'22Q1_P1'!P13/'22Q1_P1'!P$8*100</f>
        <v>83.35301909575243</v>
      </c>
      <c r="Q45" s="100" t="e">
        <f>'22Q1_P1'!Q13/'22Q1_P1'!Q$8*100</f>
        <v>#DIV/0!</v>
      </c>
      <c r="R45" s="100" t="e">
        <f>'22Q1_P1'!R13/'22Q1_P1'!R$8*100</f>
        <v>#DIV/0!</v>
      </c>
      <c r="S45" s="100" t="e">
        <f>'22Q1_P1'!S13/'22Q1_P1'!S$8*100</f>
        <v>#DIV/0!</v>
      </c>
      <c r="T45" s="100" t="e">
        <f>'22Q1_P1'!T13/'22Q1_P1'!T$8*100</f>
        <v>#DIV/0!</v>
      </c>
      <c r="U45" s="100" t="e">
        <f>'22Q1_P1'!U13/'22Q1_P1'!U$8*100</f>
        <v>#DIV/0!</v>
      </c>
      <c r="V45" s="100" t="e">
        <f>'22Q1_P1'!V13/'22Q1_P1'!V$8*100</f>
        <v>#DIV/0!</v>
      </c>
      <c r="W45" s="100" t="e">
        <f>'22Q1_P1'!W13/'22Q1_P1'!W$8*100</f>
        <v>#DIV/0!</v>
      </c>
      <c r="X45" s="100" t="e">
        <f>'22Q1_P1'!X13/'22Q1_P1'!X$8*100</f>
        <v>#DIV/0!</v>
      </c>
      <c r="AB45" s="27" t="s">
        <v>89</v>
      </c>
    </row>
    <row r="46" spans="1:28" s="27" customFormat="1" ht="15" customHeight="1" x14ac:dyDescent="0.25">
      <c r="A46" s="45" t="s">
        <v>20</v>
      </c>
      <c r="B46" s="13" t="s">
        <v>22</v>
      </c>
      <c r="C46" s="100">
        <f t="shared" si="4"/>
        <v>16.975763212130264</v>
      </c>
      <c r="D46" s="100">
        <f t="shared" si="5"/>
        <v>16.646980904247567</v>
      </c>
      <c r="E46" s="100">
        <f>'21Q4_P2'!E46</f>
        <v>17.762765238112625</v>
      </c>
      <c r="F46" s="100">
        <f>'21Q4_P2'!F46</f>
        <v>17.455167050434923</v>
      </c>
      <c r="G46" s="100" t="str">
        <f>'21Q4_P2'!G46</f>
        <v>―</v>
      </c>
      <c r="H46" s="95"/>
      <c r="I46" s="100" t="e">
        <f>'22Q1_P1'!I14/'22Q1_P1'!I$8*100</f>
        <v>#DIV/0!</v>
      </c>
      <c r="J46" s="100" t="e">
        <f>'22Q1_P1'!J14/'22Q1_P1'!J$8*100</f>
        <v>#DIV/0!</v>
      </c>
      <c r="K46" s="100" t="e">
        <f>'22Q1_P1'!K14/'22Q1_P1'!K$8*100</f>
        <v>#DIV/0!</v>
      </c>
      <c r="L46" s="100">
        <f>'22Q1_P1'!L14/'22Q1_P1'!L$8*100</f>
        <v>17.494231057422432</v>
      </c>
      <c r="M46" s="100">
        <f>'22Q1_P1'!M14/'22Q1_P1'!M$8*100</f>
        <v>17.455247590631608</v>
      </c>
      <c r="N46" s="100">
        <f>'22Q1_P1'!N14/'22Q1_P1'!N$8*100</f>
        <v>17.058863467141496</v>
      </c>
      <c r="O46" s="100">
        <f>'22Q1_P1'!O14/'22Q1_P1'!O$8*100</f>
        <v>16.975763212130264</v>
      </c>
      <c r="P46" s="100">
        <f>'22Q1_P1'!P14/'22Q1_P1'!P$8*100</f>
        <v>16.646980904247567</v>
      </c>
      <c r="Q46" s="100" t="e">
        <f>'22Q1_P1'!Q14/'22Q1_P1'!Q$8*100</f>
        <v>#DIV/0!</v>
      </c>
      <c r="R46" s="100" t="e">
        <f>'22Q1_P1'!R14/'22Q1_P1'!R$8*100</f>
        <v>#DIV/0!</v>
      </c>
      <c r="S46" s="100" t="e">
        <f>'22Q1_P1'!S14/'22Q1_P1'!S$8*100</f>
        <v>#DIV/0!</v>
      </c>
      <c r="T46" s="100" t="e">
        <f>'22Q1_P1'!T14/'22Q1_P1'!T$8*100</f>
        <v>#DIV/0!</v>
      </c>
      <c r="U46" s="100" t="e">
        <f>'22Q1_P1'!U14/'22Q1_P1'!U$8*100</f>
        <v>#DIV/0!</v>
      </c>
      <c r="V46" s="100" t="e">
        <f>'22Q1_P1'!V14/'22Q1_P1'!V$8*100</f>
        <v>#DIV/0!</v>
      </c>
      <c r="W46" s="100" t="e">
        <f>'22Q1_P1'!W14/'22Q1_P1'!W$8*100</f>
        <v>#DIV/0!</v>
      </c>
      <c r="X46" s="100" t="e">
        <f>'22Q1_P1'!X14/'22Q1_P1'!X$8*100</f>
        <v>#DIV/0!</v>
      </c>
      <c r="AB46" s="27" t="s">
        <v>89</v>
      </c>
    </row>
    <row r="47" spans="1:28" s="27" customFormat="1" ht="15" customHeight="1" x14ac:dyDescent="0.25">
      <c r="A47" s="45" t="s">
        <v>23</v>
      </c>
      <c r="B47" s="13" t="s">
        <v>508</v>
      </c>
      <c r="C47" s="100">
        <f t="shared" si="4"/>
        <v>11.449801240238124</v>
      </c>
      <c r="D47" s="100">
        <f t="shared" si="5"/>
        <v>12.018101176975573</v>
      </c>
      <c r="E47" s="100">
        <f>'21Q4_P2'!E47</f>
        <v>12.053099463421729</v>
      </c>
      <c r="F47" s="100">
        <f>'21Q4_P2'!F47</f>
        <v>12.064591751645565</v>
      </c>
      <c r="G47" s="100" t="str">
        <f>'21Q4_P2'!G47</f>
        <v>―</v>
      </c>
      <c r="H47" s="95"/>
      <c r="I47" s="100" t="e">
        <f>'22Q1_P1'!I15/'22Q1_P1'!I$8*100</f>
        <v>#DIV/0!</v>
      </c>
      <c r="J47" s="100" t="e">
        <f>'22Q1_P1'!J15/'22Q1_P1'!J$8*100</f>
        <v>#DIV/0!</v>
      </c>
      <c r="K47" s="100" t="e">
        <f>'22Q1_P1'!K15/'22Q1_P1'!K$8*100</f>
        <v>#DIV/0!</v>
      </c>
      <c r="L47" s="100">
        <f>'22Q1_P1'!L15/'22Q1_P1'!L$8*100</f>
        <v>11.317157180069124</v>
      </c>
      <c r="M47" s="100">
        <f>'22Q1_P1'!M15/'22Q1_P1'!M$8*100</f>
        <v>12.805715165490685</v>
      </c>
      <c r="N47" s="100">
        <f>'22Q1_P1'!N15/'22Q1_P1'!N$8*100</f>
        <v>12.399869397639737</v>
      </c>
      <c r="O47" s="100">
        <f>'22Q1_P1'!O15/'22Q1_P1'!O$8*100</f>
        <v>11.449801240238124</v>
      </c>
      <c r="P47" s="100">
        <f>'22Q1_P1'!P15/'22Q1_P1'!P$8*100</f>
        <v>12.018101176975573</v>
      </c>
      <c r="Q47" s="100" t="e">
        <f>'22Q1_P1'!Q15/'22Q1_P1'!Q$8*100</f>
        <v>#DIV/0!</v>
      </c>
      <c r="R47" s="100" t="e">
        <f>'22Q1_P1'!R15/'22Q1_P1'!R$8*100</f>
        <v>#DIV/0!</v>
      </c>
      <c r="S47" s="100" t="e">
        <f>'22Q1_P1'!S15/'22Q1_P1'!S$8*100</f>
        <v>#DIV/0!</v>
      </c>
      <c r="T47" s="100" t="e">
        <f>'22Q1_P1'!T15/'22Q1_P1'!T$8*100</f>
        <v>#DIV/0!</v>
      </c>
      <c r="U47" s="100" t="e">
        <f>'22Q1_P1'!U15/'22Q1_P1'!U$8*100</f>
        <v>#DIV/0!</v>
      </c>
      <c r="V47" s="100" t="e">
        <f>'22Q1_P1'!V15/'22Q1_P1'!V$8*100</f>
        <v>#DIV/0!</v>
      </c>
      <c r="W47" s="100" t="e">
        <f>'22Q1_P1'!W15/'22Q1_P1'!W$8*100</f>
        <v>#DIV/0!</v>
      </c>
      <c r="X47" s="100" t="e">
        <f>'22Q1_P1'!X15/'22Q1_P1'!X$8*100</f>
        <v>#DIV/0!</v>
      </c>
      <c r="AB47" s="27" t="s">
        <v>89</v>
      </c>
    </row>
    <row r="48" spans="1:28" s="27" customFormat="1" ht="15" customHeight="1" x14ac:dyDescent="0.25">
      <c r="A48" s="36" t="s">
        <v>24</v>
      </c>
      <c r="B48" s="11" t="s">
        <v>27</v>
      </c>
      <c r="C48" s="94">
        <f t="shared" si="4"/>
        <v>5.5259619718921389</v>
      </c>
      <c r="D48" s="94">
        <f t="shared" si="5"/>
        <v>4.6288797272719915</v>
      </c>
      <c r="E48" s="94">
        <f>'21Q4_P2'!E48</f>
        <v>5.709665774690893</v>
      </c>
      <c r="F48" s="94">
        <f>'21Q4_P2'!F48</f>
        <v>5.3905752987893605</v>
      </c>
      <c r="G48" s="94">
        <f>'21Q4_P2'!G48</f>
        <v>5.3093187157400159</v>
      </c>
      <c r="H48" s="95"/>
      <c r="I48" s="94" t="e">
        <f>'22Q1_P1'!I16/'22Q1_P1'!I$8*100</f>
        <v>#DIV/0!</v>
      </c>
      <c r="J48" s="94" t="e">
        <f>'22Q1_P1'!J16/'22Q1_P1'!J$8*100</f>
        <v>#DIV/0!</v>
      </c>
      <c r="K48" s="94" t="e">
        <f>'22Q1_P1'!K16/'22Q1_P1'!K$8*100</f>
        <v>#DIV/0!</v>
      </c>
      <c r="L48" s="94">
        <f>'22Q1_P1'!L16/'22Q1_P1'!L$8*100</f>
        <v>6.1770738773533092</v>
      </c>
      <c r="M48" s="94">
        <f>'22Q1_P1'!M16/'22Q1_P1'!M$8*100</f>
        <v>4.6495324251409187</v>
      </c>
      <c r="N48" s="94">
        <f>'22Q1_P1'!N16/'22Q1_P1'!N$8*100</f>
        <v>4.658994069501758</v>
      </c>
      <c r="O48" s="94">
        <f>'22Q1_P1'!O16/'22Q1_P1'!O$8*100</f>
        <v>5.5259619718921389</v>
      </c>
      <c r="P48" s="94">
        <f>'22Q1_P1'!P16/'22Q1_P1'!P$8*100</f>
        <v>4.6288797272719915</v>
      </c>
      <c r="Q48" s="94" t="e">
        <f>'22Q1_P1'!Q16/'22Q1_P1'!Q$8*100</f>
        <v>#DIV/0!</v>
      </c>
      <c r="R48" s="94" t="e">
        <f>'22Q1_P1'!R16/'22Q1_P1'!R$8*100</f>
        <v>#DIV/0!</v>
      </c>
      <c r="S48" s="94" t="e">
        <f>'22Q1_P1'!S16/'22Q1_P1'!S$8*100</f>
        <v>#DIV/0!</v>
      </c>
      <c r="T48" s="94" t="e">
        <f>'22Q1_P1'!T16/'22Q1_P1'!T$8*100</f>
        <v>#DIV/0!</v>
      </c>
      <c r="U48" s="94" t="e">
        <f>'22Q1_P1'!U16/'22Q1_P1'!U$8*100</f>
        <v>#DIV/0!</v>
      </c>
      <c r="V48" s="94" t="e">
        <f>'22Q1_P1'!V16/'22Q1_P1'!V$8*100</f>
        <v>#DIV/0!</v>
      </c>
      <c r="W48" s="94" t="e">
        <f>'22Q1_P1'!W16/'22Q1_P1'!W$8*100</f>
        <v>#DIV/0!</v>
      </c>
      <c r="X48" s="94" t="e">
        <f>'22Q1_P1'!X16/'22Q1_P1'!X$8*100</f>
        <v>#DIV/0!</v>
      </c>
      <c r="AB48" s="27" t="s">
        <v>89</v>
      </c>
    </row>
    <row r="49" spans="1:28" s="27" customFormat="1" ht="15" customHeight="1" x14ac:dyDescent="0.25">
      <c r="A49" s="38" t="s">
        <v>10</v>
      </c>
      <c r="B49" s="12" t="s">
        <v>13</v>
      </c>
      <c r="C49" s="96">
        <f t="shared" si="4"/>
        <v>12.399407606388001</v>
      </c>
      <c r="D49" s="96">
        <f t="shared" si="5"/>
        <v>12.474164073712439</v>
      </c>
      <c r="E49" s="96">
        <f>'21Q4_P2'!E49</f>
        <v>12.672010117101646</v>
      </c>
      <c r="F49" s="96">
        <f>'21Q4_P2'!F49</f>
        <v>12.795518017296196</v>
      </c>
      <c r="G49" s="96">
        <f>'21Q4_P2'!G49</f>
        <v>13.368580060422961</v>
      </c>
      <c r="H49" s="95"/>
      <c r="I49" s="96" t="e">
        <f>'22Q1_P1'!I17/'22Q1_P1'!I9*100</f>
        <v>#DIV/0!</v>
      </c>
      <c r="J49" s="96" t="e">
        <f>'22Q1_P1'!J17/'22Q1_P1'!J9*100</f>
        <v>#DIV/0!</v>
      </c>
      <c r="K49" s="96" t="e">
        <f>'22Q1_P1'!K17/'22Q1_P1'!K9*100</f>
        <v>#DIV/0!</v>
      </c>
      <c r="L49" s="96">
        <f>'22Q1_P1'!L17/'22Q1_P1'!L9*100</f>
        <v>10.103030984436007</v>
      </c>
      <c r="M49" s="96">
        <f>'22Q1_P1'!M17/'22Q1_P1'!M9*100</f>
        <v>10.85028343503836</v>
      </c>
      <c r="N49" s="96">
        <f>'22Q1_P1'!N17/'22Q1_P1'!N9*100</f>
        <v>12.224813122790286</v>
      </c>
      <c r="O49" s="96">
        <f>'22Q1_P1'!O17/'22Q1_P1'!O9*100</f>
        <v>12.399407606388001</v>
      </c>
      <c r="P49" s="96">
        <f>'22Q1_P1'!P17/'22Q1_P1'!P9*100</f>
        <v>12.474164073712439</v>
      </c>
      <c r="Q49" s="96" t="e">
        <f>'22Q1_P1'!Q17/'22Q1_P1'!Q9*100</f>
        <v>#DIV/0!</v>
      </c>
      <c r="R49" s="96" t="e">
        <f>'22Q1_P1'!R17/'22Q1_P1'!R9*100</f>
        <v>#DIV/0!</v>
      </c>
      <c r="S49" s="96" t="e">
        <f>'22Q1_P1'!S17/'22Q1_P1'!S9*100</f>
        <v>#DIV/0!</v>
      </c>
      <c r="T49" s="96" t="e">
        <f>'22Q1_P1'!T17/'22Q1_P1'!T9*100</f>
        <v>#DIV/0!</v>
      </c>
      <c r="U49" s="96" t="e">
        <f>'22Q1_P1'!U17/'22Q1_P1'!U9*100</f>
        <v>#DIV/0!</v>
      </c>
      <c r="V49" s="96" t="e">
        <f>'22Q1_P1'!V17/'22Q1_P1'!V9*100</f>
        <v>#DIV/0!</v>
      </c>
      <c r="W49" s="96" t="e">
        <f>'22Q1_P1'!W17/'22Q1_P1'!W9*100</f>
        <v>#DIV/0!</v>
      </c>
      <c r="X49" s="96" t="e">
        <f>'22Q1_P1'!X17/'22Q1_P1'!X9*100</f>
        <v>#DIV/0!</v>
      </c>
      <c r="AB49" s="27" t="s">
        <v>89</v>
      </c>
    </row>
    <row r="50" spans="1:28" s="27" customFormat="1" ht="15" customHeight="1" x14ac:dyDescent="0.25">
      <c r="A50" s="38" t="s">
        <v>11</v>
      </c>
      <c r="B50" s="12" t="s">
        <v>44</v>
      </c>
      <c r="C50" s="96">
        <f t="shared" si="4"/>
        <v>5.0172862636376543</v>
      </c>
      <c r="D50" s="96">
        <f t="shared" si="5"/>
        <v>5.558634999127821</v>
      </c>
      <c r="E50" s="96">
        <f>'21Q4_P2'!E50</f>
        <v>4.8060208427217619</v>
      </c>
      <c r="F50" s="96">
        <f>'21Q4_P2'!F50</f>
        <v>5.4105314256736801</v>
      </c>
      <c r="G50" s="96">
        <f>'21Q4_P2'!G50</f>
        <v>6.93359375</v>
      </c>
      <c r="H50" s="95"/>
      <c r="I50" s="96" t="e">
        <f>'22Q1_P1'!I18/'22Q1_P1'!I10*100</f>
        <v>#DIV/0!</v>
      </c>
      <c r="J50" s="96" t="e">
        <f>'22Q1_P1'!J18/'22Q1_P1'!J10*100</f>
        <v>#DIV/0!</v>
      </c>
      <c r="K50" s="96" t="e">
        <f>'22Q1_P1'!K18/'22Q1_P1'!K10*100</f>
        <v>#DIV/0!</v>
      </c>
      <c r="L50" s="96">
        <f>'22Q1_P1'!L18/'22Q1_P1'!L10*100</f>
        <v>7.2800228149827273</v>
      </c>
      <c r="M50" s="96">
        <f>'22Q1_P1'!M18/'22Q1_P1'!M10*100</f>
        <v>4.3177983148018635</v>
      </c>
      <c r="N50" s="96">
        <f>'22Q1_P1'!N18/'22Q1_P1'!N10*100</f>
        <v>2.5668029387541367</v>
      </c>
      <c r="O50" s="96">
        <f>'22Q1_P1'!O18/'22Q1_P1'!O10*100</f>
        <v>5.0172862636376543</v>
      </c>
      <c r="P50" s="96">
        <f>'22Q1_P1'!P18/'22Q1_P1'!P10*100</f>
        <v>5.558634999127821</v>
      </c>
      <c r="Q50" s="96" t="e">
        <f>'22Q1_P1'!Q18/'22Q1_P1'!Q10*100</f>
        <v>#DIV/0!</v>
      </c>
      <c r="R50" s="96" t="e">
        <f>'22Q1_P1'!R18/'22Q1_P1'!R10*100</f>
        <v>#DIV/0!</v>
      </c>
      <c r="S50" s="96" t="e">
        <f>'22Q1_P1'!S18/'22Q1_P1'!S10*100</f>
        <v>#DIV/0!</v>
      </c>
      <c r="T50" s="96" t="e">
        <f>'22Q1_P1'!T18/'22Q1_P1'!T10*100</f>
        <v>#DIV/0!</v>
      </c>
      <c r="U50" s="96" t="e">
        <f>'22Q1_P1'!U18/'22Q1_P1'!U10*100</f>
        <v>#DIV/0!</v>
      </c>
      <c r="V50" s="96" t="e">
        <f>'22Q1_P1'!V18/'22Q1_P1'!V10*100</f>
        <v>#DIV/0!</v>
      </c>
      <c r="W50" s="96" t="e">
        <f>'22Q1_P1'!W18/'22Q1_P1'!W10*100</f>
        <v>#DIV/0!</v>
      </c>
      <c r="X50" s="96" t="e">
        <f>'22Q1_P1'!X18/'22Q1_P1'!X10*100</f>
        <v>#DIV/0!</v>
      </c>
      <c r="AB50" s="27" t="s">
        <v>89</v>
      </c>
    </row>
    <row r="51" spans="1:28" s="27" customFormat="1" ht="15" customHeight="1" x14ac:dyDescent="0.25">
      <c r="A51" s="38" t="s">
        <v>14</v>
      </c>
      <c r="B51" s="12" t="s">
        <v>77</v>
      </c>
      <c r="C51" s="96">
        <f t="shared" si="4"/>
        <v>7.4903340693354927</v>
      </c>
      <c r="D51" s="96">
        <f t="shared" si="5"/>
        <v>2.1479234586077829</v>
      </c>
      <c r="E51" s="96">
        <f>'21Q4_P2'!E51</f>
        <v>10.523361743407717</v>
      </c>
      <c r="F51" s="96">
        <f>'21Q4_P2'!F51</f>
        <v>7.2129798399274536</v>
      </c>
      <c r="G51" s="96">
        <f>'21Q4_P2'!G51</f>
        <v>4.7368421052631584</v>
      </c>
      <c r="H51" s="95"/>
      <c r="I51" s="96" t="e">
        <f>'22Q1_P1'!I19/'22Q1_P1'!I11*100</f>
        <v>#DIV/0!</v>
      </c>
      <c r="J51" s="96" t="e">
        <f>'22Q1_P1'!J19/'22Q1_P1'!J11*100</f>
        <v>#DIV/0!</v>
      </c>
      <c r="K51" s="96" t="e">
        <f>'22Q1_P1'!K19/'22Q1_P1'!K11*100</f>
        <v>#DIV/0!</v>
      </c>
      <c r="L51" s="96">
        <f>'22Q1_P1'!L19/'22Q1_P1'!L11*100</f>
        <v>7.8382377723060186</v>
      </c>
      <c r="M51" s="96">
        <f>'22Q1_P1'!M19/'22Q1_P1'!M11*100</f>
        <v>9.4258089451193996</v>
      </c>
      <c r="N51" s="96">
        <f>'22Q1_P1'!N19/'22Q1_P1'!N11*100</f>
        <v>8.8179935241712837</v>
      </c>
      <c r="O51" s="96">
        <f>'22Q1_P1'!O19/'22Q1_P1'!O11*100</f>
        <v>7.4903340693354927</v>
      </c>
      <c r="P51" s="96">
        <f>'22Q1_P1'!P19/'22Q1_P1'!P11*100</f>
        <v>2.1479234586077829</v>
      </c>
      <c r="Q51" s="96" t="e">
        <f>'22Q1_P1'!Q19/'22Q1_P1'!Q11*100</f>
        <v>#DIV/0!</v>
      </c>
      <c r="R51" s="96" t="e">
        <f>'22Q1_P1'!R19/'22Q1_P1'!R11*100</f>
        <v>#DIV/0!</v>
      </c>
      <c r="S51" s="96" t="e">
        <f>'22Q1_P1'!S19/'22Q1_P1'!S11*100</f>
        <v>#DIV/0!</v>
      </c>
      <c r="T51" s="96" t="e">
        <f>'22Q1_P1'!T19/'22Q1_P1'!T11*100</f>
        <v>#DIV/0!</v>
      </c>
      <c r="U51" s="96" t="e">
        <f>'22Q1_P1'!U19/'22Q1_P1'!U11*100</f>
        <v>#DIV/0!</v>
      </c>
      <c r="V51" s="96" t="e">
        <f>'22Q1_P1'!V19/'22Q1_P1'!V11*100</f>
        <v>#DIV/0!</v>
      </c>
      <c r="W51" s="96" t="e">
        <f>'22Q1_P1'!W19/'22Q1_P1'!W11*100</f>
        <v>#DIV/0!</v>
      </c>
      <c r="X51" s="96" t="e">
        <f>'22Q1_P1'!X19/'22Q1_P1'!X11*100</f>
        <v>#DIV/0!</v>
      </c>
      <c r="AB51" s="27" t="s">
        <v>89</v>
      </c>
    </row>
    <row r="52" spans="1:28" s="27" customFormat="1" ht="15" customHeight="1" x14ac:dyDescent="0.25">
      <c r="A52" s="38" t="s">
        <v>15</v>
      </c>
      <c r="B52" s="12" t="s">
        <v>76</v>
      </c>
      <c r="C52" s="96" t="str">
        <f t="shared" si="4"/>
        <v>―</v>
      </c>
      <c r="D52" s="96" t="str">
        <f t="shared" si="5"/>
        <v>―</v>
      </c>
      <c r="E52" s="96">
        <f>'21Q4_P2'!E52</f>
        <v>8.4047010399808055</v>
      </c>
      <c r="F52" s="96" t="str">
        <f>'21Q4_P2'!F52</f>
        <v>―</v>
      </c>
      <c r="G52" s="96" t="str">
        <f>'21Q4_P2'!G52</f>
        <v>―</v>
      </c>
      <c r="H52" s="95"/>
      <c r="I52" s="96" t="e">
        <f>'22Q1_P1'!I20/'22Q1_P1'!I12*100</f>
        <v>#DIV/0!</v>
      </c>
      <c r="J52" s="96" t="e">
        <f>'22Q1_P1'!J20/'22Q1_P1'!J12*100</f>
        <v>#DIV/0!</v>
      </c>
      <c r="K52" s="96" t="e">
        <f>'22Q1_P1'!K20/'22Q1_P1'!K12*100</f>
        <v>#DIV/0!</v>
      </c>
      <c r="L52" s="96">
        <f>'22Q1_P1'!L20/'22Q1_P1'!L12*100</f>
        <v>28.300351400287937</v>
      </c>
      <c r="M52" s="96">
        <f>'22Q1_P1'!M20/'22Q1_P1'!M12*100</f>
        <v>10.73661100050667</v>
      </c>
      <c r="N52" s="96">
        <f>'22Q1_P1'!N20/'22Q1_P1'!N12*100</f>
        <v>8.7967521623935596</v>
      </c>
      <c r="O52" s="96">
        <f>'22Q1_P1'!O20/'22Q1_P1'!O12*100</f>
        <v>-21.009789772897058</v>
      </c>
      <c r="P52" s="96">
        <f>'22Q1_P1'!P20/'22Q1_P1'!P12*100</f>
        <v>-79.8951827945139</v>
      </c>
      <c r="Q52" s="96" t="e">
        <f>'22Q1_P1'!Q20/'22Q1_P1'!Q12*100</f>
        <v>#DIV/0!</v>
      </c>
      <c r="R52" s="96" t="e">
        <f>'22Q1_P1'!R20/'22Q1_P1'!R12*100</f>
        <v>#DIV/0!</v>
      </c>
      <c r="S52" s="96" t="e">
        <f>'22Q1_P1'!S20/'22Q1_P1'!S12*100</f>
        <v>#DIV/0!</v>
      </c>
      <c r="T52" s="96" t="e">
        <f>'22Q1_P1'!T20/'22Q1_P1'!T12*100</f>
        <v>#DIV/0!</v>
      </c>
      <c r="U52" s="96" t="e">
        <f>'22Q1_P1'!U20/'22Q1_P1'!U12*100</f>
        <v>#DIV/0!</v>
      </c>
      <c r="V52" s="96" t="e">
        <f>'22Q1_P1'!V20/'22Q1_P1'!V12*100</f>
        <v>#DIV/0!</v>
      </c>
      <c r="W52" s="96" t="e">
        <f>'22Q1_P1'!W20/'22Q1_P1'!W12*100</f>
        <v>#DIV/0!</v>
      </c>
      <c r="X52" s="96" t="e">
        <f>'22Q1_P1'!X20/'22Q1_P1'!X12*100</f>
        <v>#DIV/0!</v>
      </c>
      <c r="AB52" s="27" t="s">
        <v>89</v>
      </c>
    </row>
    <row r="53" spans="1:28" s="27" customFormat="1" ht="15" customHeight="1" x14ac:dyDescent="0.25">
      <c r="A53" s="45" t="s">
        <v>48</v>
      </c>
      <c r="B53" s="13" t="s">
        <v>515</v>
      </c>
      <c r="C53" s="100">
        <f t="shared" si="4"/>
        <v>5.8865577162894702</v>
      </c>
      <c r="D53" s="100">
        <f t="shared" si="5"/>
        <v>4.9051672735088241</v>
      </c>
      <c r="E53" s="100">
        <f>'21Q4_P2'!E53</f>
        <v>5.7219234299656021</v>
      </c>
      <c r="F53" s="100">
        <f>'21Q4_P2'!F53</f>
        <v>5.3710801314703831</v>
      </c>
      <c r="G53" s="100">
        <f>'21Q4_P2'!G53</f>
        <v>5.5599060297572436</v>
      </c>
      <c r="H53" s="95"/>
      <c r="I53" s="100" t="e">
        <f>'22Q1_P1'!I34/'22Q1_P1'!I$8*100</f>
        <v>#DIV/0!</v>
      </c>
      <c r="J53" s="100" t="e">
        <f>'22Q1_P1'!J34/'22Q1_P1'!J$8*100</f>
        <v>#DIV/0!</v>
      </c>
      <c r="K53" s="100" t="e">
        <f>'22Q1_P1'!K34/'22Q1_P1'!K$8*100</f>
        <v>#DIV/0!</v>
      </c>
      <c r="L53" s="100">
        <f>'22Q1_P1'!L34/'22Q1_P1'!L$8*100</f>
        <v>6.2686085935323712</v>
      </c>
      <c r="M53" s="100">
        <f>'22Q1_P1'!M34/'22Q1_P1'!M$8*100</f>
        <v>4.7180185910216998</v>
      </c>
      <c r="N53" s="100">
        <f>'22Q1_P1'!N34/'22Q1_P1'!N$8*100</f>
        <v>4.3176459167538521</v>
      </c>
      <c r="O53" s="100">
        <f>'22Q1_P1'!O34/'22Q1_P1'!O$8*100</f>
        <v>5.8865577162894702</v>
      </c>
      <c r="P53" s="100">
        <f>'22Q1_P1'!P34/'22Q1_P1'!P$8*100</f>
        <v>4.9051672735088241</v>
      </c>
      <c r="Q53" s="100" t="e">
        <f>'22Q1_P1'!Q34/'22Q1_P1'!Q$8*100</f>
        <v>#DIV/0!</v>
      </c>
      <c r="R53" s="100" t="e">
        <f>'22Q1_P1'!R34/'22Q1_P1'!R$8*100</f>
        <v>#DIV/0!</v>
      </c>
      <c r="S53" s="100" t="e">
        <f>'22Q1_P1'!S34/'22Q1_P1'!S$8*100</f>
        <v>#DIV/0!</v>
      </c>
      <c r="T53" s="100" t="e">
        <f>'22Q1_P1'!T34/'22Q1_P1'!T$8*100</f>
        <v>#DIV/0!</v>
      </c>
      <c r="U53" s="100" t="e">
        <f>'22Q1_P1'!U34/'22Q1_P1'!U$8*100</f>
        <v>#DIV/0!</v>
      </c>
      <c r="V53" s="100" t="e">
        <f>'22Q1_P1'!V34/'22Q1_P1'!V$8*100</f>
        <v>#DIV/0!</v>
      </c>
      <c r="W53" s="100" t="e">
        <f>'22Q1_P1'!W34/'22Q1_P1'!W$8*100</f>
        <v>#DIV/0!</v>
      </c>
      <c r="X53" s="100" t="e">
        <f>'22Q1_P1'!X34/'22Q1_P1'!X$8*100</f>
        <v>#DIV/0!</v>
      </c>
      <c r="AB53" s="27" t="s">
        <v>89</v>
      </c>
    </row>
    <row r="54" spans="1:28" s="27" customFormat="1" ht="15" customHeight="1" x14ac:dyDescent="0.25">
      <c r="A54" s="9" t="s">
        <v>555</v>
      </c>
      <c r="B54" s="13" t="s">
        <v>516</v>
      </c>
      <c r="C54" s="100">
        <f t="shared" si="4"/>
        <v>6.4585265026455829</v>
      </c>
      <c r="D54" s="100">
        <f t="shared" si="5"/>
        <v>4.9051672735088241</v>
      </c>
      <c r="E54" s="100">
        <f>'21Q4_P2'!E54</f>
        <v>5.0424849806140077</v>
      </c>
      <c r="F54" s="100">
        <f>'21Q4_P2'!F54</f>
        <v>4.8115232779246195</v>
      </c>
      <c r="G54" s="100" t="str">
        <f>'21Q4_P2'!G54</f>
        <v>―</v>
      </c>
      <c r="H54" s="95"/>
      <c r="I54" s="100" t="e">
        <f>'22Q1_P1'!I46/'22Q1_P1'!I$8*100</f>
        <v>#DIV/0!</v>
      </c>
      <c r="J54" s="100" t="e">
        <f>'22Q1_P1'!J46/'22Q1_P1'!J$8*100</f>
        <v>#DIV/0!</v>
      </c>
      <c r="K54" s="100" t="e">
        <f>'22Q1_P1'!K46/'22Q1_P1'!K$8*100</f>
        <v>#DIV/0!</v>
      </c>
      <c r="L54" s="100">
        <f>'22Q1_P1'!L46/'22Q1_P1'!L$8*100</f>
        <v>6.2612340626460554</v>
      </c>
      <c r="M54" s="100">
        <f>'22Q1_P1'!M46/'22Q1_P1'!M$8*100</f>
        <v>14.18866853449935</v>
      </c>
      <c r="N54" s="100">
        <f>'22Q1_P1'!N46/'22Q1_P1'!N$8*100</f>
        <v>4.3172967090684553</v>
      </c>
      <c r="O54" s="100">
        <f>'22Q1_P1'!O46/'22Q1_P1'!O$8*100</f>
        <v>6.4585265026455829</v>
      </c>
      <c r="P54" s="100">
        <f>'22Q1_P1'!P46/'22Q1_P1'!P$8*100</f>
        <v>4.9051672735088241</v>
      </c>
      <c r="Q54" s="100" t="e">
        <f>'22Q1_P1'!Q46/'22Q1_P1'!Q$8*100</f>
        <v>#DIV/0!</v>
      </c>
      <c r="R54" s="100" t="e">
        <f>'22Q1_P1'!R46/'22Q1_P1'!R$8*100</f>
        <v>#DIV/0!</v>
      </c>
      <c r="S54" s="100" t="e">
        <f>'22Q1_P1'!S46/'22Q1_P1'!S$8*100</f>
        <v>#DIV/0!</v>
      </c>
      <c r="T54" s="100" t="e">
        <f>'22Q1_P1'!T46/'22Q1_P1'!T$8*100</f>
        <v>#DIV/0!</v>
      </c>
      <c r="U54" s="100" t="e">
        <f>'22Q1_P1'!U46/'22Q1_P1'!U$8*100</f>
        <v>#DIV/0!</v>
      </c>
      <c r="V54" s="100" t="e">
        <f>'22Q1_P1'!V46/'22Q1_P1'!V$8*100</f>
        <v>#DIV/0!</v>
      </c>
      <c r="W54" s="100" t="e">
        <f>'22Q1_P1'!W46/'22Q1_P1'!W$8*100</f>
        <v>#DIV/0!</v>
      </c>
      <c r="X54" s="100" t="e">
        <f>'22Q1_P1'!X46/'22Q1_P1'!X$8*100</f>
        <v>#DIV/0!</v>
      </c>
      <c r="AB54" s="27" t="s">
        <v>89</v>
      </c>
    </row>
    <row r="55" spans="1:28" s="27" customFormat="1" ht="15" customHeight="1" x14ac:dyDescent="0.25">
      <c r="A55" s="156" t="s">
        <v>556</v>
      </c>
      <c r="B55" s="13" t="s">
        <v>55</v>
      </c>
      <c r="C55" s="100">
        <f t="shared" si="4"/>
        <v>3.6784898217992996</v>
      </c>
      <c r="D55" s="100">
        <f t="shared" si="5"/>
        <v>2.8329851319052843</v>
      </c>
      <c r="E55" s="100">
        <f>'21Q4_P2'!E55</f>
        <v>3.332371248316822</v>
      </c>
      <c r="F55" s="100">
        <f>'21Q4_P2'!F55</f>
        <v>2.9874092776904466</v>
      </c>
      <c r="G55" s="100">
        <f>'21Q4_P2'!G55</f>
        <v>3.1323414252153485</v>
      </c>
      <c r="H55" s="95"/>
      <c r="I55" s="100" t="e">
        <f>'22Q1_P1'!I48/'22Q1_P1'!I$8*100</f>
        <v>#DIV/0!</v>
      </c>
      <c r="J55" s="100" t="e">
        <f>'22Q1_P1'!J48/'22Q1_P1'!J$8*100</f>
        <v>#DIV/0!</v>
      </c>
      <c r="K55" s="100" t="e">
        <f>'22Q1_P1'!K48/'22Q1_P1'!K$8*100</f>
        <v>#DIV/0!</v>
      </c>
      <c r="L55" s="100">
        <f>'22Q1_P1'!L48/'22Q1_P1'!L$8*100</f>
        <v>3.989994404250659</v>
      </c>
      <c r="M55" s="100">
        <f>'22Q1_P1'!M48/'22Q1_P1'!M$8*100</f>
        <v>9.1461230357460988</v>
      </c>
      <c r="N55" s="100">
        <f>'22Q1_P1'!N48/'22Q1_P1'!N$8*100</f>
        <v>2.4919759021671943</v>
      </c>
      <c r="O55" s="100">
        <f>'22Q1_P1'!O48/'22Q1_P1'!O$8*100</f>
        <v>3.6784898217992996</v>
      </c>
      <c r="P55" s="100">
        <f>'22Q1_P1'!P48/'22Q1_P1'!P$8*100</f>
        <v>2.8329851319052843</v>
      </c>
      <c r="Q55" s="100" t="e">
        <f>'22Q1_P1'!Q48/'22Q1_P1'!Q$8*100</f>
        <v>#DIV/0!</v>
      </c>
      <c r="R55" s="100" t="e">
        <f>'22Q1_P1'!R48/'22Q1_P1'!R$8*100</f>
        <v>#DIV/0!</v>
      </c>
      <c r="S55" s="100" t="e">
        <f>'22Q1_P1'!S48/'22Q1_P1'!S$8*100</f>
        <v>#DIV/0!</v>
      </c>
      <c r="T55" s="100" t="e">
        <f>'22Q1_P1'!T48/'22Q1_P1'!T$8*100</f>
        <v>#DIV/0!</v>
      </c>
      <c r="U55" s="100" t="e">
        <f>'22Q1_P1'!U48/'22Q1_P1'!U$8*100</f>
        <v>#DIV/0!</v>
      </c>
      <c r="V55" s="100" t="e">
        <f>'22Q1_P1'!V48/'22Q1_P1'!V$8*100</f>
        <v>#DIV/0!</v>
      </c>
      <c r="W55" s="100" t="e">
        <f>'22Q1_P1'!W48/'22Q1_P1'!W$8*100</f>
        <v>#DIV/0!</v>
      </c>
      <c r="X55" s="100" t="e">
        <f>'22Q1_P1'!X48/'22Q1_P1'!X$8*100</f>
        <v>#DIV/0!</v>
      </c>
      <c r="AB55" s="27" t="s">
        <v>89</v>
      </c>
    </row>
    <row r="56" spans="1:28"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AB56" s="27" t="s">
        <v>89</v>
      </c>
    </row>
    <row r="57" spans="1:28" s="27" customFormat="1" ht="15" customHeight="1" x14ac:dyDescent="0.25">
      <c r="A57" s="36" t="s">
        <v>102</v>
      </c>
      <c r="B57" s="11" t="s">
        <v>102</v>
      </c>
      <c r="C57" s="94">
        <f t="shared" ref="C57:D60" si="6">+IF(OR(O57="",O57&lt;0),"―",O57)</f>
        <v>7.5859774574387124</v>
      </c>
      <c r="D57" s="94">
        <f t="shared" si="6"/>
        <v>7.1134602869248607</v>
      </c>
      <c r="E57" s="94">
        <f>'21Q4_P2'!E57</f>
        <v>7.9128751450262591</v>
      </c>
      <c r="F57" s="94">
        <f>'21Q4_P2'!F57</f>
        <v>7.6061405559418898</v>
      </c>
      <c r="G57" s="94">
        <f>'21Q4_P2'!G57</f>
        <v>7.870007830853563</v>
      </c>
      <c r="H57" s="95"/>
      <c r="I57" s="94" t="e">
        <f>'22Q1_P1'!I50/'22Q1_P1'!I$8*100</f>
        <v>#DIV/0!</v>
      </c>
      <c r="J57" s="94" t="e">
        <f>'22Q1_P1'!J50/'22Q1_P1'!J$8*100</f>
        <v>#DIV/0!</v>
      </c>
      <c r="K57" s="94" t="e">
        <f>'22Q1_P1'!K50/'22Q1_P1'!K$8*100</f>
        <v>#DIV/0!</v>
      </c>
      <c r="L57" s="94">
        <f>'22Q1_P1'!L50/'22Q1_P1'!L$8*100</f>
        <v>7.8719994201188221</v>
      </c>
      <c r="M57" s="94">
        <f>'22Q1_P1'!M50/'22Q1_P1'!M$8*100</f>
        <v>6.6477682619767959</v>
      </c>
      <c r="N57" s="94">
        <f>'22Q1_P1'!N50/'22Q1_P1'!N$8*100</f>
        <v>6.8572128121391822</v>
      </c>
      <c r="O57" s="94">
        <f>'22Q1_P1'!O50/'22Q1_P1'!O$8*100</f>
        <v>7.5859774574387124</v>
      </c>
      <c r="P57" s="94">
        <f>'22Q1_P1'!P50/'22Q1_P1'!P$8*100</f>
        <v>7.1134602869248607</v>
      </c>
      <c r="Q57" s="94" t="e">
        <f>'22Q1_P1'!Q50/'22Q1_P1'!Q$8*100</f>
        <v>#DIV/0!</v>
      </c>
      <c r="R57" s="94" t="e">
        <f>'22Q1_P1'!R50/'22Q1_P1'!R$8*100</f>
        <v>#DIV/0!</v>
      </c>
      <c r="S57" s="94" t="e">
        <f>'22Q1_P1'!S50/'22Q1_P1'!S$8*100</f>
        <v>#DIV/0!</v>
      </c>
      <c r="T57" s="94" t="e">
        <f>'22Q1_P1'!T50/'22Q1_P1'!T$8*100</f>
        <v>#DIV/0!</v>
      </c>
      <c r="U57" s="94" t="e">
        <f>'22Q1_P1'!U50/'22Q1_P1'!U$8*100</f>
        <v>#DIV/0!</v>
      </c>
      <c r="V57" s="94" t="e">
        <f>'22Q1_P1'!V50/'22Q1_P1'!V$8*100</f>
        <v>#DIV/0!</v>
      </c>
      <c r="W57" s="94" t="e">
        <f>'22Q1_P1'!W50/'22Q1_P1'!W$8*100</f>
        <v>#DIV/0!</v>
      </c>
      <c r="X57" s="94" t="e">
        <f>'22Q1_P1'!X50/'22Q1_P1'!X$8*100</f>
        <v>#DIV/0!</v>
      </c>
      <c r="AB57" s="27" t="s">
        <v>89</v>
      </c>
    </row>
    <row r="58" spans="1:28" s="27" customFormat="1" ht="15" customHeight="1" x14ac:dyDescent="0.25">
      <c r="A58" s="38" t="s">
        <v>10</v>
      </c>
      <c r="B58" s="12" t="s">
        <v>13</v>
      </c>
      <c r="C58" s="96">
        <f t="shared" si="6"/>
        <v>12.473475315466507</v>
      </c>
      <c r="D58" s="96">
        <f t="shared" si="6"/>
        <v>12.546342579099468</v>
      </c>
      <c r="E58" s="96">
        <f>'21Q4_P2'!E58</f>
        <v>12.753705519131071</v>
      </c>
      <c r="F58" s="96">
        <f>'21Q4_P2'!F58</f>
        <v>12.872709155517558</v>
      </c>
      <c r="G58" s="96" t="str">
        <f>'21Q4_P2'!G58</f>
        <v>―</v>
      </c>
      <c r="H58" s="95"/>
      <c r="I58" s="96" t="e">
        <f>'22Q1_P1'!I51/'22Q1_P1'!I$9*100</f>
        <v>#DIV/0!</v>
      </c>
      <c r="J58" s="96" t="e">
        <f>'22Q1_P1'!J51/'22Q1_P1'!J$9*100</f>
        <v>#DIV/0!</v>
      </c>
      <c r="K58" s="96" t="e">
        <f>'22Q1_P1'!K51/'22Q1_P1'!K$9*100</f>
        <v>#DIV/0!</v>
      </c>
      <c r="L58" s="96">
        <f>'22Q1_P1'!L51/'22Q1_P1'!L$9*100</f>
        <v>10.224383334564537</v>
      </c>
      <c r="M58" s="96">
        <f>'22Q1_P1'!M51/'22Q1_P1'!M$9*100</f>
        <v>10.958880119337937</v>
      </c>
      <c r="N58" s="96">
        <f>'22Q1_P1'!N51/'22Q1_P1'!N$9*100</f>
        <v>12.313128354734118</v>
      </c>
      <c r="O58" s="96">
        <f>'22Q1_P1'!O51/'22Q1_P1'!O$9*100</f>
        <v>12.473475315466507</v>
      </c>
      <c r="P58" s="96">
        <f>'22Q1_P1'!P51/'22Q1_P1'!P$9*100</f>
        <v>12.546342579099468</v>
      </c>
      <c r="Q58" s="96" t="e">
        <f>'22Q1_P1'!Q51/'22Q1_P1'!Q$9*100</f>
        <v>#DIV/0!</v>
      </c>
      <c r="R58" s="96" t="e">
        <f>'22Q1_P1'!R51/'22Q1_P1'!R$9*100</f>
        <v>#DIV/0!</v>
      </c>
      <c r="S58" s="96" t="e">
        <f>'22Q1_P1'!S51/'22Q1_P1'!S$9*100</f>
        <v>#DIV/0!</v>
      </c>
      <c r="T58" s="96" t="e">
        <f>'22Q1_P1'!T51/'22Q1_P1'!T$9*100</f>
        <v>#DIV/0!</v>
      </c>
      <c r="U58" s="96" t="e">
        <f>'22Q1_P1'!U51/'22Q1_P1'!U$9*100</f>
        <v>#DIV/0!</v>
      </c>
      <c r="V58" s="96" t="e">
        <f>'22Q1_P1'!V51/'22Q1_P1'!V$9*100</f>
        <v>#DIV/0!</v>
      </c>
      <c r="W58" s="96" t="e">
        <f>'22Q1_P1'!W51/'22Q1_P1'!W$9*100</f>
        <v>#DIV/0!</v>
      </c>
      <c r="X58" s="96" t="e">
        <f>'22Q1_P1'!X51/'22Q1_P1'!X$9*100</f>
        <v>#DIV/0!</v>
      </c>
      <c r="AB58" s="27" t="s">
        <v>89</v>
      </c>
    </row>
    <row r="59" spans="1:28" s="27" customFormat="1" ht="15" customHeight="1" x14ac:dyDescent="0.25">
      <c r="A59" s="38" t="s">
        <v>11</v>
      </c>
      <c r="B59" s="12" t="s">
        <v>44</v>
      </c>
      <c r="C59" s="96">
        <f t="shared" si="6"/>
        <v>9.5784971505207235</v>
      </c>
      <c r="D59" s="96">
        <f t="shared" si="6"/>
        <v>10.100619142208792</v>
      </c>
      <c r="E59" s="96">
        <f>'21Q4_P2'!E59</f>
        <v>9.687828834034919</v>
      </c>
      <c r="F59" s="96">
        <f>'21Q4_P2'!F59</f>
        <v>10.079057868940774</v>
      </c>
      <c r="G59" s="96">
        <f>'21Q4_P2'!G59</f>
        <v>11.5234375</v>
      </c>
      <c r="H59" s="95"/>
      <c r="I59" s="96" t="e">
        <f>'22Q1_P1'!I52/'22Q1_P1'!I$10*100</f>
        <v>#DIV/0!</v>
      </c>
      <c r="J59" s="96" t="e">
        <f>'22Q1_P1'!J52/'22Q1_P1'!J$10*100</f>
        <v>#DIV/0!</v>
      </c>
      <c r="K59" s="96" t="e">
        <f>'22Q1_P1'!K52/'22Q1_P1'!K$10*100</f>
        <v>#DIV/0!</v>
      </c>
      <c r="L59" s="96">
        <f>'22Q1_P1'!L52/'22Q1_P1'!L$10*100</f>
        <v>12.065142377742113</v>
      </c>
      <c r="M59" s="96">
        <f>'22Q1_P1'!M52/'22Q1_P1'!M$10*100</f>
        <v>9.0805800464472188</v>
      </c>
      <c r="N59" s="96">
        <f>'22Q1_P1'!N52/'22Q1_P1'!N$10*100</f>
        <v>7.6761208781514139</v>
      </c>
      <c r="O59" s="96">
        <f>'22Q1_P1'!O52/'22Q1_P1'!O$10*100</f>
        <v>9.5784971505207235</v>
      </c>
      <c r="P59" s="96">
        <f>'22Q1_P1'!P52/'22Q1_P1'!P$10*100</f>
        <v>10.100619142208792</v>
      </c>
      <c r="Q59" s="96" t="e">
        <f>'22Q1_P1'!Q52/'22Q1_P1'!Q$10*100</f>
        <v>#DIV/0!</v>
      </c>
      <c r="R59" s="96" t="e">
        <f>'22Q1_P1'!R52/'22Q1_P1'!R$10*100</f>
        <v>#DIV/0!</v>
      </c>
      <c r="S59" s="96" t="e">
        <f>'22Q1_P1'!S52/'22Q1_P1'!S$10*100</f>
        <v>#DIV/0!</v>
      </c>
      <c r="T59" s="96" t="e">
        <f>'22Q1_P1'!T52/'22Q1_P1'!T$10*100</f>
        <v>#DIV/0!</v>
      </c>
      <c r="U59" s="96" t="e">
        <f>'22Q1_P1'!U52/'22Q1_P1'!U$10*100</f>
        <v>#DIV/0!</v>
      </c>
      <c r="V59" s="96" t="e">
        <f>'22Q1_P1'!V52/'22Q1_P1'!V$10*100</f>
        <v>#DIV/0!</v>
      </c>
      <c r="W59" s="96" t="e">
        <f>'22Q1_P1'!W52/'22Q1_P1'!W$10*100</f>
        <v>#DIV/0!</v>
      </c>
      <c r="X59" s="96" t="e">
        <f>'22Q1_P1'!X52/'22Q1_P1'!X$10*100</f>
        <v>#DIV/0!</v>
      </c>
      <c r="AB59" s="27" t="s">
        <v>89</v>
      </c>
    </row>
    <row r="60" spans="1:28" s="27" customFormat="1" ht="15" customHeight="1" x14ac:dyDescent="0.25">
      <c r="A60" s="128" t="s">
        <v>14</v>
      </c>
      <c r="B60" s="129" t="s">
        <v>77</v>
      </c>
      <c r="C60" s="98">
        <f t="shared" si="6"/>
        <v>9.6462261077587339</v>
      </c>
      <c r="D60" s="98">
        <f t="shared" si="6"/>
        <v>8.2084787205939342</v>
      </c>
      <c r="E60" s="98">
        <f>'21Q4_P2'!E60</f>
        <v>12.859182465410873</v>
      </c>
      <c r="F60" s="98">
        <f>'21Q4_P2'!F60</f>
        <v>9.4631216151127013</v>
      </c>
      <c r="G60" s="98">
        <f>'21Q4_P2'!G60</f>
        <v>10.526315789473683</v>
      </c>
      <c r="H60" s="95"/>
      <c r="I60" s="98" t="e">
        <f>'22Q1_P1'!I53/'22Q1_P1'!I$11*100</f>
        <v>#DIV/0!</v>
      </c>
      <c r="J60" s="98" t="e">
        <f>'22Q1_P1'!J53/'22Q1_P1'!J$11*100</f>
        <v>#DIV/0!</v>
      </c>
      <c r="K60" s="98" t="e">
        <f>'22Q1_P1'!K53/'22Q1_P1'!K$11*100</f>
        <v>#DIV/0!</v>
      </c>
      <c r="L60" s="98">
        <f>'22Q1_P1'!L53/'22Q1_P1'!L$11*100</f>
        <v>10.013222889319024</v>
      </c>
      <c r="M60" s="98">
        <f>'22Q1_P1'!M53/'22Q1_P1'!M$11*100</f>
        <v>11.684610423978022</v>
      </c>
      <c r="N60" s="98">
        <f>'22Q1_P1'!N53/'22Q1_P1'!N$11*100</f>
        <v>11.124589879465349</v>
      </c>
      <c r="O60" s="98">
        <f>'22Q1_P1'!O53/'22Q1_P1'!O$11*100</f>
        <v>9.6462261077587339</v>
      </c>
      <c r="P60" s="98">
        <f>'22Q1_P1'!P53/'22Q1_P1'!P$11*100</f>
        <v>8.2084787205939342</v>
      </c>
      <c r="Q60" s="98" t="e">
        <f>'22Q1_P1'!Q53/'22Q1_P1'!Q$11*100</f>
        <v>#DIV/0!</v>
      </c>
      <c r="R60" s="98" t="e">
        <f>'22Q1_P1'!R53/'22Q1_P1'!R$11*100</f>
        <v>#DIV/0!</v>
      </c>
      <c r="S60" s="98" t="e">
        <f>'22Q1_P1'!S53/'22Q1_P1'!S$11*100</f>
        <v>#DIV/0!</v>
      </c>
      <c r="T60" s="98" t="e">
        <f>'22Q1_P1'!T53/'22Q1_P1'!T$11*100</f>
        <v>#DIV/0!</v>
      </c>
      <c r="U60" s="98" t="e">
        <f>'22Q1_P1'!U53/'22Q1_P1'!U$11*100</f>
        <v>#DIV/0!</v>
      </c>
      <c r="V60" s="98" t="e">
        <f>'22Q1_P1'!V53/'22Q1_P1'!V$11*100</f>
        <v>#DIV/0!</v>
      </c>
      <c r="W60" s="98" t="e">
        <f>'22Q1_P1'!W53/'22Q1_P1'!W$11*100</f>
        <v>#DIV/0!</v>
      </c>
      <c r="X60" s="98" t="e">
        <f>'22Q1_P1'!X53/'22Q1_P1'!X$11*100</f>
        <v>#DIV/0!</v>
      </c>
      <c r="AB60" s="27" t="s">
        <v>89</v>
      </c>
    </row>
    <row r="61" spans="1:28" ht="15" customHeight="1" x14ac:dyDescent="0.2">
      <c r="AB61" s="3" t="s">
        <v>89</v>
      </c>
    </row>
    <row r="62" spans="1:28" ht="15" customHeight="1" x14ac:dyDescent="0.2">
      <c r="AB62" s="3" t="s">
        <v>89</v>
      </c>
    </row>
    <row r="63" spans="1:28"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row>
  </sheetData>
  <mergeCells count="3">
    <mergeCell ref="A2:G2"/>
    <mergeCell ref="A6:B7"/>
    <mergeCell ref="A38:B39"/>
  </mergeCells>
  <phoneticPr fontId="3"/>
  <printOptions horizontalCentered="1"/>
  <pageMargins left="0.7" right="0.7" top="0.75" bottom="0.75" header="0.3" footer="0.3"/>
  <pageSetup paperSize="9" scale="75" orientation="portrait" verticalDpi="300" r:id="rId1"/>
  <headerFooter>
    <oddFooter>&amp;R2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C596-5B1E-47D5-BF24-C706D7E9CE73}">
  <dimension ref="B2:O4"/>
  <sheetViews>
    <sheetView showGridLines="0" workbookViewId="0">
      <selection activeCell="E31" sqref="E31"/>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587</v>
      </c>
      <c r="K3" s="113" t="s">
        <v>276</v>
      </c>
      <c r="L3" s="113" t="s">
        <v>270</v>
      </c>
      <c r="M3" s="113" t="s">
        <v>271</v>
      </c>
      <c r="N3" s="113" t="s">
        <v>273</v>
      </c>
      <c r="O3" s="113" t="s">
        <v>274</v>
      </c>
    </row>
    <row r="4" spans="2:15" x14ac:dyDescent="0.25">
      <c r="B4" s="114">
        <v>2021</v>
      </c>
      <c r="C4" s="113" t="str">
        <f>"FY"&amp;$B$4-4</f>
        <v>FY2017</v>
      </c>
      <c r="D4" s="113" t="str">
        <f>"FY"&amp;$B$4-3</f>
        <v>FY2018</v>
      </c>
      <c r="E4" s="113" t="str">
        <f>"FY"&amp;$B$4-2</f>
        <v>FY2019</v>
      </c>
      <c r="F4" s="113" t="str">
        <f>"FY"&amp;$B$4-1</f>
        <v>FY2020</v>
      </c>
      <c r="G4" s="113" t="str">
        <f>"FY"&amp;$B$4</f>
        <v>FY2021</v>
      </c>
      <c r="H4" s="113" t="str">
        <f>"FY"&amp;$B$4+1</f>
        <v>FY2022</v>
      </c>
      <c r="I4" s="113" t="str">
        <f>"FY"&amp;$B$4+1</f>
        <v>FY2022</v>
      </c>
      <c r="J4" s="113">
        <v>2017</v>
      </c>
      <c r="K4" s="113">
        <f>$B$4-3</f>
        <v>2018</v>
      </c>
      <c r="L4" s="113">
        <f>$B$4-2</f>
        <v>2019</v>
      </c>
      <c r="M4" s="113">
        <f>$B$4-1</f>
        <v>2020</v>
      </c>
      <c r="N4" s="113">
        <f>$B$4</f>
        <v>2021</v>
      </c>
      <c r="O4" s="113">
        <f>$B$4+1</f>
        <v>2022</v>
      </c>
    </row>
  </sheetData>
  <mergeCells count="2">
    <mergeCell ref="J2:O2"/>
    <mergeCell ref="C2:I2"/>
  </mergeCells>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46A2-63F1-480F-8314-3016559108B7}">
  <dimension ref="A1:AB46"/>
  <sheetViews>
    <sheetView defaultGridColor="0" colorId="23" zoomScaleNormal="100" workbookViewId="0">
      <pane xSplit="8" ySplit="7" topLeftCell="M8"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566</v>
      </c>
      <c r="Z4" s="170" t="s">
        <v>641</v>
      </c>
      <c r="AB4" s="3" t="s">
        <v>89</v>
      </c>
    </row>
    <row r="5" spans="1:28" s="27" customFormat="1" ht="15" customHeight="1" x14ac:dyDescent="0.25">
      <c r="F5" s="28" t="s">
        <v>1</v>
      </c>
      <c r="G5" s="28"/>
      <c r="AB5" s="27" t="s">
        <v>89</v>
      </c>
    </row>
    <row r="6" spans="1:28" s="27" customFormat="1" ht="15" customHeight="1" x14ac:dyDescent="0.25">
      <c r="A6" s="312" t="s">
        <v>219</v>
      </c>
      <c r="B6" s="313"/>
      <c r="C6" s="117">
        <f>'22Q1_パラメータ設定'!$M$4</f>
        <v>2021</v>
      </c>
      <c r="D6" s="30">
        <f>'22Q1_パラメータ設定'!$N$4</f>
        <v>2022</v>
      </c>
      <c r="E6" s="117">
        <f>'22Q1_パラメータ設定'!$M$4</f>
        <v>2021</v>
      </c>
      <c r="F6" s="122">
        <f>'22Q1_パラメータ設定'!$N$4</f>
        <v>2022</v>
      </c>
      <c r="I6" s="61" t="s">
        <v>448</v>
      </c>
      <c r="J6" s="61" t="s">
        <v>108</v>
      </c>
      <c r="K6" s="61" t="s">
        <v>109</v>
      </c>
      <c r="L6" s="61" t="s">
        <v>110</v>
      </c>
      <c r="M6" s="61" t="s">
        <v>104</v>
      </c>
      <c r="N6" s="61" t="s">
        <v>105</v>
      </c>
      <c r="O6" s="61" t="s">
        <v>106</v>
      </c>
      <c r="P6" s="61" t="s">
        <v>107</v>
      </c>
      <c r="Q6" s="61" t="s">
        <v>111</v>
      </c>
      <c r="R6" s="61" t="s">
        <v>112</v>
      </c>
      <c r="S6" s="61" t="s">
        <v>113</v>
      </c>
      <c r="T6" s="61" t="s">
        <v>114</v>
      </c>
      <c r="U6" s="61" t="s">
        <v>115</v>
      </c>
      <c r="V6" s="61" t="s">
        <v>116</v>
      </c>
      <c r="W6" s="61" t="s">
        <v>117</v>
      </c>
      <c r="X6" s="62" t="s">
        <v>118</v>
      </c>
      <c r="AB6" s="27" t="s">
        <v>89</v>
      </c>
    </row>
    <row r="7" spans="1:28" s="27" customFormat="1" ht="15" customHeight="1" x14ac:dyDescent="0.25">
      <c r="A7" s="314"/>
      <c r="B7" s="315"/>
      <c r="C7" s="119" t="s">
        <v>238</v>
      </c>
      <c r="D7" s="35" t="s">
        <v>238</v>
      </c>
      <c r="E7" s="118" t="s">
        <v>217</v>
      </c>
      <c r="F7" s="118" t="s">
        <v>217</v>
      </c>
      <c r="I7" s="64" t="s">
        <v>238</v>
      </c>
      <c r="J7" s="64" t="s">
        <v>552</v>
      </c>
      <c r="K7" s="64" t="s">
        <v>552</v>
      </c>
      <c r="L7" s="64" t="s">
        <v>552</v>
      </c>
      <c r="M7" s="64" t="s">
        <v>552</v>
      </c>
      <c r="N7" s="64" t="s">
        <v>552</v>
      </c>
      <c r="O7" s="64" t="s">
        <v>552</v>
      </c>
      <c r="P7" s="64" t="s">
        <v>552</v>
      </c>
      <c r="Q7" s="64" t="s">
        <v>552</v>
      </c>
      <c r="R7" s="64" t="s">
        <v>552</v>
      </c>
      <c r="S7" s="64" t="s">
        <v>552</v>
      </c>
      <c r="T7" s="64" t="s">
        <v>552</v>
      </c>
      <c r="U7" s="64" t="s">
        <v>552</v>
      </c>
      <c r="V7" s="64" t="s">
        <v>552</v>
      </c>
      <c r="W7" s="64" t="s">
        <v>552</v>
      </c>
      <c r="X7" s="63" t="s">
        <v>552</v>
      </c>
      <c r="AB7" s="27" t="s">
        <v>89</v>
      </c>
    </row>
    <row r="8" spans="1:28" s="27" customFormat="1" ht="15" customHeight="1" x14ac:dyDescent="0.25">
      <c r="A8" s="36" t="s">
        <v>120</v>
      </c>
      <c r="B8" s="11" t="s">
        <v>133</v>
      </c>
      <c r="C8" s="37">
        <f t="shared" ref="C8:C22" si="0">+IF(OR(O8="",O8=0),"―",IF(O8&lt;0,ROUNDDOWN(O8/10^6,0)+-0.0000001,ROUNDDOWN(O8/10^6,0)))</f>
        <v>24004</v>
      </c>
      <c r="D8" s="37">
        <f t="shared" ref="D8:D22" si="1">+IF(OR(P8="",P8=0),"―",IF(P8&lt;0,ROUNDDOWN(P8/10^6,0)+-0.0000001,ROUNDDOWN(P8/10^6,0)))</f>
        <v>27577</v>
      </c>
      <c r="E8" s="37">
        <f>'21Q4_P3'!E8</f>
        <v>24196</v>
      </c>
      <c r="F8" s="37">
        <f>'21Q4_P3'!F8</f>
        <v>27918</v>
      </c>
      <c r="I8" s="48"/>
      <c r="J8" s="48"/>
      <c r="K8" s="48"/>
      <c r="L8" s="48">
        <v>18128140745</v>
      </c>
      <c r="M8" s="48">
        <v>23756505737</v>
      </c>
      <c r="N8" s="48">
        <v>22475314262</v>
      </c>
      <c r="O8" s="48">
        <v>24004525903</v>
      </c>
      <c r="P8" s="48">
        <v>27577998974</v>
      </c>
      <c r="Q8" s="48"/>
      <c r="R8" s="48"/>
      <c r="S8" s="48"/>
      <c r="T8" s="48"/>
      <c r="U8" s="48"/>
      <c r="V8" s="48"/>
      <c r="W8" s="48"/>
      <c r="X8" s="48"/>
      <c r="Z8" s="27" t="s">
        <v>643</v>
      </c>
      <c r="AB8" s="27" t="s">
        <v>89</v>
      </c>
    </row>
    <row r="9" spans="1:28" s="27" customFormat="1" ht="15" customHeight="1" x14ac:dyDescent="0.25">
      <c r="A9" s="38" t="s">
        <v>121</v>
      </c>
      <c r="B9" s="6" t="s">
        <v>517</v>
      </c>
      <c r="C9" s="39">
        <f t="shared" si="0"/>
        <v>8009</v>
      </c>
      <c r="D9" s="39">
        <f t="shared" si="1"/>
        <v>11117</v>
      </c>
      <c r="E9" s="39">
        <f>'21Q4_P3'!E9</f>
        <v>8973</v>
      </c>
      <c r="F9" s="39">
        <f>'21Q4_P3'!F9</f>
        <v>10340</v>
      </c>
      <c r="I9" s="40"/>
      <c r="J9" s="40"/>
      <c r="K9" s="40"/>
      <c r="L9" s="40">
        <v>7462433166</v>
      </c>
      <c r="M9" s="40">
        <v>12150118141</v>
      </c>
      <c r="N9" s="40">
        <v>9381827780</v>
      </c>
      <c r="O9" s="40">
        <v>8009527833</v>
      </c>
      <c r="P9" s="40">
        <v>11117572313</v>
      </c>
      <c r="Q9" s="40"/>
      <c r="R9" s="40"/>
      <c r="S9" s="40"/>
      <c r="T9" s="40"/>
      <c r="U9" s="40"/>
      <c r="V9" s="40"/>
      <c r="W9" s="40"/>
      <c r="X9" s="40"/>
      <c r="Z9" s="27" t="s">
        <v>643</v>
      </c>
      <c r="AB9" s="27" t="s">
        <v>89</v>
      </c>
    </row>
    <row r="10" spans="1:28" s="27" customFormat="1" ht="15" customHeight="1" x14ac:dyDescent="0.25">
      <c r="A10" s="38" t="s">
        <v>122</v>
      </c>
      <c r="B10" s="6" t="s">
        <v>518</v>
      </c>
      <c r="C10" s="39">
        <f t="shared" si="0"/>
        <v>14780</v>
      </c>
      <c r="D10" s="39">
        <f t="shared" si="1"/>
        <v>14844</v>
      </c>
      <c r="E10" s="39">
        <f>'21Q4_P3'!E10</f>
        <v>13876</v>
      </c>
      <c r="F10" s="39">
        <f>'21Q4_P3'!F10</f>
        <v>15729</v>
      </c>
      <c r="I10" s="40"/>
      <c r="J10" s="40"/>
      <c r="K10" s="40"/>
      <c r="L10" s="40">
        <v>9918633547</v>
      </c>
      <c r="M10" s="40">
        <v>10668198228</v>
      </c>
      <c r="N10" s="40">
        <v>12017389042</v>
      </c>
      <c r="O10" s="40">
        <v>14780605867</v>
      </c>
      <c r="P10" s="40">
        <v>14844389720</v>
      </c>
      <c r="Q10" s="40"/>
      <c r="R10" s="40"/>
      <c r="S10" s="40"/>
      <c r="T10" s="40"/>
      <c r="U10" s="40"/>
      <c r="V10" s="40"/>
      <c r="W10" s="40"/>
      <c r="X10" s="40"/>
      <c r="Z10" s="27" t="s">
        <v>643</v>
      </c>
      <c r="AB10" s="27" t="s">
        <v>89</v>
      </c>
    </row>
    <row r="11" spans="1:28" s="27" customFormat="1" ht="15" customHeight="1" x14ac:dyDescent="0.25">
      <c r="A11" s="38" t="s">
        <v>123</v>
      </c>
      <c r="B11" s="6" t="s">
        <v>134</v>
      </c>
      <c r="C11" s="39">
        <f t="shared" si="0"/>
        <v>43</v>
      </c>
      <c r="D11" s="39">
        <f t="shared" si="1"/>
        <v>50</v>
      </c>
      <c r="E11" s="39">
        <f>'21Q4_P3'!E11</f>
        <v>45</v>
      </c>
      <c r="F11" s="39">
        <f>'21Q4_P3'!F11</f>
        <v>27</v>
      </c>
      <c r="I11" s="40"/>
      <c r="J11" s="40"/>
      <c r="K11" s="40"/>
      <c r="L11" s="40">
        <v>69104525</v>
      </c>
      <c r="M11" s="40">
        <v>49709190</v>
      </c>
      <c r="N11" s="40">
        <v>40637781</v>
      </c>
      <c r="O11" s="40">
        <v>43002887</v>
      </c>
      <c r="P11" s="40">
        <v>50849194</v>
      </c>
      <c r="Q11" s="40"/>
      <c r="R11" s="40"/>
      <c r="S11" s="40"/>
      <c r="T11" s="40"/>
      <c r="U11" s="40"/>
      <c r="V11" s="40"/>
      <c r="W11" s="40"/>
      <c r="X11" s="40"/>
      <c r="Z11" s="27" t="s">
        <v>643</v>
      </c>
      <c r="AB11" s="27" t="s">
        <v>89</v>
      </c>
    </row>
    <row r="12" spans="1:28" s="27" customFormat="1" ht="15" customHeight="1" x14ac:dyDescent="0.25">
      <c r="A12" s="42" t="s">
        <v>124</v>
      </c>
      <c r="B12" s="8" t="s">
        <v>31</v>
      </c>
      <c r="C12" s="43">
        <f t="shared" si="0"/>
        <v>1171</v>
      </c>
      <c r="D12" s="43">
        <f t="shared" si="1"/>
        <v>1565</v>
      </c>
      <c r="E12" s="43">
        <f>'21Q4_P3'!E12</f>
        <v>1300</v>
      </c>
      <c r="F12" s="43">
        <f>'21Q4_P3'!F12</f>
        <v>1820</v>
      </c>
      <c r="I12" s="43">
        <f t="shared" ref="I12:P12" si="2">I8-SUM(I9:I11)</f>
        <v>0</v>
      </c>
      <c r="J12" s="43">
        <f t="shared" si="2"/>
        <v>0</v>
      </c>
      <c r="K12" s="43">
        <f t="shared" si="2"/>
        <v>0</v>
      </c>
      <c r="L12" s="43">
        <f t="shared" si="2"/>
        <v>677969507</v>
      </c>
      <c r="M12" s="43">
        <f t="shared" si="2"/>
        <v>888480178</v>
      </c>
      <c r="N12" s="43">
        <f t="shared" si="2"/>
        <v>1035459659</v>
      </c>
      <c r="O12" s="43">
        <f t="shared" si="2"/>
        <v>1171389316</v>
      </c>
      <c r="P12" s="43">
        <f t="shared" si="2"/>
        <v>1565187747</v>
      </c>
      <c r="Q12" s="43">
        <f t="shared" ref="Q12:X12" si="3">Q8-SUM(Q9:Q11)</f>
        <v>0</v>
      </c>
      <c r="R12" s="43">
        <f t="shared" si="3"/>
        <v>0</v>
      </c>
      <c r="S12" s="43">
        <f t="shared" si="3"/>
        <v>0</v>
      </c>
      <c r="T12" s="43">
        <f t="shared" si="3"/>
        <v>0</v>
      </c>
      <c r="U12" s="43">
        <f t="shared" si="3"/>
        <v>0</v>
      </c>
      <c r="V12" s="43">
        <f t="shared" si="3"/>
        <v>0</v>
      </c>
      <c r="W12" s="43">
        <f t="shared" si="3"/>
        <v>0</v>
      </c>
      <c r="X12" s="43">
        <f t="shared" si="3"/>
        <v>0</v>
      </c>
      <c r="AB12" s="27" t="s">
        <v>89</v>
      </c>
    </row>
    <row r="13" spans="1:28" s="27" customFormat="1" ht="15" customHeight="1" x14ac:dyDescent="0.25">
      <c r="A13" s="36" t="s">
        <v>125</v>
      </c>
      <c r="B13" s="5" t="s">
        <v>519</v>
      </c>
      <c r="C13" s="37">
        <f t="shared" si="0"/>
        <v>35310</v>
      </c>
      <c r="D13" s="37">
        <f t="shared" si="1"/>
        <v>42277</v>
      </c>
      <c r="E13" s="37">
        <f>'21Q4_P3'!E13</f>
        <v>35906</v>
      </c>
      <c r="F13" s="37">
        <f>'21Q4_P3'!F13</f>
        <v>42826</v>
      </c>
      <c r="I13" s="37">
        <f t="shared" ref="I13:X13" si="4">SUM(I14,I18,I21)</f>
        <v>0</v>
      </c>
      <c r="J13" s="37">
        <f t="shared" si="4"/>
        <v>0</v>
      </c>
      <c r="K13" s="37">
        <f t="shared" ref="K13:P13" si="5">SUM(K14,K18,K21)</f>
        <v>0</v>
      </c>
      <c r="L13" s="37">
        <f t="shared" si="5"/>
        <v>18989867049</v>
      </c>
      <c r="M13" s="37">
        <f t="shared" si="5"/>
        <v>28308357011</v>
      </c>
      <c r="N13" s="37">
        <f t="shared" si="5"/>
        <v>32096718148</v>
      </c>
      <c r="O13" s="37">
        <f t="shared" si="5"/>
        <v>35310672301</v>
      </c>
      <c r="P13" s="37">
        <f t="shared" si="5"/>
        <v>42277743803</v>
      </c>
      <c r="Q13" s="37">
        <f t="shared" si="4"/>
        <v>0</v>
      </c>
      <c r="R13" s="37">
        <f t="shared" si="4"/>
        <v>0</v>
      </c>
      <c r="S13" s="37">
        <f t="shared" si="4"/>
        <v>0</v>
      </c>
      <c r="T13" s="37">
        <f t="shared" si="4"/>
        <v>0</v>
      </c>
      <c r="U13" s="37">
        <f t="shared" si="4"/>
        <v>0</v>
      </c>
      <c r="V13" s="37">
        <f t="shared" si="4"/>
        <v>0</v>
      </c>
      <c r="W13" s="37">
        <f t="shared" si="4"/>
        <v>0</v>
      </c>
      <c r="X13" s="37">
        <f t="shared" si="4"/>
        <v>0</v>
      </c>
      <c r="AB13" s="27" t="s">
        <v>89</v>
      </c>
    </row>
    <row r="14" spans="1:28" s="27" customFormat="1" ht="15" customHeight="1" x14ac:dyDescent="0.25">
      <c r="A14" s="38" t="s">
        <v>126</v>
      </c>
      <c r="B14" s="6" t="s">
        <v>520</v>
      </c>
      <c r="C14" s="39">
        <f t="shared" si="0"/>
        <v>11719</v>
      </c>
      <c r="D14" s="39">
        <f t="shared" si="1"/>
        <v>14715</v>
      </c>
      <c r="E14" s="39">
        <f>'21Q4_P3'!E14</f>
        <v>12083</v>
      </c>
      <c r="F14" s="39">
        <f>'21Q4_P3'!F14</f>
        <v>14902</v>
      </c>
      <c r="I14" s="40"/>
      <c r="J14" s="40"/>
      <c r="K14" s="40"/>
      <c r="L14" s="40">
        <v>8151667980</v>
      </c>
      <c r="M14" s="40">
        <v>8831390891</v>
      </c>
      <c r="N14" s="40">
        <v>10280467639</v>
      </c>
      <c r="O14" s="40">
        <v>11719481328</v>
      </c>
      <c r="P14" s="40">
        <v>14715292654</v>
      </c>
      <c r="Q14" s="40"/>
      <c r="R14" s="40"/>
      <c r="S14" s="40"/>
      <c r="T14" s="40"/>
      <c r="U14" s="40"/>
      <c r="V14" s="40"/>
      <c r="W14" s="40"/>
      <c r="X14" s="40"/>
      <c r="Z14" s="27" t="s">
        <v>643</v>
      </c>
      <c r="AB14" s="27" t="s">
        <v>89</v>
      </c>
    </row>
    <row r="15" spans="1:28" s="27" customFormat="1" ht="15" customHeight="1" x14ac:dyDescent="0.25">
      <c r="A15" s="41" t="s">
        <v>127</v>
      </c>
      <c r="B15" s="7" t="s">
        <v>135</v>
      </c>
      <c r="C15" s="39">
        <f t="shared" si="0"/>
        <v>7169</v>
      </c>
      <c r="D15" s="39">
        <f t="shared" si="1"/>
        <v>9096</v>
      </c>
      <c r="E15" s="39">
        <f>'21Q4_P3'!E15</f>
        <v>7459</v>
      </c>
      <c r="F15" s="39">
        <f>'21Q4_P3'!F15</f>
        <v>9224</v>
      </c>
      <c r="I15" s="40"/>
      <c r="J15" s="40"/>
      <c r="K15" s="40"/>
      <c r="L15" s="40">
        <v>5510989673</v>
      </c>
      <c r="M15" s="40">
        <v>5939694962</v>
      </c>
      <c r="N15" s="40">
        <v>6602803609</v>
      </c>
      <c r="O15" s="40">
        <v>7169639961</v>
      </c>
      <c r="P15" s="40">
        <v>9096140157</v>
      </c>
      <c r="Q15" s="40"/>
      <c r="R15" s="40"/>
      <c r="S15" s="40"/>
      <c r="T15" s="40"/>
      <c r="U15" s="40"/>
      <c r="V15" s="40"/>
      <c r="W15" s="40"/>
      <c r="X15" s="40"/>
      <c r="Z15" s="27" t="s">
        <v>643</v>
      </c>
      <c r="AB15" s="27" t="s">
        <v>89</v>
      </c>
    </row>
    <row r="16" spans="1:28" s="27" customFormat="1" ht="15" customHeight="1" x14ac:dyDescent="0.25">
      <c r="A16" s="41" t="s">
        <v>128</v>
      </c>
      <c r="B16" s="7" t="s">
        <v>136</v>
      </c>
      <c r="C16" s="39">
        <f t="shared" si="0"/>
        <v>1512</v>
      </c>
      <c r="D16" s="39">
        <f t="shared" si="1"/>
        <v>2677</v>
      </c>
      <c r="E16" s="39">
        <f>'21Q4_P3'!E16</f>
        <v>1512</v>
      </c>
      <c r="F16" s="39">
        <f>'21Q4_P3'!F16</f>
        <v>2677</v>
      </c>
      <c r="I16" s="40"/>
      <c r="J16" s="40"/>
      <c r="K16" s="40"/>
      <c r="L16" s="40">
        <v>1267383611</v>
      </c>
      <c r="M16" s="40">
        <v>965229035</v>
      </c>
      <c r="N16" s="40">
        <v>1158211290</v>
      </c>
      <c r="O16" s="40">
        <v>1512474729</v>
      </c>
      <c r="P16" s="40">
        <v>2677291833</v>
      </c>
      <c r="Q16" s="40"/>
      <c r="R16" s="40"/>
      <c r="S16" s="40"/>
      <c r="T16" s="40"/>
      <c r="U16" s="40"/>
      <c r="V16" s="40"/>
      <c r="W16" s="40"/>
      <c r="X16" s="40"/>
      <c r="Z16" s="27" t="s">
        <v>643</v>
      </c>
      <c r="AB16" s="27" t="s">
        <v>89</v>
      </c>
    </row>
    <row r="17" spans="1:28" s="27" customFormat="1" ht="15" customHeight="1" x14ac:dyDescent="0.25">
      <c r="A17" s="41" t="s">
        <v>124</v>
      </c>
      <c r="B17" s="7" t="s">
        <v>31</v>
      </c>
      <c r="C17" s="39">
        <f t="shared" si="0"/>
        <v>3037</v>
      </c>
      <c r="D17" s="39">
        <f t="shared" si="1"/>
        <v>2941</v>
      </c>
      <c r="E17" s="39">
        <f>'21Q4_P3'!E17</f>
        <v>3111</v>
      </c>
      <c r="F17" s="39">
        <f>'21Q4_P3'!F17</f>
        <v>3001</v>
      </c>
      <c r="I17" s="39">
        <f t="shared" ref="I17:P17" si="6">I14-SUM(I15:I16)</f>
        <v>0</v>
      </c>
      <c r="J17" s="39">
        <f t="shared" si="6"/>
        <v>0</v>
      </c>
      <c r="K17" s="39">
        <f t="shared" si="6"/>
        <v>0</v>
      </c>
      <c r="L17" s="39">
        <f t="shared" si="6"/>
        <v>1373294696</v>
      </c>
      <c r="M17" s="39">
        <f t="shared" si="6"/>
        <v>1926466894</v>
      </c>
      <c r="N17" s="39">
        <f t="shared" si="6"/>
        <v>2519452740</v>
      </c>
      <c r="O17" s="39">
        <f t="shared" si="6"/>
        <v>3037366638</v>
      </c>
      <c r="P17" s="39">
        <f t="shared" si="6"/>
        <v>2941860664</v>
      </c>
      <c r="Q17" s="39">
        <f t="shared" ref="Q17:X17" si="7">Q14-SUM(Q15:Q16)</f>
        <v>0</v>
      </c>
      <c r="R17" s="39">
        <f t="shared" si="7"/>
        <v>0</v>
      </c>
      <c r="S17" s="39">
        <f t="shared" si="7"/>
        <v>0</v>
      </c>
      <c r="T17" s="39">
        <f t="shared" si="7"/>
        <v>0</v>
      </c>
      <c r="U17" s="39">
        <f t="shared" si="7"/>
        <v>0</v>
      </c>
      <c r="V17" s="39">
        <f t="shared" si="7"/>
        <v>0</v>
      </c>
      <c r="W17" s="39">
        <f t="shared" si="7"/>
        <v>0</v>
      </c>
      <c r="X17" s="39">
        <f t="shared" si="7"/>
        <v>0</v>
      </c>
      <c r="AB17" s="27" t="s">
        <v>89</v>
      </c>
    </row>
    <row r="18" spans="1:28" s="27" customFormat="1" ht="15" customHeight="1" x14ac:dyDescent="0.25">
      <c r="A18" s="38" t="s">
        <v>129</v>
      </c>
      <c r="B18" s="6" t="s">
        <v>521</v>
      </c>
      <c r="C18" s="39">
        <f t="shared" si="0"/>
        <v>15619</v>
      </c>
      <c r="D18" s="39">
        <f t="shared" si="1"/>
        <v>19089</v>
      </c>
      <c r="E18" s="39">
        <f>'21Q4_P3'!E18</f>
        <v>15711</v>
      </c>
      <c r="F18" s="39">
        <f>'21Q4_P3'!F18</f>
        <v>19539</v>
      </c>
      <c r="I18" s="40"/>
      <c r="J18" s="40"/>
      <c r="K18" s="40"/>
      <c r="L18" s="40">
        <v>7933535753</v>
      </c>
      <c r="M18" s="40">
        <v>12833235348</v>
      </c>
      <c r="N18" s="40">
        <v>14350711960</v>
      </c>
      <c r="O18" s="40">
        <v>15619505838</v>
      </c>
      <c r="P18" s="40">
        <v>19089859210</v>
      </c>
      <c r="Q18" s="40"/>
      <c r="R18" s="40"/>
      <c r="S18" s="40"/>
      <c r="T18" s="40"/>
      <c r="U18" s="40"/>
      <c r="V18" s="40"/>
      <c r="W18" s="40"/>
      <c r="X18" s="40"/>
      <c r="Z18" s="27" t="s">
        <v>643</v>
      </c>
      <c r="AB18" s="27" t="s">
        <v>89</v>
      </c>
    </row>
    <row r="19" spans="1:28" s="27" customFormat="1" ht="15" customHeight="1" x14ac:dyDescent="0.25">
      <c r="A19" s="41" t="s">
        <v>130</v>
      </c>
      <c r="B19" s="7" t="s">
        <v>137</v>
      </c>
      <c r="C19" s="39">
        <f t="shared" si="0"/>
        <v>14386</v>
      </c>
      <c r="D19" s="39">
        <f t="shared" si="1"/>
        <v>17891</v>
      </c>
      <c r="E19" s="39">
        <f>'21Q4_P3'!E19</f>
        <v>14721</v>
      </c>
      <c r="F19" s="39">
        <f>'21Q4_P3'!F19</f>
        <v>18283</v>
      </c>
      <c r="I19" s="40"/>
      <c r="J19" s="40"/>
      <c r="K19" s="40"/>
      <c r="L19" s="40">
        <v>7554977636</v>
      </c>
      <c r="M19" s="40">
        <v>12313979746</v>
      </c>
      <c r="N19" s="40">
        <v>13648888831</v>
      </c>
      <c r="O19" s="40">
        <v>14386445859</v>
      </c>
      <c r="P19" s="40">
        <v>17891730586</v>
      </c>
      <c r="Q19" s="40"/>
      <c r="R19" s="40"/>
      <c r="S19" s="40"/>
      <c r="T19" s="40"/>
      <c r="U19" s="40"/>
      <c r="V19" s="40"/>
      <c r="W19" s="40"/>
      <c r="X19" s="40"/>
      <c r="Z19" s="27" t="s">
        <v>643</v>
      </c>
      <c r="AB19" s="27" t="s">
        <v>89</v>
      </c>
    </row>
    <row r="20" spans="1:28" s="27" customFormat="1" ht="15" customHeight="1" x14ac:dyDescent="0.25">
      <c r="A20" s="41" t="s">
        <v>124</v>
      </c>
      <c r="B20" s="7" t="s">
        <v>31</v>
      </c>
      <c r="C20" s="39">
        <f t="shared" si="0"/>
        <v>1233</v>
      </c>
      <c r="D20" s="39">
        <f t="shared" si="1"/>
        <v>1198</v>
      </c>
      <c r="E20" s="39">
        <f>'21Q4_P3'!E20</f>
        <v>990</v>
      </c>
      <c r="F20" s="39">
        <f>'21Q4_P3'!F20</f>
        <v>1255</v>
      </c>
      <c r="I20" s="39">
        <f t="shared" ref="I20:X20" si="8">I18-I19</f>
        <v>0</v>
      </c>
      <c r="J20" s="39">
        <f t="shared" si="8"/>
        <v>0</v>
      </c>
      <c r="K20" s="39">
        <f t="shared" ref="K20:P20" si="9">K18-K19</f>
        <v>0</v>
      </c>
      <c r="L20" s="39">
        <f t="shared" si="9"/>
        <v>378558117</v>
      </c>
      <c r="M20" s="39">
        <f t="shared" si="9"/>
        <v>519255602</v>
      </c>
      <c r="N20" s="39">
        <f t="shared" si="9"/>
        <v>701823129</v>
      </c>
      <c r="O20" s="39">
        <f t="shared" si="9"/>
        <v>1233059979</v>
      </c>
      <c r="P20" s="39">
        <f t="shared" si="9"/>
        <v>1198128624</v>
      </c>
      <c r="Q20" s="39">
        <f t="shared" si="8"/>
        <v>0</v>
      </c>
      <c r="R20" s="39">
        <f t="shared" si="8"/>
        <v>0</v>
      </c>
      <c r="S20" s="39">
        <f t="shared" si="8"/>
        <v>0</v>
      </c>
      <c r="T20" s="39">
        <f t="shared" si="8"/>
        <v>0</v>
      </c>
      <c r="U20" s="39">
        <f t="shared" si="8"/>
        <v>0</v>
      </c>
      <c r="V20" s="39">
        <f t="shared" si="8"/>
        <v>0</v>
      </c>
      <c r="W20" s="39">
        <f t="shared" si="8"/>
        <v>0</v>
      </c>
      <c r="X20" s="39">
        <f t="shared" si="8"/>
        <v>0</v>
      </c>
      <c r="AB20" s="27" t="s">
        <v>89</v>
      </c>
    </row>
    <row r="21" spans="1:28" s="27" customFormat="1" ht="15" customHeight="1" x14ac:dyDescent="0.25">
      <c r="A21" s="38" t="s">
        <v>132</v>
      </c>
      <c r="B21" s="6" t="s">
        <v>138</v>
      </c>
      <c r="C21" s="39">
        <f t="shared" si="0"/>
        <v>7971</v>
      </c>
      <c r="D21" s="39">
        <f t="shared" si="1"/>
        <v>8472</v>
      </c>
      <c r="E21" s="39">
        <f>'21Q4_P3'!E21</f>
        <v>8111</v>
      </c>
      <c r="F21" s="39">
        <f>'21Q4_P3'!F21</f>
        <v>8384</v>
      </c>
      <c r="I21" s="40"/>
      <c r="J21" s="40"/>
      <c r="K21" s="40"/>
      <c r="L21" s="40">
        <v>2904663316</v>
      </c>
      <c r="M21" s="40">
        <v>6643730772</v>
      </c>
      <c r="N21" s="40">
        <v>7465538549</v>
      </c>
      <c r="O21" s="40">
        <v>7971685135</v>
      </c>
      <c r="P21" s="40">
        <v>8472591939</v>
      </c>
      <c r="Q21" s="40"/>
      <c r="R21" s="40"/>
      <c r="S21" s="40"/>
      <c r="T21" s="40"/>
      <c r="U21" s="40"/>
      <c r="V21" s="40"/>
      <c r="W21" s="40"/>
      <c r="X21" s="40"/>
      <c r="Z21" s="27" t="s">
        <v>643</v>
      </c>
      <c r="AB21" s="27" t="s">
        <v>89</v>
      </c>
    </row>
    <row r="22" spans="1:28" s="27" customFormat="1" ht="15" customHeight="1" x14ac:dyDescent="0.25">
      <c r="A22" s="45" t="s">
        <v>131</v>
      </c>
      <c r="B22" s="13" t="s">
        <v>139</v>
      </c>
      <c r="C22" s="46">
        <f t="shared" si="0"/>
        <v>59315</v>
      </c>
      <c r="D22" s="46">
        <f t="shared" si="1"/>
        <v>69855</v>
      </c>
      <c r="E22" s="46">
        <f>'21Q4_P3'!E22</f>
        <v>60103</v>
      </c>
      <c r="F22" s="46">
        <f>'21Q4_P3'!F22</f>
        <v>70745</v>
      </c>
      <c r="I22" s="46">
        <f t="shared" ref="I22:P22" si="10">SUM(I8,I13)</f>
        <v>0</v>
      </c>
      <c r="J22" s="46">
        <f t="shared" si="10"/>
        <v>0</v>
      </c>
      <c r="K22" s="46">
        <f t="shared" si="10"/>
        <v>0</v>
      </c>
      <c r="L22" s="46">
        <f t="shared" si="10"/>
        <v>37118007794</v>
      </c>
      <c r="M22" s="46">
        <f t="shared" si="10"/>
        <v>52064862748</v>
      </c>
      <c r="N22" s="46">
        <f t="shared" si="10"/>
        <v>54572032410</v>
      </c>
      <c r="O22" s="46">
        <f t="shared" si="10"/>
        <v>59315198204</v>
      </c>
      <c r="P22" s="46">
        <f t="shared" si="10"/>
        <v>69855742777</v>
      </c>
      <c r="Q22" s="46">
        <f t="shared" ref="Q22:X22" si="11">SUM(Q8,Q13)</f>
        <v>0</v>
      </c>
      <c r="R22" s="46">
        <f t="shared" si="11"/>
        <v>0</v>
      </c>
      <c r="S22" s="46">
        <f t="shared" si="11"/>
        <v>0</v>
      </c>
      <c r="T22" s="46">
        <f t="shared" si="11"/>
        <v>0</v>
      </c>
      <c r="U22" s="46">
        <f t="shared" si="11"/>
        <v>0</v>
      </c>
      <c r="V22" s="46">
        <f t="shared" si="11"/>
        <v>0</v>
      </c>
      <c r="W22" s="46">
        <f t="shared" si="11"/>
        <v>0</v>
      </c>
      <c r="X22" s="46">
        <f t="shared" si="11"/>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2">+IF(OR(O24="",O24=0),"―",IF(O24&lt;0,ROUNDDOWN(O24/10^6,0)+-0.0000001,ROUNDDOWN(O24/10^6,0)))</f>
        <v>21383</v>
      </c>
      <c r="D24" s="37">
        <f t="shared" ref="D24:D43" si="13">+IF(OR(P24="",P24=0),"―",IF(P24&lt;0,ROUNDDOWN(P24/10^6,0)+-0.0000001,ROUNDDOWN(P24/10^6,0)))</f>
        <v>25076</v>
      </c>
      <c r="E24" s="37">
        <f>'21Q4_P3'!E24</f>
        <v>20580</v>
      </c>
      <c r="F24" s="37">
        <f>'21Q4_P3'!F24</f>
        <v>25905</v>
      </c>
      <c r="I24" s="48"/>
      <c r="J24" s="48"/>
      <c r="K24" s="48"/>
      <c r="L24" s="48">
        <v>14525733739</v>
      </c>
      <c r="M24" s="48">
        <v>22915448048</v>
      </c>
      <c r="N24" s="48">
        <v>19310496009</v>
      </c>
      <c r="O24" s="48">
        <v>21383932518</v>
      </c>
      <c r="P24" s="48">
        <v>25076880144</v>
      </c>
      <c r="Q24" s="48"/>
      <c r="R24" s="48"/>
      <c r="S24" s="48"/>
      <c r="T24" s="48"/>
      <c r="U24" s="48"/>
      <c r="V24" s="48"/>
      <c r="W24" s="48"/>
      <c r="X24" s="48"/>
      <c r="Z24" s="27" t="s">
        <v>643</v>
      </c>
      <c r="AB24" s="27" t="s">
        <v>89</v>
      </c>
    </row>
    <row r="25" spans="1:28" s="27" customFormat="1" ht="15" customHeight="1" x14ac:dyDescent="0.25">
      <c r="A25" s="38" t="s">
        <v>141</v>
      </c>
      <c r="B25" s="6" t="s">
        <v>617</v>
      </c>
      <c r="C25" s="39">
        <f t="shared" si="12"/>
        <v>3500</v>
      </c>
      <c r="D25" s="39">
        <f t="shared" si="13"/>
        <v>6500</v>
      </c>
      <c r="E25" s="39">
        <f>'21Q4_P3'!E25</f>
        <v>2000</v>
      </c>
      <c r="F25" s="39">
        <f>'21Q4_P3'!F25</f>
        <v>5177</v>
      </c>
      <c r="I25" s="40"/>
      <c r="J25" s="40"/>
      <c r="K25" s="40"/>
      <c r="L25" s="40">
        <v>1000000000</v>
      </c>
      <c r="M25" s="40">
        <v>6900000000</v>
      </c>
      <c r="N25" s="40">
        <v>3500000000</v>
      </c>
      <c r="O25" s="40">
        <v>3500000000</v>
      </c>
      <c r="P25" s="40">
        <v>6500000000</v>
      </c>
      <c r="Q25" s="40"/>
      <c r="R25" s="40"/>
      <c r="S25" s="40"/>
      <c r="T25" s="40"/>
      <c r="U25" s="40"/>
      <c r="V25" s="40"/>
      <c r="W25" s="40"/>
      <c r="X25" s="40"/>
      <c r="Z25" s="27" t="s">
        <v>643</v>
      </c>
      <c r="AB25" s="27" t="s">
        <v>89</v>
      </c>
    </row>
    <row r="26" spans="1:28" s="27" customFormat="1" ht="15" customHeight="1" x14ac:dyDescent="0.25">
      <c r="A26" s="38" t="s">
        <v>142</v>
      </c>
      <c r="B26" s="6" t="s">
        <v>618</v>
      </c>
      <c r="C26" s="39">
        <f t="shared" si="12"/>
        <v>3508</v>
      </c>
      <c r="D26" s="39">
        <f t="shared" si="13"/>
        <v>3650</v>
      </c>
      <c r="E26" s="39">
        <f>'21Q4_P3'!E26</f>
        <v>3545</v>
      </c>
      <c r="F26" s="39">
        <f>'21Q4_P3'!F26</f>
        <v>4260</v>
      </c>
      <c r="I26" s="40"/>
      <c r="J26" s="40"/>
      <c r="K26" s="40"/>
      <c r="L26" s="40">
        <v>2674618000</v>
      </c>
      <c r="M26" s="40">
        <v>2821508000</v>
      </c>
      <c r="N26" s="40">
        <v>3224952000</v>
      </c>
      <c r="O26" s="40">
        <v>3508137000</v>
      </c>
      <c r="P26" s="40">
        <v>3650592000</v>
      </c>
      <c r="Q26" s="40"/>
      <c r="R26" s="40"/>
      <c r="S26" s="40"/>
      <c r="T26" s="40"/>
      <c r="U26" s="40"/>
      <c r="V26" s="40"/>
      <c r="W26" s="40"/>
      <c r="X26" s="40"/>
      <c r="Z26" s="27" t="s">
        <v>643</v>
      </c>
      <c r="AB26" s="27" t="s">
        <v>89</v>
      </c>
    </row>
    <row r="27" spans="1:28" s="27" customFormat="1" ht="15" customHeight="1" x14ac:dyDescent="0.25">
      <c r="A27" s="38" t="s">
        <v>143</v>
      </c>
      <c r="B27" s="6" t="s">
        <v>159</v>
      </c>
      <c r="C27" s="39">
        <f t="shared" si="12"/>
        <v>8179</v>
      </c>
      <c r="D27" s="39">
        <f t="shared" si="13"/>
        <v>8701</v>
      </c>
      <c r="E27" s="39">
        <f>'21Q4_P3'!E27</f>
        <v>7523</v>
      </c>
      <c r="F27" s="39">
        <f>'21Q4_P3'!F27</f>
        <v>8923</v>
      </c>
      <c r="I27" s="40"/>
      <c r="J27" s="40"/>
      <c r="K27" s="40"/>
      <c r="L27" s="40">
        <v>6202556369</v>
      </c>
      <c r="M27" s="40">
        <v>7241094898</v>
      </c>
      <c r="N27" s="40">
        <v>6867741120</v>
      </c>
      <c r="O27" s="40">
        <v>8179179698</v>
      </c>
      <c r="P27" s="40">
        <v>8701001041</v>
      </c>
      <c r="Q27" s="40"/>
      <c r="R27" s="40"/>
      <c r="S27" s="40"/>
      <c r="T27" s="40"/>
      <c r="U27" s="40"/>
      <c r="V27" s="40"/>
      <c r="W27" s="40"/>
      <c r="X27" s="40"/>
      <c r="Z27" s="27" t="s">
        <v>643</v>
      </c>
      <c r="AB27" s="27" t="s">
        <v>89</v>
      </c>
    </row>
    <row r="28" spans="1:28" s="27" customFormat="1" ht="15" customHeight="1" x14ac:dyDescent="0.25">
      <c r="A28" s="42" t="s">
        <v>124</v>
      </c>
      <c r="B28" s="8" t="s">
        <v>31</v>
      </c>
      <c r="C28" s="43">
        <f t="shared" si="12"/>
        <v>6196</v>
      </c>
      <c r="D28" s="43">
        <f t="shared" si="13"/>
        <v>6225</v>
      </c>
      <c r="E28" s="43">
        <f>'21Q4_P3'!E28</f>
        <v>7511</v>
      </c>
      <c r="F28" s="43">
        <f>'21Q4_P3'!F28</f>
        <v>7544</v>
      </c>
      <c r="I28" s="43">
        <f t="shared" ref="I28:P28" si="14">I24-SUM(I25:I27)</f>
        <v>0</v>
      </c>
      <c r="J28" s="43">
        <f t="shared" si="14"/>
        <v>0</v>
      </c>
      <c r="K28" s="43">
        <f t="shared" si="14"/>
        <v>0</v>
      </c>
      <c r="L28" s="43">
        <f t="shared" si="14"/>
        <v>4648559370</v>
      </c>
      <c r="M28" s="43">
        <f t="shared" si="14"/>
        <v>5952845150</v>
      </c>
      <c r="N28" s="43">
        <f t="shared" si="14"/>
        <v>5717802889</v>
      </c>
      <c r="O28" s="43">
        <f t="shared" si="14"/>
        <v>6196615820</v>
      </c>
      <c r="P28" s="43">
        <f t="shared" si="14"/>
        <v>6225287103</v>
      </c>
      <c r="Q28" s="43">
        <f t="shared" ref="Q28:X28" si="15">Q24-SUM(Q25:Q27)</f>
        <v>0</v>
      </c>
      <c r="R28" s="43">
        <f t="shared" si="15"/>
        <v>0</v>
      </c>
      <c r="S28" s="43">
        <f t="shared" si="15"/>
        <v>0</v>
      </c>
      <c r="T28" s="43">
        <f t="shared" si="15"/>
        <v>0</v>
      </c>
      <c r="U28" s="43">
        <f t="shared" si="15"/>
        <v>0</v>
      </c>
      <c r="V28" s="43">
        <f t="shared" si="15"/>
        <v>0</v>
      </c>
      <c r="W28" s="43">
        <f t="shared" si="15"/>
        <v>0</v>
      </c>
      <c r="X28" s="43">
        <f t="shared" si="15"/>
        <v>0</v>
      </c>
      <c r="AB28" s="27" t="s">
        <v>89</v>
      </c>
    </row>
    <row r="29" spans="1:28" s="27" customFormat="1" ht="15" customHeight="1" x14ac:dyDescent="0.25">
      <c r="A29" s="36" t="s">
        <v>144</v>
      </c>
      <c r="B29" s="5" t="s">
        <v>522</v>
      </c>
      <c r="C29" s="37">
        <f t="shared" si="12"/>
        <v>19333</v>
      </c>
      <c r="D29" s="37">
        <f t="shared" si="13"/>
        <v>24666</v>
      </c>
      <c r="E29" s="37">
        <f>'21Q4_P3'!E29</f>
        <v>21050</v>
      </c>
      <c r="F29" s="37">
        <f>'21Q4_P3'!F29</f>
        <v>24689</v>
      </c>
      <c r="I29" s="48"/>
      <c r="J29" s="48"/>
      <c r="K29" s="48"/>
      <c r="L29" s="48">
        <v>10644184107</v>
      </c>
      <c r="M29" s="48">
        <v>14109523877</v>
      </c>
      <c r="N29" s="48">
        <v>18805841256</v>
      </c>
      <c r="O29" s="48">
        <v>19333390641</v>
      </c>
      <c r="P29" s="48">
        <v>24666307158</v>
      </c>
      <c r="Q29" s="48"/>
      <c r="R29" s="48"/>
      <c r="S29" s="48"/>
      <c r="T29" s="48"/>
      <c r="U29" s="48"/>
      <c r="V29" s="48"/>
      <c r="W29" s="48"/>
      <c r="X29" s="48"/>
      <c r="Z29" s="27" t="s">
        <v>643</v>
      </c>
      <c r="AB29" s="27" t="s">
        <v>89</v>
      </c>
    </row>
    <row r="30" spans="1:28" s="27" customFormat="1" ht="15" customHeight="1" x14ac:dyDescent="0.25">
      <c r="A30" s="38" t="s">
        <v>145</v>
      </c>
      <c r="B30" s="6" t="s">
        <v>694</v>
      </c>
      <c r="C30" s="39">
        <f t="shared" si="12"/>
        <v>11198</v>
      </c>
      <c r="D30" s="39">
        <f t="shared" si="13"/>
        <v>15671</v>
      </c>
      <c r="E30" s="39">
        <f>'21Q4_P3'!E30</f>
        <v>12854</v>
      </c>
      <c r="F30" s="39">
        <f>'21Q4_P3'!F30</f>
        <v>15619</v>
      </c>
      <c r="I30" s="40"/>
      <c r="J30" s="40"/>
      <c r="K30" s="40"/>
      <c r="L30" s="40">
        <v>7495739000</v>
      </c>
      <c r="M30" s="40">
        <v>8074231000</v>
      </c>
      <c r="N30" s="40">
        <v>11856787000</v>
      </c>
      <c r="O30" s="40">
        <v>11198650000</v>
      </c>
      <c r="P30" s="40">
        <v>15671071000</v>
      </c>
      <c r="Q30" s="40"/>
      <c r="R30" s="40"/>
      <c r="S30" s="40"/>
      <c r="T30" s="40"/>
      <c r="U30" s="40"/>
      <c r="V30" s="40"/>
      <c r="W30" s="40"/>
      <c r="X30" s="40"/>
      <c r="Z30" s="27" t="s">
        <v>643</v>
      </c>
      <c r="AB30" s="27" t="s">
        <v>89</v>
      </c>
    </row>
    <row r="31" spans="1:28" s="27" customFormat="1" ht="15" customHeight="1" x14ac:dyDescent="0.25">
      <c r="A31" s="38" t="s">
        <v>146</v>
      </c>
      <c r="B31" s="6" t="s">
        <v>523</v>
      </c>
      <c r="C31" s="39">
        <f t="shared" si="12"/>
        <v>3326</v>
      </c>
      <c r="D31" s="39">
        <f t="shared" si="13"/>
        <v>3544</v>
      </c>
      <c r="E31" s="39">
        <f>'21Q4_P3'!E31</f>
        <v>3346</v>
      </c>
      <c r="F31" s="39">
        <f>'21Q4_P3'!F31</f>
        <v>3592</v>
      </c>
      <c r="I31" s="40"/>
      <c r="J31" s="40"/>
      <c r="K31" s="40"/>
      <c r="L31" s="40">
        <v>1235000661</v>
      </c>
      <c r="M31" s="40">
        <v>1762083209</v>
      </c>
      <c r="N31" s="40">
        <v>2498098437</v>
      </c>
      <c r="O31" s="40">
        <v>3326568729</v>
      </c>
      <c r="P31" s="40">
        <v>3544318425</v>
      </c>
      <c r="Q31" s="40"/>
      <c r="R31" s="40"/>
      <c r="S31" s="40"/>
      <c r="T31" s="40"/>
      <c r="U31" s="40"/>
      <c r="V31" s="40"/>
      <c r="W31" s="40"/>
      <c r="X31" s="40"/>
      <c r="Z31" s="27" t="s">
        <v>643</v>
      </c>
      <c r="AB31" s="27" t="s">
        <v>89</v>
      </c>
    </row>
    <row r="32" spans="1:28" s="27" customFormat="1" ht="15" customHeight="1" x14ac:dyDescent="0.25">
      <c r="A32" s="38" t="s">
        <v>147</v>
      </c>
      <c r="B32" s="6" t="s">
        <v>524</v>
      </c>
      <c r="C32" s="39">
        <f t="shared" si="12"/>
        <v>1656</v>
      </c>
      <c r="D32" s="39">
        <f t="shared" si="13"/>
        <v>1783</v>
      </c>
      <c r="E32" s="39">
        <f>'21Q4_P3'!E32</f>
        <v>1627</v>
      </c>
      <c r="F32" s="39">
        <f>'21Q4_P3'!F32</f>
        <v>1765</v>
      </c>
      <c r="I32" s="40"/>
      <c r="J32" s="40"/>
      <c r="K32" s="40"/>
      <c r="L32" s="40">
        <v>1207195234</v>
      </c>
      <c r="M32" s="40">
        <v>1336034633</v>
      </c>
      <c r="N32" s="40">
        <v>1411322611</v>
      </c>
      <c r="O32" s="40">
        <v>1656185682</v>
      </c>
      <c r="P32" s="40">
        <v>1783578225</v>
      </c>
      <c r="Q32" s="40"/>
      <c r="R32" s="40"/>
      <c r="S32" s="40"/>
      <c r="T32" s="40"/>
      <c r="U32" s="40"/>
      <c r="V32" s="40"/>
      <c r="W32" s="40"/>
      <c r="X32" s="40"/>
      <c r="Z32" s="27" t="s">
        <v>643</v>
      </c>
      <c r="AB32" s="27" t="s">
        <v>89</v>
      </c>
    </row>
    <row r="33" spans="1:28" s="27" customFormat="1" ht="15" customHeight="1" x14ac:dyDescent="0.25">
      <c r="A33" s="38" t="s">
        <v>124</v>
      </c>
      <c r="B33" s="6" t="s">
        <v>31</v>
      </c>
      <c r="C33" s="39">
        <f t="shared" si="12"/>
        <v>3151</v>
      </c>
      <c r="D33" s="39">
        <f t="shared" si="13"/>
        <v>3667</v>
      </c>
      <c r="E33" s="39">
        <f>'21Q4_P3'!E33</f>
        <v>3222</v>
      </c>
      <c r="F33" s="39">
        <f>'21Q4_P3'!F33</f>
        <v>3712</v>
      </c>
      <c r="I33" s="43">
        <f t="shared" ref="I33:X33" si="16">I29-SUM(I30:I32)</f>
        <v>0</v>
      </c>
      <c r="J33" s="43">
        <f t="shared" si="16"/>
        <v>0</v>
      </c>
      <c r="K33" s="43">
        <f t="shared" ref="K33:P33" si="17">K29-SUM(K30:K32)</f>
        <v>0</v>
      </c>
      <c r="L33" s="43">
        <f t="shared" si="17"/>
        <v>706249212</v>
      </c>
      <c r="M33" s="43">
        <f t="shared" si="17"/>
        <v>2937175035</v>
      </c>
      <c r="N33" s="43">
        <f t="shared" si="17"/>
        <v>3039633208</v>
      </c>
      <c r="O33" s="43">
        <f t="shared" si="17"/>
        <v>3151986230</v>
      </c>
      <c r="P33" s="43">
        <f t="shared" si="17"/>
        <v>3667339508</v>
      </c>
      <c r="Q33" s="43">
        <f t="shared" si="16"/>
        <v>0</v>
      </c>
      <c r="R33" s="43">
        <f t="shared" si="16"/>
        <v>0</v>
      </c>
      <c r="S33" s="43">
        <f t="shared" si="16"/>
        <v>0</v>
      </c>
      <c r="T33" s="43">
        <f t="shared" si="16"/>
        <v>0</v>
      </c>
      <c r="U33" s="43">
        <f t="shared" si="16"/>
        <v>0</v>
      </c>
      <c r="V33" s="43">
        <f t="shared" si="16"/>
        <v>0</v>
      </c>
      <c r="W33" s="43">
        <f t="shared" si="16"/>
        <v>0</v>
      </c>
      <c r="X33" s="43">
        <f t="shared" si="16"/>
        <v>0</v>
      </c>
      <c r="AB33" s="27" t="s">
        <v>89</v>
      </c>
    </row>
    <row r="34" spans="1:28" s="27" customFormat="1" ht="15" customHeight="1" x14ac:dyDescent="0.25">
      <c r="A34" s="45" t="s">
        <v>148</v>
      </c>
      <c r="B34" s="13" t="s">
        <v>160</v>
      </c>
      <c r="C34" s="46">
        <f t="shared" si="12"/>
        <v>40717</v>
      </c>
      <c r="D34" s="46">
        <f t="shared" si="13"/>
        <v>49743</v>
      </c>
      <c r="E34" s="46">
        <f>'21Q4_P3'!E34</f>
        <v>41631</v>
      </c>
      <c r="F34" s="46">
        <f>'21Q4_P3'!F34</f>
        <v>50595</v>
      </c>
      <c r="I34" s="46">
        <f t="shared" ref="I34:P34" si="18">SUM(I24,I29)</f>
        <v>0</v>
      </c>
      <c r="J34" s="46">
        <f t="shared" si="18"/>
        <v>0</v>
      </c>
      <c r="K34" s="46">
        <f t="shared" si="18"/>
        <v>0</v>
      </c>
      <c r="L34" s="46">
        <f t="shared" si="18"/>
        <v>25169917846</v>
      </c>
      <c r="M34" s="46">
        <f t="shared" si="18"/>
        <v>37024971925</v>
      </c>
      <c r="N34" s="46">
        <f t="shared" si="18"/>
        <v>38116337265</v>
      </c>
      <c r="O34" s="46">
        <f t="shared" si="18"/>
        <v>40717323159</v>
      </c>
      <c r="P34" s="46">
        <f t="shared" si="18"/>
        <v>49743187302</v>
      </c>
      <c r="Q34" s="46">
        <f t="shared" ref="Q34:X34" si="19">SUM(Q24,Q29)</f>
        <v>0</v>
      </c>
      <c r="R34" s="46">
        <f t="shared" si="19"/>
        <v>0</v>
      </c>
      <c r="S34" s="46">
        <f t="shared" si="19"/>
        <v>0</v>
      </c>
      <c r="T34" s="46">
        <f t="shared" si="19"/>
        <v>0</v>
      </c>
      <c r="U34" s="46">
        <f t="shared" si="19"/>
        <v>0</v>
      </c>
      <c r="V34" s="46">
        <f t="shared" si="19"/>
        <v>0</v>
      </c>
      <c r="W34" s="46">
        <f t="shared" si="19"/>
        <v>0</v>
      </c>
      <c r="X34" s="46">
        <f t="shared" si="19"/>
        <v>0</v>
      </c>
      <c r="AB34" s="27" t="s">
        <v>89</v>
      </c>
    </row>
    <row r="35" spans="1:28" s="27" customFormat="1" ht="15" customHeight="1" x14ac:dyDescent="0.25">
      <c r="A35" s="36" t="s">
        <v>149</v>
      </c>
      <c r="B35" s="11" t="s">
        <v>525</v>
      </c>
      <c r="C35" s="37">
        <f t="shared" si="12"/>
        <v>18580</v>
      </c>
      <c r="D35" s="37">
        <f t="shared" si="13"/>
        <v>20102</v>
      </c>
      <c r="E35" s="37">
        <f>'21Q4_P3'!E35</f>
        <v>18454</v>
      </c>
      <c r="F35" s="37">
        <f>'21Q4_P3'!F35</f>
        <v>20139</v>
      </c>
      <c r="I35" s="37">
        <f t="shared" ref="I35:P35" si="20">SUM(I36:I39)</f>
        <v>0</v>
      </c>
      <c r="J35" s="37">
        <f t="shared" si="20"/>
        <v>0</v>
      </c>
      <c r="K35" s="37">
        <f t="shared" si="20"/>
        <v>0</v>
      </c>
      <c r="L35" s="37">
        <f t="shared" si="20"/>
        <v>11916358964</v>
      </c>
      <c r="M35" s="37">
        <f t="shared" si="20"/>
        <v>15005215996</v>
      </c>
      <c r="N35" s="37">
        <f t="shared" si="20"/>
        <v>16411888127</v>
      </c>
      <c r="O35" s="37">
        <f t="shared" si="20"/>
        <v>18580627591</v>
      </c>
      <c r="P35" s="37">
        <f t="shared" si="20"/>
        <v>20102425716</v>
      </c>
      <c r="Q35" s="37">
        <f t="shared" ref="Q35:X35" si="21">SUM(Q36:Q39)</f>
        <v>0</v>
      </c>
      <c r="R35" s="37">
        <f t="shared" si="21"/>
        <v>0</v>
      </c>
      <c r="S35" s="37">
        <f t="shared" si="21"/>
        <v>0</v>
      </c>
      <c r="T35" s="37">
        <f t="shared" si="21"/>
        <v>0</v>
      </c>
      <c r="U35" s="37">
        <f t="shared" si="21"/>
        <v>0</v>
      </c>
      <c r="V35" s="37">
        <f t="shared" si="21"/>
        <v>0</v>
      </c>
      <c r="W35" s="37">
        <f t="shared" si="21"/>
        <v>0</v>
      </c>
      <c r="X35" s="37">
        <f t="shared" si="21"/>
        <v>0</v>
      </c>
      <c r="AB35" s="27" t="s">
        <v>89</v>
      </c>
    </row>
    <row r="36" spans="1:28" s="27" customFormat="1" ht="15" customHeight="1" x14ac:dyDescent="0.25">
      <c r="A36" s="38" t="s">
        <v>150</v>
      </c>
      <c r="B36" s="6" t="s">
        <v>526</v>
      </c>
      <c r="C36" s="39">
        <f t="shared" si="12"/>
        <v>595</v>
      </c>
      <c r="D36" s="39">
        <f t="shared" si="13"/>
        <v>630</v>
      </c>
      <c r="E36" s="39">
        <f>'21Q4_P3'!E36</f>
        <v>595</v>
      </c>
      <c r="F36" s="39">
        <f>'21Q4_P3'!F36</f>
        <v>630</v>
      </c>
      <c r="I36" s="40"/>
      <c r="J36" s="40"/>
      <c r="K36" s="40"/>
      <c r="L36" s="40">
        <v>550901850</v>
      </c>
      <c r="M36" s="40">
        <v>574809450</v>
      </c>
      <c r="N36" s="40">
        <v>583619300</v>
      </c>
      <c r="O36" s="40">
        <v>595005200</v>
      </c>
      <c r="P36" s="40">
        <v>630988075</v>
      </c>
      <c r="Q36" s="40"/>
      <c r="R36" s="40"/>
      <c r="S36" s="40"/>
      <c r="T36" s="40"/>
      <c r="U36" s="40"/>
      <c r="V36" s="40"/>
      <c r="W36" s="40"/>
      <c r="X36" s="40"/>
      <c r="Z36" s="27" t="s">
        <v>643</v>
      </c>
      <c r="AB36" s="27" t="s">
        <v>89</v>
      </c>
    </row>
    <row r="37" spans="1:28" s="27" customFormat="1" ht="15" customHeight="1" x14ac:dyDescent="0.25">
      <c r="A37" s="38" t="s">
        <v>151</v>
      </c>
      <c r="B37" s="6" t="s">
        <v>161</v>
      </c>
      <c r="C37" s="39">
        <f t="shared" si="12"/>
        <v>5494</v>
      </c>
      <c r="D37" s="39">
        <f t="shared" si="13"/>
        <v>5530</v>
      </c>
      <c r="E37" s="39">
        <f>'21Q4_P3'!E37</f>
        <v>5494</v>
      </c>
      <c r="F37" s="39">
        <f>'21Q4_P3'!F37</f>
        <v>5530</v>
      </c>
      <c r="I37" s="40"/>
      <c r="J37" s="40"/>
      <c r="K37" s="40"/>
      <c r="L37" s="40">
        <v>5450162060</v>
      </c>
      <c r="M37" s="40">
        <v>5474069660</v>
      </c>
      <c r="N37" s="40">
        <v>5482879510</v>
      </c>
      <c r="O37" s="40">
        <v>5494265410</v>
      </c>
      <c r="P37" s="40">
        <v>5530248285</v>
      </c>
      <c r="Q37" s="40"/>
      <c r="R37" s="40"/>
      <c r="S37" s="40"/>
      <c r="T37" s="40"/>
      <c r="U37" s="40"/>
      <c r="V37" s="40"/>
      <c r="W37" s="40"/>
      <c r="X37" s="40"/>
      <c r="Z37" s="27" t="s">
        <v>643</v>
      </c>
      <c r="AB37" s="27" t="s">
        <v>89</v>
      </c>
    </row>
    <row r="38" spans="1:28" s="27" customFormat="1" ht="15" customHeight="1" x14ac:dyDescent="0.25">
      <c r="A38" s="38" t="s">
        <v>152</v>
      </c>
      <c r="B38" s="6" t="s">
        <v>527</v>
      </c>
      <c r="C38" s="39">
        <f t="shared" si="12"/>
        <v>12491</v>
      </c>
      <c r="D38" s="39">
        <f t="shared" si="13"/>
        <v>13941</v>
      </c>
      <c r="E38" s="39">
        <f>'21Q4_P3'!E38</f>
        <v>12365</v>
      </c>
      <c r="F38" s="39">
        <f>'21Q4_P3'!F38</f>
        <v>13979</v>
      </c>
      <c r="I38" s="40"/>
      <c r="J38" s="40"/>
      <c r="K38" s="40"/>
      <c r="L38" s="40">
        <v>5915378730</v>
      </c>
      <c r="M38" s="40">
        <v>8956420562</v>
      </c>
      <c r="N38" s="40">
        <v>10345554313</v>
      </c>
      <c r="O38" s="40">
        <v>12491632640</v>
      </c>
      <c r="P38" s="40">
        <v>13941465015</v>
      </c>
      <c r="Q38" s="40"/>
      <c r="R38" s="40"/>
      <c r="S38" s="40"/>
      <c r="T38" s="40"/>
      <c r="U38" s="40"/>
      <c r="V38" s="40"/>
      <c r="W38" s="40"/>
      <c r="X38" s="40"/>
      <c r="Z38" s="27" t="s">
        <v>643</v>
      </c>
      <c r="AB38" s="27" t="s">
        <v>89</v>
      </c>
    </row>
    <row r="39" spans="1:28" s="27" customFormat="1" ht="15" customHeight="1" x14ac:dyDescent="0.25">
      <c r="A39" s="42" t="s">
        <v>153</v>
      </c>
      <c r="B39" s="8" t="s">
        <v>162</v>
      </c>
      <c r="C39" s="43">
        <f t="shared" si="12"/>
        <v>-9.9999999999999995E-8</v>
      </c>
      <c r="D39" s="43">
        <f t="shared" si="13"/>
        <v>-9.9999999999999995E-8</v>
      </c>
      <c r="E39" s="43">
        <f>'21Q4_P3'!E39</f>
        <v>-9.9999999999999995E-8</v>
      </c>
      <c r="F39" s="43">
        <f>'21Q4_P3'!F39</f>
        <v>-9.9999999999999995E-8</v>
      </c>
      <c r="I39" s="44"/>
      <c r="J39" s="44"/>
      <c r="K39" s="44"/>
      <c r="L39" s="44">
        <v>-83676</v>
      </c>
      <c r="M39" s="44">
        <v>-83676</v>
      </c>
      <c r="N39" s="44">
        <v>-164996</v>
      </c>
      <c r="O39" s="44">
        <v>-275659</v>
      </c>
      <c r="P39" s="44">
        <v>-275659</v>
      </c>
      <c r="Q39" s="44"/>
      <c r="R39" s="44"/>
      <c r="S39" s="44"/>
      <c r="T39" s="44"/>
      <c r="U39" s="44"/>
      <c r="V39" s="44"/>
      <c r="W39" s="44"/>
      <c r="X39" s="44"/>
      <c r="Z39" s="27" t="s">
        <v>643</v>
      </c>
      <c r="AB39" s="27" t="s">
        <v>89</v>
      </c>
    </row>
    <row r="40" spans="1:28" s="27" customFormat="1" ht="15" customHeight="1" x14ac:dyDescent="0.25">
      <c r="A40" s="45" t="s">
        <v>156</v>
      </c>
      <c r="B40" s="13" t="s">
        <v>163</v>
      </c>
      <c r="C40" s="46">
        <f t="shared" si="12"/>
        <v>8</v>
      </c>
      <c r="D40" s="46">
        <f t="shared" si="13"/>
        <v>2</v>
      </c>
      <c r="E40" s="46">
        <f>'21Q4_P3'!E40</f>
        <v>9</v>
      </c>
      <c r="F40" s="46">
        <f>'21Q4_P3'!F40</f>
        <v>1</v>
      </c>
      <c r="I40" s="47"/>
      <c r="J40" s="47"/>
      <c r="K40" s="47"/>
      <c r="L40" s="47">
        <v>29069479</v>
      </c>
      <c r="M40" s="47">
        <v>27952261</v>
      </c>
      <c r="N40" s="47">
        <v>32911771</v>
      </c>
      <c r="O40" s="47">
        <v>8185401</v>
      </c>
      <c r="P40" s="47">
        <v>2129907</v>
      </c>
      <c r="Q40" s="47"/>
      <c r="R40" s="47"/>
      <c r="S40" s="47"/>
      <c r="T40" s="47"/>
      <c r="U40" s="47"/>
      <c r="V40" s="47"/>
      <c r="W40" s="47"/>
      <c r="X40" s="47"/>
      <c r="Z40" s="27" t="s">
        <v>643</v>
      </c>
      <c r="AB40" s="27" t="s">
        <v>89</v>
      </c>
    </row>
    <row r="41" spans="1:28" s="27" customFormat="1" ht="15" customHeight="1" x14ac:dyDescent="0.25">
      <c r="A41" s="45" t="s">
        <v>157</v>
      </c>
      <c r="B41" s="13" t="s">
        <v>528</v>
      </c>
      <c r="C41" s="46">
        <f t="shared" si="12"/>
        <v>9</v>
      </c>
      <c r="D41" s="46">
        <f t="shared" si="13"/>
        <v>7</v>
      </c>
      <c r="E41" s="46">
        <f>'21Q4_P3'!E41</f>
        <v>8</v>
      </c>
      <c r="F41" s="46">
        <f>'21Q4_P3'!F41</f>
        <v>7</v>
      </c>
      <c r="I41" s="47"/>
      <c r="J41" s="47"/>
      <c r="K41" s="47"/>
      <c r="L41" s="47">
        <v>2661505</v>
      </c>
      <c r="M41" s="47">
        <v>6722566</v>
      </c>
      <c r="N41" s="47">
        <v>10895247</v>
      </c>
      <c r="O41" s="47">
        <v>9062053</v>
      </c>
      <c r="P41" s="47">
        <v>7999852</v>
      </c>
      <c r="Q41" s="47"/>
      <c r="R41" s="47"/>
      <c r="S41" s="47"/>
      <c r="T41" s="47"/>
      <c r="U41" s="47"/>
      <c r="V41" s="47"/>
      <c r="W41" s="47"/>
      <c r="X41" s="47"/>
      <c r="Z41" s="27" t="s">
        <v>643</v>
      </c>
      <c r="AB41" s="27" t="s">
        <v>89</v>
      </c>
    </row>
    <row r="42" spans="1:28" s="27" customFormat="1" ht="15" customHeight="1" x14ac:dyDescent="0.25">
      <c r="A42" s="45" t="s">
        <v>155</v>
      </c>
      <c r="B42" s="13" t="s">
        <v>529</v>
      </c>
      <c r="C42" s="46">
        <f t="shared" si="12"/>
        <v>18597</v>
      </c>
      <c r="D42" s="46">
        <f t="shared" si="13"/>
        <v>20112</v>
      </c>
      <c r="E42" s="46">
        <f>'21Q4_P3'!E42</f>
        <v>18472</v>
      </c>
      <c r="F42" s="46">
        <f>'21Q4_P3'!F42</f>
        <v>20149</v>
      </c>
      <c r="I42" s="46">
        <f t="shared" ref="I42:X42" si="22">SUM(I35,I40,I41)</f>
        <v>0</v>
      </c>
      <c r="J42" s="46">
        <f t="shared" si="22"/>
        <v>0</v>
      </c>
      <c r="K42" s="46">
        <f t="shared" ref="K42:P42" si="23">SUM(K35,K40,K41)</f>
        <v>0</v>
      </c>
      <c r="L42" s="46">
        <f t="shared" si="23"/>
        <v>11948089948</v>
      </c>
      <c r="M42" s="46">
        <f t="shared" si="23"/>
        <v>15039890823</v>
      </c>
      <c r="N42" s="46">
        <f t="shared" si="23"/>
        <v>16455695145</v>
      </c>
      <c r="O42" s="46">
        <f t="shared" si="23"/>
        <v>18597875045</v>
      </c>
      <c r="P42" s="46">
        <f t="shared" si="23"/>
        <v>20112555475</v>
      </c>
      <c r="Q42" s="46">
        <f t="shared" si="22"/>
        <v>0</v>
      </c>
      <c r="R42" s="46">
        <f t="shared" si="22"/>
        <v>0</v>
      </c>
      <c r="S42" s="46">
        <f t="shared" si="22"/>
        <v>0</v>
      </c>
      <c r="T42" s="46">
        <f t="shared" si="22"/>
        <v>0</v>
      </c>
      <c r="U42" s="46">
        <f t="shared" si="22"/>
        <v>0</v>
      </c>
      <c r="V42" s="46">
        <f t="shared" si="22"/>
        <v>0</v>
      </c>
      <c r="W42" s="46">
        <f t="shared" si="22"/>
        <v>0</v>
      </c>
      <c r="X42" s="46">
        <f t="shared" si="22"/>
        <v>0</v>
      </c>
      <c r="AB42" s="27" t="s">
        <v>89</v>
      </c>
    </row>
    <row r="43" spans="1:28" s="27" customFormat="1" ht="15" customHeight="1" x14ac:dyDescent="0.25">
      <c r="A43" s="45" t="s">
        <v>154</v>
      </c>
      <c r="B43" s="13" t="s">
        <v>530</v>
      </c>
      <c r="C43" s="46">
        <f t="shared" si="12"/>
        <v>59315</v>
      </c>
      <c r="D43" s="46">
        <f t="shared" si="13"/>
        <v>69855</v>
      </c>
      <c r="E43" s="46">
        <f>'21Q4_P3'!E43</f>
        <v>60103</v>
      </c>
      <c r="F43" s="46">
        <f>'21Q4_P3'!F43</f>
        <v>70745</v>
      </c>
      <c r="I43" s="46">
        <f t="shared" ref="I43:X43" si="24">SUM(I34,I42)</f>
        <v>0</v>
      </c>
      <c r="J43" s="46">
        <f t="shared" si="24"/>
        <v>0</v>
      </c>
      <c r="K43" s="46">
        <f t="shared" ref="K43:P43" si="25">SUM(K34,K42)</f>
        <v>0</v>
      </c>
      <c r="L43" s="46">
        <f t="shared" si="25"/>
        <v>37118007794</v>
      </c>
      <c r="M43" s="46">
        <f t="shared" si="25"/>
        <v>52064862748</v>
      </c>
      <c r="N43" s="46">
        <f t="shared" si="25"/>
        <v>54572032410</v>
      </c>
      <c r="O43" s="46">
        <f t="shared" si="25"/>
        <v>59315198204</v>
      </c>
      <c r="P43" s="46">
        <f t="shared" si="25"/>
        <v>69855742777</v>
      </c>
      <c r="Q43" s="46">
        <f t="shared" si="24"/>
        <v>0</v>
      </c>
      <c r="R43" s="46">
        <f t="shared" si="24"/>
        <v>0</v>
      </c>
      <c r="S43" s="46">
        <f t="shared" si="24"/>
        <v>0</v>
      </c>
      <c r="T43" s="46">
        <f t="shared" si="24"/>
        <v>0</v>
      </c>
      <c r="U43" s="46">
        <f t="shared" si="24"/>
        <v>0</v>
      </c>
      <c r="V43" s="46">
        <f t="shared" si="24"/>
        <v>0</v>
      </c>
      <c r="W43" s="46">
        <f t="shared" si="24"/>
        <v>0</v>
      </c>
      <c r="X43" s="46">
        <f t="shared" si="24"/>
        <v>0</v>
      </c>
      <c r="AB43" s="27" t="s">
        <v>89</v>
      </c>
    </row>
    <row r="44" spans="1:28" ht="15" customHeight="1" x14ac:dyDescent="0.2">
      <c r="I44" s="3" t="b">
        <f t="shared" ref="I44:X44" si="26">I43=I22</f>
        <v>1</v>
      </c>
      <c r="J44" s="3" t="b">
        <f t="shared" si="26"/>
        <v>1</v>
      </c>
      <c r="K44" s="3" t="b">
        <f>K43=K22</f>
        <v>1</v>
      </c>
      <c r="L44" s="3" t="b">
        <f t="shared" si="26"/>
        <v>1</v>
      </c>
      <c r="M44" s="3" t="b">
        <f t="shared" si="26"/>
        <v>1</v>
      </c>
      <c r="N44" s="3" t="b">
        <f t="shared" si="26"/>
        <v>1</v>
      </c>
      <c r="O44" s="3" t="b">
        <f>O43=O22</f>
        <v>1</v>
      </c>
      <c r="P44" s="3" t="b">
        <f t="shared" si="26"/>
        <v>1</v>
      </c>
      <c r="Q44" s="3" t="b">
        <f t="shared" si="26"/>
        <v>1</v>
      </c>
      <c r="R44" s="3" t="b">
        <f t="shared" si="26"/>
        <v>1</v>
      </c>
      <c r="S44" s="3" t="b">
        <f t="shared" si="26"/>
        <v>1</v>
      </c>
      <c r="T44" s="3" t="b">
        <f t="shared" si="26"/>
        <v>1</v>
      </c>
      <c r="U44" s="3" t="b">
        <f t="shared" si="26"/>
        <v>1</v>
      </c>
      <c r="V44" s="3" t="b">
        <f t="shared" si="26"/>
        <v>1</v>
      </c>
      <c r="W44" s="3" t="b">
        <f t="shared" si="26"/>
        <v>1</v>
      </c>
      <c r="X44" s="3" t="b">
        <f t="shared" si="26"/>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verticalDpi="300" r:id="rId1"/>
  <headerFooter>
    <oddFooter>&amp;R3</oddFooter>
  </headerFooter>
  <ignoredErrors>
    <ignoredError sqref="D6:E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FC19-DBA4-4DE8-BAE8-AB5B51B2FF49}">
  <dimension ref="A1:AB54"/>
  <sheetViews>
    <sheetView defaultGridColor="0" colorId="23" zoomScaleNormal="100" workbookViewId="0">
      <pane xSplit="8" ySplit="7" topLeftCell="L23"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566</v>
      </c>
      <c r="Z4" s="170" t="s">
        <v>641</v>
      </c>
      <c r="AB4" s="3" t="s">
        <v>89</v>
      </c>
    </row>
    <row r="5" spans="1:28" s="27" customFormat="1" ht="15" customHeight="1" x14ac:dyDescent="0.25">
      <c r="F5" s="28" t="s">
        <v>1</v>
      </c>
      <c r="G5" s="28"/>
      <c r="AB5" s="27" t="s">
        <v>89</v>
      </c>
    </row>
    <row r="6" spans="1:28" s="27" customFormat="1" ht="15" customHeight="1" x14ac:dyDescent="0.25">
      <c r="A6" s="312"/>
      <c r="B6" s="313"/>
      <c r="C6" s="117" t="str">
        <f>'22Q1_パラメータ設定'!$F$4</f>
        <v>FY2021</v>
      </c>
      <c r="D6" s="30" t="str">
        <f>'22Q1_パラメータ設定'!$G$4</f>
        <v>FY2022</v>
      </c>
      <c r="E6" s="117" t="str">
        <f>'22Q1_パラメータ設定'!$E$4</f>
        <v>FY2020</v>
      </c>
      <c r="F6" s="122" t="str">
        <f>'22Q1_パラメータ設定'!$F$4</f>
        <v>FY2021</v>
      </c>
      <c r="I6" s="58" t="str">
        <f>'22Q1_P1'!I6</f>
        <v>FY2015</v>
      </c>
      <c r="J6" s="58" t="str">
        <f>'22Q1_P1'!J6</f>
        <v>FY2016</v>
      </c>
      <c r="K6" s="58" t="str">
        <f>'22Q1_P1'!K6</f>
        <v>FY2017</v>
      </c>
      <c r="L6" s="58" t="str">
        <f>'22Q1_P1'!L6</f>
        <v>FY2018</v>
      </c>
      <c r="M6" s="58" t="str">
        <f>'22Q1_P1'!M6</f>
        <v>FY2019</v>
      </c>
      <c r="N6" s="58" t="str">
        <f>'22Q1_P1'!N6</f>
        <v>FY2020</v>
      </c>
      <c r="O6" s="58" t="str">
        <f>'22Q1_P1'!O6</f>
        <v>FY2021</v>
      </c>
      <c r="P6" s="58" t="str">
        <f>'22Q1_P1'!P6</f>
        <v>FY2022</v>
      </c>
      <c r="Q6" s="58" t="str">
        <f>'22Q1_P1'!Q6</f>
        <v>FY2023</v>
      </c>
      <c r="R6" s="58" t="str">
        <f>'22Q1_P1'!R6</f>
        <v>FY2024</v>
      </c>
      <c r="S6" s="58" t="str">
        <f>'22Q1_P1'!S6</f>
        <v>FY2025</v>
      </c>
      <c r="T6" s="58" t="str">
        <f>'22Q1_P1'!T6</f>
        <v>FY2026</v>
      </c>
      <c r="U6" s="58" t="str">
        <f>'22Q1_P1'!U6</f>
        <v>FY2027</v>
      </c>
      <c r="V6" s="58" t="str">
        <f>'22Q1_P1'!V6</f>
        <v>FY2028</v>
      </c>
      <c r="W6" s="58" t="str">
        <f>'22Q1_P1'!W6</f>
        <v>FY2029</v>
      </c>
      <c r="X6" s="60" t="str">
        <f>'22Q1_P1'!X6</f>
        <v>FY2030</v>
      </c>
      <c r="AB6" s="27" t="s">
        <v>89</v>
      </c>
    </row>
    <row r="7" spans="1:28" s="27" customFormat="1" ht="15" customHeight="1" x14ac:dyDescent="0.25">
      <c r="A7" s="314"/>
      <c r="B7" s="315"/>
      <c r="C7" s="119" t="s">
        <v>380</v>
      </c>
      <c r="D7" s="35" t="s">
        <v>380</v>
      </c>
      <c r="E7" s="118"/>
      <c r="F7" s="118"/>
      <c r="I7" s="155" t="str">
        <f>'22Q1_P1'!I7</f>
        <v>Q1</v>
      </c>
      <c r="J7" s="155" t="str">
        <f>'22Q1_P1'!J7</f>
        <v>Q1</v>
      </c>
      <c r="K7" s="155" t="str">
        <f>'22Q1_P1'!K7</f>
        <v>Q1</v>
      </c>
      <c r="L7" s="155" t="str">
        <f>'22Q1_P1'!L7</f>
        <v>Q1</v>
      </c>
      <c r="M7" s="155" t="str">
        <f>'22Q1_P1'!M7</f>
        <v>Q1</v>
      </c>
      <c r="N7" s="155" t="str">
        <f>'22Q1_P1'!N7</f>
        <v>Q1</v>
      </c>
      <c r="O7" s="155" t="str">
        <f>'22Q1_P1'!O7</f>
        <v>Q1</v>
      </c>
      <c r="P7" s="155" t="str">
        <f>'22Q1_P1'!P7</f>
        <v>Q1</v>
      </c>
      <c r="Q7" s="155" t="str">
        <f>'22Q1_P1'!Q7</f>
        <v>Q1</v>
      </c>
      <c r="R7" s="155" t="str">
        <f>'22Q1_P1'!R7</f>
        <v>Q1</v>
      </c>
      <c r="S7" s="155" t="str">
        <f>'22Q1_P1'!S7</f>
        <v>Q1</v>
      </c>
      <c r="T7" s="155" t="str">
        <f>'22Q1_P1'!T7</f>
        <v>Q1</v>
      </c>
      <c r="U7" s="155" t="str">
        <f>'22Q1_P1'!U7</f>
        <v>Q1</v>
      </c>
      <c r="V7" s="155" t="str">
        <f>'22Q1_P1'!V7</f>
        <v>Q1</v>
      </c>
      <c r="W7" s="155" t="str">
        <f>'22Q1_P1'!W7</f>
        <v>Q1</v>
      </c>
      <c r="X7" s="59" t="str">
        <f>'22Q1_P1'!X7</f>
        <v>Q1</v>
      </c>
      <c r="AB7" s="27" t="s">
        <v>89</v>
      </c>
    </row>
    <row r="8" spans="1:28" s="27" customFormat="1" ht="15" customHeight="1" x14ac:dyDescent="0.25">
      <c r="A8" s="38" t="s">
        <v>553</v>
      </c>
      <c r="B8" s="55" t="s">
        <v>516</v>
      </c>
      <c r="C8" s="70">
        <f t="shared" ref="C8:C51" si="0">+IF(O8="","―",IF(O8&lt;0,ROUNDDOWN(O8/10^6,0)+-0.0000001,ROUNDDOWN(O8/10^6,0)))</f>
        <v>1879</v>
      </c>
      <c r="D8" s="39">
        <f t="shared" ref="D8:D51" si="1">+IF(P8="","―",IF(P8&lt;0,ROUNDDOWN(P8/10^6,0)+-0.0000001,ROUNDDOWN(P8/10^6,0)))</f>
        <v>1572</v>
      </c>
      <c r="E8" s="39">
        <f>'21Q4_P4'!E8</f>
        <v>5354</v>
      </c>
      <c r="F8" s="39">
        <f>'21Q4_P4'!F8</f>
        <v>5641</v>
      </c>
      <c r="I8" s="40"/>
      <c r="J8" s="40"/>
      <c r="K8" s="40"/>
      <c r="L8" s="40">
        <v>1282245612</v>
      </c>
      <c r="M8" s="40">
        <v>3311348895</v>
      </c>
      <c r="N8" s="40">
        <v>1077619039</v>
      </c>
      <c r="O8" s="40">
        <v>1879108880</v>
      </c>
      <c r="P8" s="40">
        <v>1572563671</v>
      </c>
      <c r="Q8" s="40"/>
      <c r="R8" s="40"/>
      <c r="S8" s="40"/>
      <c r="T8" s="40"/>
      <c r="U8" s="40"/>
      <c r="V8" s="40"/>
      <c r="W8" s="40"/>
      <c r="X8" s="40"/>
      <c r="Z8" s="27" t="s">
        <v>644</v>
      </c>
      <c r="AB8" s="27" t="s">
        <v>89</v>
      </c>
    </row>
    <row r="9" spans="1:28" s="27" customFormat="1" ht="15" customHeight="1" x14ac:dyDescent="0.25">
      <c r="A9" s="38" t="s">
        <v>167</v>
      </c>
      <c r="B9" s="55" t="s">
        <v>196</v>
      </c>
      <c r="C9" s="39">
        <f t="shared" si="0"/>
        <v>264</v>
      </c>
      <c r="D9" s="39">
        <f t="shared" si="1"/>
        <v>346</v>
      </c>
      <c r="E9" s="39">
        <f>'21Q4_P4'!E9</f>
        <v>1052</v>
      </c>
      <c r="F9" s="39">
        <f>'21Q4_P4'!F9</f>
        <v>1197</v>
      </c>
      <c r="I9" s="40"/>
      <c r="J9" s="40"/>
      <c r="K9" s="40"/>
      <c r="L9" s="40">
        <v>178070964</v>
      </c>
      <c r="M9" s="40">
        <v>209583109</v>
      </c>
      <c r="N9" s="40">
        <v>245344109</v>
      </c>
      <c r="O9" s="40">
        <v>264121118</v>
      </c>
      <c r="P9" s="40">
        <v>346263335</v>
      </c>
      <c r="Q9" s="40"/>
      <c r="R9" s="40"/>
      <c r="S9" s="40"/>
      <c r="T9" s="40"/>
      <c r="U9" s="40"/>
      <c r="V9" s="40"/>
      <c r="W9" s="40"/>
      <c r="X9" s="40"/>
      <c r="Z9" s="27" t="s">
        <v>644</v>
      </c>
      <c r="AB9" s="27" t="s">
        <v>89</v>
      </c>
    </row>
    <row r="10" spans="1:28" s="27" customFormat="1" ht="15" customHeight="1" x14ac:dyDescent="0.25">
      <c r="A10" s="38" t="s">
        <v>168</v>
      </c>
      <c r="B10" s="55" t="s">
        <v>64</v>
      </c>
      <c r="C10" s="39">
        <f t="shared" si="0"/>
        <v>335</v>
      </c>
      <c r="D10" s="39">
        <f t="shared" si="1"/>
        <v>450</v>
      </c>
      <c r="E10" s="39">
        <f>'21Q4_P4'!E10</f>
        <v>1286</v>
      </c>
      <c r="F10" s="39">
        <f>'21Q4_P4'!F10</f>
        <v>1400</v>
      </c>
      <c r="I10" s="40"/>
      <c r="J10" s="40"/>
      <c r="K10" s="40"/>
      <c r="L10" s="40">
        <v>169034865</v>
      </c>
      <c r="M10" s="40">
        <v>256764809</v>
      </c>
      <c r="N10" s="40">
        <v>303342379</v>
      </c>
      <c r="O10" s="40">
        <v>335240577</v>
      </c>
      <c r="P10" s="40">
        <v>450276499</v>
      </c>
      <c r="Q10" s="40"/>
      <c r="R10" s="40"/>
      <c r="S10" s="40"/>
      <c r="T10" s="40"/>
      <c r="U10" s="40"/>
      <c r="V10" s="40"/>
      <c r="W10" s="40"/>
      <c r="X10" s="40"/>
      <c r="Z10" s="27" t="s">
        <v>644</v>
      </c>
      <c r="AB10" s="27" t="s">
        <v>89</v>
      </c>
    </row>
    <row r="11" spans="1:28" s="27" customFormat="1" ht="15" customHeight="1" x14ac:dyDescent="0.25">
      <c r="A11" s="38" t="s">
        <v>169</v>
      </c>
      <c r="B11" s="55" t="s">
        <v>514</v>
      </c>
      <c r="C11" s="39" t="str">
        <f t="shared" si="0"/>
        <v>―</v>
      </c>
      <c r="D11" s="39" t="str">
        <f t="shared" si="1"/>
        <v>―</v>
      </c>
      <c r="E11" s="39">
        <f>'21Q4_P4'!E11</f>
        <v>643</v>
      </c>
      <c r="F11" s="39">
        <f>'21Q4_P4'!F11</f>
        <v>813</v>
      </c>
      <c r="I11" s="40"/>
      <c r="J11" s="40"/>
      <c r="K11" s="40"/>
      <c r="L11" s="40"/>
      <c r="M11" s="40"/>
      <c r="N11" s="40"/>
      <c r="O11" s="40"/>
      <c r="P11" s="40"/>
      <c r="Q11" s="40"/>
      <c r="R11" s="40"/>
      <c r="S11" s="40"/>
      <c r="T11" s="40"/>
      <c r="U11" s="40"/>
      <c r="V11" s="40"/>
      <c r="W11" s="40"/>
      <c r="X11" s="40"/>
      <c r="Z11" s="27" t="s">
        <v>644</v>
      </c>
      <c r="AB11" s="27" t="s">
        <v>89</v>
      </c>
    </row>
    <row r="12" spans="1:28" s="27" customFormat="1" ht="15" customHeight="1" x14ac:dyDescent="0.25">
      <c r="A12" s="38" t="s">
        <v>851</v>
      </c>
      <c r="B12" s="55" t="s">
        <v>531</v>
      </c>
      <c r="C12" s="39">
        <f t="shared" si="0"/>
        <v>-1013.0000001</v>
      </c>
      <c r="D12" s="39">
        <f t="shared" si="1"/>
        <v>-1044.0000001000001</v>
      </c>
      <c r="E12" s="39">
        <f>'21Q4_P4'!E12</f>
        <v>462</v>
      </c>
      <c r="F12" s="39">
        <f>'21Q4_P4'!F12</f>
        <v>-188.00000009999999</v>
      </c>
      <c r="I12" s="40"/>
      <c r="J12" s="40"/>
      <c r="K12" s="40"/>
      <c r="L12" s="40">
        <v>-591968437</v>
      </c>
      <c r="M12" s="40">
        <v>-661800651</v>
      </c>
      <c r="N12" s="40">
        <v>-401415392</v>
      </c>
      <c r="O12" s="40">
        <v>-1013455527</v>
      </c>
      <c r="P12" s="40">
        <v>-1044720456</v>
      </c>
      <c r="Q12" s="40"/>
      <c r="R12" s="40"/>
      <c r="S12" s="40"/>
      <c r="T12" s="40"/>
      <c r="U12" s="40"/>
      <c r="V12" s="40"/>
      <c r="W12" s="40"/>
      <c r="X12" s="40"/>
      <c r="Z12" s="27" t="s">
        <v>644</v>
      </c>
      <c r="AB12" s="27" t="s">
        <v>89</v>
      </c>
    </row>
    <row r="13" spans="1:28" s="27" customFormat="1" ht="15" customHeight="1" x14ac:dyDescent="0.25">
      <c r="A13" s="6" t="s">
        <v>854</v>
      </c>
      <c r="B13" s="54" t="s">
        <v>532</v>
      </c>
      <c r="C13" s="39">
        <f t="shared" si="0"/>
        <v>29</v>
      </c>
      <c r="D13" s="39">
        <f t="shared" si="1"/>
        <v>18</v>
      </c>
      <c r="E13" s="39">
        <f>'21Q4_P4'!E13</f>
        <v>132</v>
      </c>
      <c r="F13" s="39">
        <f>'21Q4_P4'!F13</f>
        <v>104</v>
      </c>
      <c r="I13" s="40"/>
      <c r="J13" s="40"/>
      <c r="K13" s="40"/>
      <c r="L13" s="40">
        <v>14311518</v>
      </c>
      <c r="M13" s="40">
        <v>14035515</v>
      </c>
      <c r="N13" s="40">
        <v>17656343</v>
      </c>
      <c r="O13" s="40">
        <v>29511152</v>
      </c>
      <c r="P13" s="40">
        <v>18504123</v>
      </c>
      <c r="Q13" s="40"/>
      <c r="R13" s="40"/>
      <c r="S13" s="40"/>
      <c r="T13" s="40"/>
      <c r="U13" s="40"/>
      <c r="V13" s="40"/>
      <c r="W13" s="40"/>
      <c r="X13" s="40"/>
      <c r="Z13" s="27" t="s">
        <v>644</v>
      </c>
      <c r="AB13" s="27" t="s">
        <v>89</v>
      </c>
    </row>
    <row r="14" spans="1:28" s="27" customFormat="1" ht="15" customHeight="1" x14ac:dyDescent="0.25">
      <c r="A14" s="38" t="s">
        <v>170</v>
      </c>
      <c r="B14" s="55" t="s">
        <v>197</v>
      </c>
      <c r="C14" s="39">
        <f t="shared" si="0"/>
        <v>59</v>
      </c>
      <c r="D14" s="39">
        <f t="shared" si="1"/>
        <v>69</v>
      </c>
      <c r="E14" s="39">
        <f>'21Q4_P4'!E14</f>
        <v>215</v>
      </c>
      <c r="F14" s="39">
        <f>'21Q4_P4'!F14</f>
        <v>237</v>
      </c>
      <c r="I14" s="40"/>
      <c r="J14" s="40"/>
      <c r="K14" s="40"/>
      <c r="L14" s="40">
        <v>20320656</v>
      </c>
      <c r="M14" s="40">
        <v>38099652</v>
      </c>
      <c r="N14" s="40">
        <v>47805958</v>
      </c>
      <c r="O14" s="40">
        <v>59447237</v>
      </c>
      <c r="P14" s="40">
        <v>69901211</v>
      </c>
      <c r="Q14" s="40"/>
      <c r="R14" s="40"/>
      <c r="S14" s="40"/>
      <c r="T14" s="40"/>
      <c r="U14" s="40"/>
      <c r="V14" s="40"/>
      <c r="W14" s="40"/>
      <c r="X14" s="40"/>
      <c r="Z14" s="27" t="s">
        <v>644</v>
      </c>
      <c r="AB14" s="27" t="s">
        <v>89</v>
      </c>
    </row>
    <row r="15" spans="1:28" s="27" customFormat="1" ht="15" customHeight="1" x14ac:dyDescent="0.25">
      <c r="A15" s="38" t="s">
        <v>858</v>
      </c>
      <c r="B15" s="54" t="s">
        <v>533</v>
      </c>
      <c r="C15" s="39">
        <f t="shared" si="0"/>
        <v>-902.00000009999997</v>
      </c>
      <c r="D15" s="39">
        <f t="shared" si="1"/>
        <v>884</v>
      </c>
      <c r="E15" s="39">
        <f>'21Q4_P4'!E15</f>
        <v>-661.00000009999997</v>
      </c>
      <c r="F15" s="39">
        <f>'21Q4_P4'!F15</f>
        <v>-1284.0000001000001</v>
      </c>
      <c r="I15" s="40"/>
      <c r="J15" s="40"/>
      <c r="K15" s="40"/>
      <c r="L15" s="40">
        <v>-309876906</v>
      </c>
      <c r="M15" s="40">
        <v>-221471570</v>
      </c>
      <c r="N15" s="40">
        <v>-22234073</v>
      </c>
      <c r="O15" s="40">
        <v>-902529220</v>
      </c>
      <c r="P15" s="40">
        <v>884937961</v>
      </c>
      <c r="Q15" s="40"/>
      <c r="R15" s="40"/>
      <c r="S15" s="40"/>
      <c r="T15" s="40"/>
      <c r="U15" s="40"/>
      <c r="V15" s="40"/>
      <c r="W15" s="40"/>
      <c r="X15" s="40"/>
      <c r="Z15" s="27" t="s">
        <v>644</v>
      </c>
      <c r="AB15" s="27" t="s">
        <v>89</v>
      </c>
    </row>
    <row r="16" spans="1:28" s="27" customFormat="1" ht="15" customHeight="1" x14ac:dyDescent="0.25">
      <c r="A16" s="38" t="s">
        <v>859</v>
      </c>
      <c r="B16" s="55" t="s">
        <v>534</v>
      </c>
      <c r="C16" s="39">
        <f t="shared" si="0"/>
        <v>145</v>
      </c>
      <c r="D16" s="39">
        <f t="shared" si="1"/>
        <v>113</v>
      </c>
      <c r="E16" s="39">
        <f>'21Q4_P4'!E16</f>
        <v>3</v>
      </c>
      <c r="F16" s="39">
        <f>'21Q4_P4'!F16</f>
        <v>-169.00000009999999</v>
      </c>
      <c r="I16" s="40"/>
      <c r="J16" s="40"/>
      <c r="K16" s="40"/>
      <c r="L16" s="40">
        <v>157462930</v>
      </c>
      <c r="M16" s="40">
        <v>173764946</v>
      </c>
      <c r="N16" s="40">
        <v>207836676</v>
      </c>
      <c r="O16" s="40">
        <v>145904339</v>
      </c>
      <c r="P16" s="40">
        <v>113898478</v>
      </c>
      <c r="Q16" s="40"/>
      <c r="R16" s="40"/>
      <c r="S16" s="40"/>
      <c r="T16" s="40"/>
      <c r="U16" s="40"/>
      <c r="V16" s="40"/>
      <c r="W16" s="40"/>
      <c r="X16" s="40"/>
      <c r="Z16" s="27" t="s">
        <v>644</v>
      </c>
      <c r="AB16" s="27" t="s">
        <v>89</v>
      </c>
    </row>
    <row r="17" spans="1:28" s="27" customFormat="1" ht="15" customHeight="1" x14ac:dyDescent="0.25">
      <c r="A17" s="38" t="s">
        <v>855</v>
      </c>
      <c r="B17" s="54" t="s">
        <v>535</v>
      </c>
      <c r="C17" s="39">
        <f t="shared" si="0"/>
        <v>723</v>
      </c>
      <c r="D17" s="39">
        <f t="shared" si="1"/>
        <v>-159.00000009999999</v>
      </c>
      <c r="E17" s="39">
        <f>'21Q4_P4'!E17</f>
        <v>416</v>
      </c>
      <c r="F17" s="39">
        <f>'21Q4_P4'!F17</f>
        <v>901</v>
      </c>
      <c r="I17" s="40"/>
      <c r="J17" s="40"/>
      <c r="K17" s="40"/>
      <c r="L17" s="40">
        <v>373122405</v>
      </c>
      <c r="M17" s="40">
        <v>421862487</v>
      </c>
      <c r="N17" s="40">
        <v>375327206</v>
      </c>
      <c r="O17" s="40">
        <v>723720899</v>
      </c>
      <c r="P17" s="40">
        <v>-159891298</v>
      </c>
      <c r="Q17" s="40"/>
      <c r="R17" s="40"/>
      <c r="S17" s="40"/>
      <c r="T17" s="40"/>
      <c r="U17" s="40"/>
      <c r="V17" s="40"/>
      <c r="W17" s="40"/>
      <c r="X17" s="40"/>
      <c r="Z17" s="27" t="s">
        <v>644</v>
      </c>
      <c r="AB17" s="27" t="s">
        <v>89</v>
      </c>
    </row>
    <row r="18" spans="1:28" s="27" customFormat="1" ht="15" customHeight="1" x14ac:dyDescent="0.25">
      <c r="A18" s="38" t="s">
        <v>856</v>
      </c>
      <c r="B18" s="54" t="s">
        <v>852</v>
      </c>
      <c r="C18" s="39">
        <f t="shared" si="0"/>
        <v>-129.00000009999999</v>
      </c>
      <c r="D18" s="39">
        <f t="shared" si="1"/>
        <v>-49.000000100000001</v>
      </c>
      <c r="E18" s="39">
        <f>'21Q4_P4'!E18</f>
        <v>261</v>
      </c>
      <c r="F18" s="39">
        <f>'21Q4_P4'!F18</f>
        <v>-285.00000010000002</v>
      </c>
      <c r="I18" s="40"/>
      <c r="J18" s="40"/>
      <c r="K18" s="40"/>
      <c r="L18" s="40">
        <v>-461765</v>
      </c>
      <c r="M18" s="40">
        <v>-90237017</v>
      </c>
      <c r="N18" s="40">
        <v>42142087</v>
      </c>
      <c r="O18" s="40">
        <v>-129749718</v>
      </c>
      <c r="P18" s="40">
        <v>-49472595</v>
      </c>
      <c r="Q18" s="40"/>
      <c r="R18" s="40"/>
      <c r="S18" s="40"/>
      <c r="T18" s="40"/>
      <c r="U18" s="40"/>
      <c r="V18" s="40"/>
      <c r="W18" s="40"/>
      <c r="X18" s="40"/>
      <c r="Z18" s="27" t="s">
        <v>644</v>
      </c>
      <c r="AB18" s="27" t="s">
        <v>89</v>
      </c>
    </row>
    <row r="19" spans="1:28" s="27" customFormat="1" ht="15" customHeight="1" x14ac:dyDescent="0.25">
      <c r="A19" s="38" t="s">
        <v>857</v>
      </c>
      <c r="B19" s="55" t="s">
        <v>198</v>
      </c>
      <c r="C19" s="39">
        <f t="shared" si="0"/>
        <v>405</v>
      </c>
      <c r="D19" s="39">
        <f t="shared" si="1"/>
        <v>457</v>
      </c>
      <c r="E19" s="39">
        <f>'21Q4_P4'!E19</f>
        <v>99</v>
      </c>
      <c r="F19" s="39">
        <f>'21Q4_P4'!F19</f>
        <v>-47.000000100000001</v>
      </c>
      <c r="I19" s="40"/>
      <c r="J19" s="40"/>
      <c r="K19" s="40"/>
      <c r="L19" s="40">
        <v>425154710</v>
      </c>
      <c r="M19" s="40">
        <v>428378615</v>
      </c>
      <c r="N19" s="40">
        <v>458584797</v>
      </c>
      <c r="O19" s="40">
        <v>405146756</v>
      </c>
      <c r="P19" s="40">
        <v>457242143</v>
      </c>
      <c r="Q19" s="40"/>
      <c r="R19" s="40"/>
      <c r="S19" s="40"/>
      <c r="T19" s="40"/>
      <c r="U19" s="40"/>
      <c r="V19" s="40"/>
      <c r="W19" s="40"/>
      <c r="X19" s="40"/>
      <c r="Z19" s="27" t="s">
        <v>644</v>
      </c>
      <c r="AB19" s="27" t="s">
        <v>89</v>
      </c>
    </row>
    <row r="20" spans="1:28" s="27" customFormat="1" ht="15" customHeight="1" x14ac:dyDescent="0.25">
      <c r="A20" s="38" t="s">
        <v>860</v>
      </c>
      <c r="B20" s="55" t="s">
        <v>536</v>
      </c>
      <c r="C20" s="39">
        <f t="shared" si="0"/>
        <v>-9.9999999999999995E-8</v>
      </c>
      <c r="D20" s="39">
        <f t="shared" si="1"/>
        <v>-4.0000001000000003</v>
      </c>
      <c r="E20" s="39">
        <f>'21Q4_P4'!E20</f>
        <v>-1.0000001000000001</v>
      </c>
      <c r="F20" s="39">
        <f>'21Q4_P4'!F20</f>
        <v>-3.0000000999999998</v>
      </c>
      <c r="I20" s="40"/>
      <c r="J20" s="40"/>
      <c r="K20" s="40"/>
      <c r="L20" s="40"/>
      <c r="M20" s="40">
        <v>-2201845171</v>
      </c>
      <c r="N20" s="40"/>
      <c r="O20" s="40">
        <v>-803344</v>
      </c>
      <c r="P20" s="40">
        <v>-4181818</v>
      </c>
      <c r="Q20" s="40"/>
      <c r="R20" s="40"/>
      <c r="S20" s="40"/>
      <c r="T20" s="40"/>
      <c r="U20" s="40"/>
      <c r="V20" s="40"/>
      <c r="W20" s="40"/>
      <c r="X20" s="40"/>
      <c r="Z20" s="27" t="s">
        <v>644</v>
      </c>
      <c r="AB20" s="27" t="s">
        <v>89</v>
      </c>
    </row>
    <row r="21" spans="1:28" s="27" customFormat="1" ht="15" customHeight="1" x14ac:dyDescent="0.25">
      <c r="A21" s="42" t="s">
        <v>124</v>
      </c>
      <c r="B21" s="56" t="s">
        <v>31</v>
      </c>
      <c r="C21" s="43">
        <f t="shared" si="0"/>
        <v>-717.00000009999997</v>
      </c>
      <c r="D21" s="43">
        <f t="shared" si="1"/>
        <v>-128.00000009999999</v>
      </c>
      <c r="E21" s="43">
        <f>'21Q4_P4'!E21</f>
        <v>-105.00000009999999</v>
      </c>
      <c r="F21" s="43">
        <f>'21Q4_P4'!F21</f>
        <v>-789.00000009999997</v>
      </c>
      <c r="I21" s="43">
        <f t="shared" ref="I21:O21" si="2">I22-SUM(I8:I20)</f>
        <v>0</v>
      </c>
      <c r="J21" s="43">
        <f t="shared" si="2"/>
        <v>0</v>
      </c>
      <c r="K21" s="43">
        <f t="shared" si="2"/>
        <v>0</v>
      </c>
      <c r="L21" s="43">
        <f t="shared" si="2"/>
        <v>-226820305</v>
      </c>
      <c r="M21" s="43">
        <f t="shared" si="2"/>
        <v>-341638127</v>
      </c>
      <c r="N21" s="43">
        <f t="shared" si="2"/>
        <v>-296353914</v>
      </c>
      <c r="O21" s="43">
        <f t="shared" si="2"/>
        <v>-717020640</v>
      </c>
      <c r="P21" s="43">
        <f t="shared" ref="P21:X21" si="3">P22-SUM(P8:P20)</f>
        <v>-128489694</v>
      </c>
      <c r="Q21" s="43">
        <f t="shared" si="3"/>
        <v>0</v>
      </c>
      <c r="R21" s="43">
        <f t="shared" si="3"/>
        <v>0</v>
      </c>
      <c r="S21" s="43">
        <f t="shared" si="3"/>
        <v>0</v>
      </c>
      <c r="T21" s="43">
        <f t="shared" si="3"/>
        <v>0</v>
      </c>
      <c r="U21" s="43">
        <f t="shared" si="3"/>
        <v>0</v>
      </c>
      <c r="V21" s="43">
        <f t="shared" si="3"/>
        <v>0</v>
      </c>
      <c r="W21" s="43">
        <f t="shared" si="3"/>
        <v>0</v>
      </c>
      <c r="X21" s="43">
        <f t="shared" si="3"/>
        <v>0</v>
      </c>
      <c r="AB21" s="27" t="s">
        <v>89</v>
      </c>
    </row>
    <row r="22" spans="1:28" s="27" customFormat="1" ht="15" customHeight="1" x14ac:dyDescent="0.25">
      <c r="A22" s="36" t="s">
        <v>164</v>
      </c>
      <c r="B22" s="5" t="s">
        <v>537</v>
      </c>
      <c r="C22" s="37">
        <f t="shared" si="0"/>
        <v>1078</v>
      </c>
      <c r="D22" s="37">
        <f t="shared" si="1"/>
        <v>2526</v>
      </c>
      <c r="E22" s="37">
        <f>'21Q4_P4'!E22</f>
        <v>9160</v>
      </c>
      <c r="F22" s="37">
        <f>'21Q4_P4'!F22</f>
        <v>7527</v>
      </c>
      <c r="I22" s="48"/>
      <c r="J22" s="48"/>
      <c r="K22" s="48"/>
      <c r="L22" s="48">
        <v>1490596247</v>
      </c>
      <c r="M22" s="48">
        <v>1336845492</v>
      </c>
      <c r="N22" s="48">
        <v>2055655215</v>
      </c>
      <c r="O22" s="48">
        <v>1078642509</v>
      </c>
      <c r="P22" s="48">
        <v>2526831560</v>
      </c>
      <c r="Q22" s="48"/>
      <c r="R22" s="48"/>
      <c r="S22" s="48"/>
      <c r="T22" s="48"/>
      <c r="U22" s="48"/>
      <c r="V22" s="48"/>
      <c r="W22" s="48"/>
      <c r="X22" s="48"/>
      <c r="Z22" s="27" t="s">
        <v>644</v>
      </c>
      <c r="AB22" s="27" t="s">
        <v>89</v>
      </c>
    </row>
    <row r="23" spans="1:28" s="27" customFormat="1" ht="15" customHeight="1" x14ac:dyDescent="0.25">
      <c r="A23" s="38" t="s">
        <v>171</v>
      </c>
      <c r="B23" s="6" t="s">
        <v>199</v>
      </c>
      <c r="C23" s="39">
        <f t="shared" si="0"/>
        <v>5</v>
      </c>
      <c r="D23" s="39">
        <f t="shared" si="1"/>
        <v>3</v>
      </c>
      <c r="E23" s="39">
        <f>'21Q4_P4'!E23</f>
        <v>20</v>
      </c>
      <c r="F23" s="39">
        <f>'21Q4_P4'!F23</f>
        <v>32</v>
      </c>
      <c r="I23" s="40"/>
      <c r="J23" s="40"/>
      <c r="K23" s="40"/>
      <c r="L23" s="40">
        <v>1075234</v>
      </c>
      <c r="M23" s="40">
        <v>5408256</v>
      </c>
      <c r="N23" s="40">
        <v>5239945</v>
      </c>
      <c r="O23" s="40">
        <v>5076035</v>
      </c>
      <c r="P23" s="40">
        <v>3933357</v>
      </c>
      <c r="Q23" s="40"/>
      <c r="R23" s="40"/>
      <c r="S23" s="40"/>
      <c r="T23" s="40"/>
      <c r="U23" s="40"/>
      <c r="V23" s="40"/>
      <c r="W23" s="40"/>
      <c r="X23" s="40"/>
      <c r="Z23" s="27" t="s">
        <v>644</v>
      </c>
      <c r="AB23" s="27" t="s">
        <v>89</v>
      </c>
    </row>
    <row r="24" spans="1:28" s="27" customFormat="1" ht="15" customHeight="1" x14ac:dyDescent="0.25">
      <c r="A24" s="38" t="s">
        <v>172</v>
      </c>
      <c r="B24" s="6" t="s">
        <v>200</v>
      </c>
      <c r="C24" s="39">
        <f t="shared" si="0"/>
        <v>-59.000000100000001</v>
      </c>
      <c r="D24" s="39">
        <f t="shared" si="1"/>
        <v>-83.000000099999994</v>
      </c>
      <c r="E24" s="39">
        <f>'21Q4_P4'!E24</f>
        <v>-213.00000009999999</v>
      </c>
      <c r="F24" s="39">
        <f>'21Q4_P4'!F24</f>
        <v>-238.00000009999999</v>
      </c>
      <c r="I24" s="40"/>
      <c r="J24" s="40"/>
      <c r="K24" s="40"/>
      <c r="L24" s="40">
        <v>-20150082</v>
      </c>
      <c r="M24" s="40">
        <v>-56818688</v>
      </c>
      <c r="N24" s="40">
        <v>-46960331</v>
      </c>
      <c r="O24" s="40">
        <v>-59437815</v>
      </c>
      <c r="P24" s="40">
        <v>-83582002</v>
      </c>
      <c r="Q24" s="40"/>
      <c r="R24" s="40"/>
      <c r="S24" s="40"/>
      <c r="T24" s="40"/>
      <c r="U24" s="40"/>
      <c r="V24" s="40"/>
      <c r="W24" s="40"/>
      <c r="X24" s="40"/>
      <c r="Z24" s="27" t="s">
        <v>644</v>
      </c>
      <c r="AB24" s="27" t="s">
        <v>89</v>
      </c>
    </row>
    <row r="25" spans="1:28" s="27" customFormat="1" ht="15" customHeight="1" x14ac:dyDescent="0.25">
      <c r="A25" s="38" t="s">
        <v>173</v>
      </c>
      <c r="B25" s="6" t="s">
        <v>201</v>
      </c>
      <c r="C25" s="39">
        <f t="shared" si="0"/>
        <v>-960.00000009999997</v>
      </c>
      <c r="D25" s="39">
        <f t="shared" si="1"/>
        <v>-1072.0000001000001</v>
      </c>
      <c r="E25" s="39">
        <f>'21Q4_P4'!E25</f>
        <v>-2544.0000000999999</v>
      </c>
      <c r="F25" s="39">
        <f>'21Q4_P4'!F25</f>
        <v>-2106.0000000999999</v>
      </c>
      <c r="I25" s="40"/>
      <c r="J25" s="40"/>
      <c r="K25" s="40"/>
      <c r="L25" s="40">
        <v>-856988205</v>
      </c>
      <c r="M25" s="40">
        <v>-726735437</v>
      </c>
      <c r="N25" s="40">
        <v>-1418852807</v>
      </c>
      <c r="O25" s="40">
        <v>-960029287</v>
      </c>
      <c r="P25" s="40">
        <v>-1072377319</v>
      </c>
      <c r="Q25" s="40"/>
      <c r="R25" s="40"/>
      <c r="S25" s="40"/>
      <c r="T25" s="40"/>
      <c r="U25" s="40"/>
      <c r="V25" s="40"/>
      <c r="W25" s="40"/>
      <c r="X25" s="40"/>
      <c r="Z25" s="27" t="s">
        <v>644</v>
      </c>
      <c r="AB25" s="27" t="s">
        <v>89</v>
      </c>
    </row>
    <row r="26" spans="1:28" s="27" customFormat="1" ht="15" customHeight="1" x14ac:dyDescent="0.25">
      <c r="A26" s="38" t="s">
        <v>124</v>
      </c>
      <c r="B26" s="6" t="s">
        <v>31</v>
      </c>
      <c r="C26" s="39">
        <f t="shared" si="0"/>
        <v>238</v>
      </c>
      <c r="D26" s="39">
        <f t="shared" si="1"/>
        <v>12</v>
      </c>
      <c r="E26" s="39">
        <f>'21Q4_P4'!E26</f>
        <v>305</v>
      </c>
      <c r="F26" s="39">
        <f>'21Q4_P4'!F26</f>
        <v>304</v>
      </c>
      <c r="I26" s="39">
        <f t="shared" ref="I26:O26" si="4">I27-SUM(I22:I25)</f>
        <v>0</v>
      </c>
      <c r="J26" s="39">
        <f t="shared" si="4"/>
        <v>0</v>
      </c>
      <c r="K26" s="39">
        <f t="shared" si="4"/>
        <v>0</v>
      </c>
      <c r="L26" s="39">
        <f t="shared" si="4"/>
        <v>157285408</v>
      </c>
      <c r="M26" s="39">
        <f t="shared" si="4"/>
        <v>302460749</v>
      </c>
      <c r="N26" s="39">
        <f t="shared" si="4"/>
        <v>172372285</v>
      </c>
      <c r="O26" s="39">
        <f t="shared" si="4"/>
        <v>238117980</v>
      </c>
      <c r="P26" s="39">
        <f t="shared" ref="P26:X26" si="5">P27-SUM(P22:P25)</f>
        <v>12028583</v>
      </c>
      <c r="Q26" s="39">
        <f t="shared" si="5"/>
        <v>0</v>
      </c>
      <c r="R26" s="39">
        <f t="shared" si="5"/>
        <v>0</v>
      </c>
      <c r="S26" s="39">
        <f t="shared" si="5"/>
        <v>0</v>
      </c>
      <c r="T26" s="39">
        <f t="shared" si="5"/>
        <v>0</v>
      </c>
      <c r="U26" s="39">
        <f t="shared" si="5"/>
        <v>0</v>
      </c>
      <c r="V26" s="39">
        <f t="shared" si="5"/>
        <v>0</v>
      </c>
      <c r="W26" s="39">
        <f t="shared" si="5"/>
        <v>0</v>
      </c>
      <c r="X26" s="39">
        <f t="shared" si="5"/>
        <v>0</v>
      </c>
      <c r="AB26" s="27" t="s">
        <v>89</v>
      </c>
    </row>
    <row r="27" spans="1:28" s="27" customFormat="1" ht="15" customHeight="1" x14ac:dyDescent="0.25">
      <c r="A27" s="45" t="s">
        <v>165</v>
      </c>
      <c r="B27" s="9" t="s">
        <v>538</v>
      </c>
      <c r="C27" s="46">
        <f t="shared" si="0"/>
        <v>302</v>
      </c>
      <c r="D27" s="46">
        <f t="shared" si="1"/>
        <v>1386</v>
      </c>
      <c r="E27" s="46">
        <f>'21Q4_P4'!E27</f>
        <v>6728</v>
      </c>
      <c r="F27" s="46">
        <f>'21Q4_P4'!F27</f>
        <v>5519</v>
      </c>
      <c r="I27" s="47"/>
      <c r="J27" s="47"/>
      <c r="K27" s="47"/>
      <c r="L27" s="47">
        <v>771818602</v>
      </c>
      <c r="M27" s="47">
        <v>861160372</v>
      </c>
      <c r="N27" s="47">
        <v>767454307</v>
      </c>
      <c r="O27" s="47">
        <v>302369422</v>
      </c>
      <c r="P27" s="47">
        <v>1386834179</v>
      </c>
      <c r="Q27" s="47"/>
      <c r="R27" s="47"/>
      <c r="S27" s="47"/>
      <c r="T27" s="47"/>
      <c r="U27" s="47"/>
      <c r="V27" s="47"/>
      <c r="W27" s="47"/>
      <c r="X27" s="47"/>
      <c r="Z27" s="27" t="s">
        <v>644</v>
      </c>
      <c r="AB27" s="27" t="s">
        <v>89</v>
      </c>
    </row>
    <row r="28" spans="1:28" s="27" customFormat="1" ht="15" customHeight="1" x14ac:dyDescent="0.25">
      <c r="A28" s="38" t="s">
        <v>174</v>
      </c>
      <c r="B28" s="55" t="s">
        <v>539</v>
      </c>
      <c r="C28" s="39">
        <f t="shared" si="0"/>
        <v>-86.000000099999994</v>
      </c>
      <c r="D28" s="39">
        <f t="shared" si="1"/>
        <v>-101.00000009999999</v>
      </c>
      <c r="E28" s="39">
        <f>'21Q4_P4'!E28</f>
        <v>-532.00000009999997</v>
      </c>
      <c r="F28" s="39">
        <f>'21Q4_P4'!F28</f>
        <v>-271.00000010000002</v>
      </c>
      <c r="I28" s="40"/>
      <c r="J28" s="40"/>
      <c r="K28" s="40"/>
      <c r="L28" s="40">
        <v>-30574471</v>
      </c>
      <c r="M28" s="40">
        <v>-192123501</v>
      </c>
      <c r="N28" s="40">
        <v>-50141796</v>
      </c>
      <c r="O28" s="40">
        <v>-86102223</v>
      </c>
      <c r="P28" s="40">
        <v>-101869189</v>
      </c>
      <c r="Q28" s="40"/>
      <c r="R28" s="40"/>
      <c r="S28" s="40"/>
      <c r="T28" s="40"/>
      <c r="U28" s="40"/>
      <c r="V28" s="40"/>
      <c r="W28" s="40"/>
      <c r="X28" s="40"/>
      <c r="Z28" s="27" t="s">
        <v>644</v>
      </c>
      <c r="AB28" s="27" t="s">
        <v>89</v>
      </c>
    </row>
    <row r="29" spans="1:28" s="27" customFormat="1" ht="15" customHeight="1" x14ac:dyDescent="0.25">
      <c r="A29" s="38" t="s">
        <v>175</v>
      </c>
      <c r="B29" s="55" t="s">
        <v>540</v>
      </c>
      <c r="C29" s="39">
        <f t="shared" si="0"/>
        <v>0</v>
      </c>
      <c r="D29" s="39">
        <f t="shared" si="1"/>
        <v>4</v>
      </c>
      <c r="E29" s="39">
        <f>'21Q4_P4'!E29</f>
        <v>1</v>
      </c>
      <c r="F29" s="39">
        <f>'21Q4_P4'!F29</f>
        <v>9</v>
      </c>
      <c r="I29" s="40"/>
      <c r="J29" s="40"/>
      <c r="K29" s="40"/>
      <c r="L29" s="40">
        <v>1178435</v>
      </c>
      <c r="M29" s="40">
        <v>2466460384</v>
      </c>
      <c r="N29" s="40">
        <v>10000</v>
      </c>
      <c r="O29" s="40">
        <v>753345</v>
      </c>
      <c r="P29" s="40">
        <v>4181820</v>
      </c>
      <c r="Q29" s="40"/>
      <c r="R29" s="40"/>
      <c r="S29" s="40"/>
      <c r="T29" s="40"/>
      <c r="U29" s="40"/>
      <c r="V29" s="40"/>
      <c r="W29" s="40"/>
      <c r="X29" s="40"/>
      <c r="Z29" s="27" t="s">
        <v>644</v>
      </c>
      <c r="AB29" s="27" t="s">
        <v>89</v>
      </c>
    </row>
    <row r="30" spans="1:28" s="27" customFormat="1" ht="15" customHeight="1" x14ac:dyDescent="0.25">
      <c r="A30" s="38" t="s">
        <v>176</v>
      </c>
      <c r="B30" s="55" t="s">
        <v>541</v>
      </c>
      <c r="C30" s="39">
        <f t="shared" si="0"/>
        <v>-288.00000010000002</v>
      </c>
      <c r="D30" s="39">
        <f t="shared" si="1"/>
        <v>-43.000000100000001</v>
      </c>
      <c r="E30" s="39">
        <f>'21Q4_P4'!E30</f>
        <v>-418.00000010000002</v>
      </c>
      <c r="F30" s="39">
        <f>'21Q4_P4'!F30</f>
        <v>-527.00000009999997</v>
      </c>
      <c r="I30" s="40"/>
      <c r="J30" s="40"/>
      <c r="K30" s="40"/>
      <c r="L30" s="40">
        <v>-29348500</v>
      </c>
      <c r="M30" s="40">
        <v>-110562000</v>
      </c>
      <c r="N30" s="40">
        <v>-20671800</v>
      </c>
      <c r="O30" s="40">
        <v>-288039485</v>
      </c>
      <c r="P30" s="40">
        <v>-43738210</v>
      </c>
      <c r="Q30" s="40"/>
      <c r="R30" s="40"/>
      <c r="S30" s="40"/>
      <c r="T30" s="40"/>
      <c r="U30" s="40"/>
      <c r="V30" s="40"/>
      <c r="W30" s="40"/>
      <c r="X30" s="40"/>
      <c r="Z30" s="27" t="s">
        <v>644</v>
      </c>
      <c r="AB30" s="27" t="s">
        <v>89</v>
      </c>
    </row>
    <row r="31" spans="1:28" s="27" customFormat="1" ht="15" customHeight="1" x14ac:dyDescent="0.25">
      <c r="A31" s="38" t="s">
        <v>177</v>
      </c>
      <c r="B31" s="55" t="s">
        <v>202</v>
      </c>
      <c r="C31" s="39" t="str">
        <f t="shared" si="0"/>
        <v>―</v>
      </c>
      <c r="D31" s="39">
        <f t="shared" si="1"/>
        <v>-93.000000099999994</v>
      </c>
      <c r="E31" s="39">
        <f>'21Q4_P4'!E31</f>
        <v>-105.00000009999999</v>
      </c>
      <c r="F31" s="39" t="str">
        <f>'21Q4_P4'!F31</f>
        <v>―</v>
      </c>
      <c r="I31" s="40"/>
      <c r="J31" s="40"/>
      <c r="K31" s="40"/>
      <c r="L31" s="40"/>
      <c r="M31" s="40"/>
      <c r="N31" s="40">
        <v>-105000000</v>
      </c>
      <c r="O31" s="40"/>
      <c r="P31" s="40">
        <v>-93600000</v>
      </c>
      <c r="Q31" s="40"/>
      <c r="R31" s="40"/>
      <c r="S31" s="40"/>
      <c r="T31" s="40"/>
      <c r="U31" s="40"/>
      <c r="V31" s="40"/>
      <c r="W31" s="40"/>
      <c r="X31" s="40"/>
      <c r="Z31" s="27" t="s">
        <v>644</v>
      </c>
      <c r="AB31" s="27" t="s">
        <v>89</v>
      </c>
    </row>
    <row r="32" spans="1:28" s="27" customFormat="1" ht="15" customHeight="1" x14ac:dyDescent="0.25">
      <c r="A32" s="38" t="s">
        <v>178</v>
      </c>
      <c r="B32" s="55" t="s">
        <v>542</v>
      </c>
      <c r="C32" s="39">
        <f t="shared" si="0"/>
        <v>276</v>
      </c>
      <c r="D32" s="39" t="str">
        <f t="shared" si="1"/>
        <v>―</v>
      </c>
      <c r="E32" s="39" t="str">
        <f>'21Q4_P4'!E32</f>
        <v>―</v>
      </c>
      <c r="F32" s="39">
        <f>'21Q4_P4'!F32</f>
        <v>294</v>
      </c>
      <c r="I32" s="40"/>
      <c r="J32" s="40"/>
      <c r="K32" s="40"/>
      <c r="L32" s="40">
        <v>-12248681</v>
      </c>
      <c r="M32" s="40">
        <v>-11402400</v>
      </c>
      <c r="N32" s="40"/>
      <c r="O32" s="40">
        <v>276696000</v>
      </c>
      <c r="P32" s="40"/>
      <c r="Q32" s="40"/>
      <c r="R32" s="40"/>
      <c r="S32" s="40"/>
      <c r="T32" s="40"/>
      <c r="U32" s="40"/>
      <c r="V32" s="40"/>
      <c r="W32" s="40"/>
      <c r="X32" s="40"/>
      <c r="Z32" s="27" t="s">
        <v>644</v>
      </c>
      <c r="AB32" s="27" t="s">
        <v>89</v>
      </c>
    </row>
    <row r="33" spans="1:28" s="27" customFormat="1" ht="15" customHeight="1" x14ac:dyDescent="0.25">
      <c r="A33" s="38" t="s">
        <v>179</v>
      </c>
      <c r="B33" s="55" t="s">
        <v>543</v>
      </c>
      <c r="C33" s="39">
        <f t="shared" si="0"/>
        <v>-4.0000001000000003</v>
      </c>
      <c r="D33" s="39">
        <f t="shared" si="1"/>
        <v>-5.0000001000000003</v>
      </c>
      <c r="E33" s="39">
        <f>'21Q4_P4'!E33</f>
        <v>-83.000000099999994</v>
      </c>
      <c r="F33" s="39">
        <f>'21Q4_P4'!F33</f>
        <v>-27.000000100000001</v>
      </c>
      <c r="I33" s="40"/>
      <c r="J33" s="40"/>
      <c r="K33" s="40"/>
      <c r="L33" s="40">
        <v>1979391</v>
      </c>
      <c r="M33" s="40">
        <v>9764970</v>
      </c>
      <c r="N33" s="40">
        <v>-3440800</v>
      </c>
      <c r="O33" s="40">
        <v>-4455650</v>
      </c>
      <c r="P33" s="40">
        <v>-5709215</v>
      </c>
      <c r="Q33" s="40"/>
      <c r="R33" s="40"/>
      <c r="S33" s="40"/>
      <c r="T33" s="40"/>
      <c r="U33" s="40"/>
      <c r="V33" s="40"/>
      <c r="W33" s="40"/>
      <c r="X33" s="40"/>
      <c r="Z33" s="27" t="s">
        <v>644</v>
      </c>
      <c r="AB33" s="27" t="s">
        <v>89</v>
      </c>
    </row>
    <row r="34" spans="1:28" s="27" customFormat="1" ht="15" customHeight="1" x14ac:dyDescent="0.25">
      <c r="A34" s="38" t="s">
        <v>180</v>
      </c>
      <c r="B34" s="54" t="s">
        <v>544</v>
      </c>
      <c r="C34" s="39">
        <f t="shared" si="0"/>
        <v>3</v>
      </c>
      <c r="D34" s="39">
        <f t="shared" si="1"/>
        <v>2</v>
      </c>
      <c r="E34" s="39">
        <f>'21Q4_P4'!E34</f>
        <v>29</v>
      </c>
      <c r="F34" s="39">
        <f>'21Q4_P4'!F34</f>
        <v>14</v>
      </c>
      <c r="I34" s="40"/>
      <c r="J34" s="40"/>
      <c r="K34" s="40"/>
      <c r="L34" s="40"/>
      <c r="M34" s="40">
        <v>-70000000</v>
      </c>
      <c r="N34" s="40">
        <v>2012452</v>
      </c>
      <c r="O34" s="40">
        <v>3123486</v>
      </c>
      <c r="P34" s="40">
        <v>2510970</v>
      </c>
      <c r="Q34" s="40"/>
      <c r="R34" s="40"/>
      <c r="S34" s="40"/>
      <c r="T34" s="40"/>
      <c r="U34" s="40"/>
      <c r="V34" s="40"/>
      <c r="W34" s="40"/>
      <c r="X34" s="40"/>
      <c r="Z34" s="27" t="s">
        <v>644</v>
      </c>
      <c r="AB34" s="27" t="s">
        <v>89</v>
      </c>
    </row>
    <row r="35" spans="1:28" s="27" customFormat="1" ht="15" customHeight="1" x14ac:dyDescent="0.25">
      <c r="A35" s="38" t="s">
        <v>181</v>
      </c>
      <c r="B35" s="55" t="s">
        <v>545</v>
      </c>
      <c r="C35" s="39" t="str">
        <f t="shared" si="0"/>
        <v>―</v>
      </c>
      <c r="D35" s="39">
        <f t="shared" si="1"/>
        <v>-90.000000099999994</v>
      </c>
      <c r="E35" s="39">
        <f>'21Q4_P4'!E35</f>
        <v>-1499.0000001000001</v>
      </c>
      <c r="F35" s="39">
        <f>'21Q4_P4'!F35</f>
        <v>-474.00000010000002</v>
      </c>
      <c r="I35" s="40"/>
      <c r="J35" s="40"/>
      <c r="K35" s="40"/>
      <c r="L35" s="40"/>
      <c r="M35" s="40">
        <v>-737326503</v>
      </c>
      <c r="N35" s="40">
        <v>-391045231</v>
      </c>
      <c r="O35" s="40"/>
      <c r="P35" s="40">
        <v>-90482908</v>
      </c>
      <c r="Q35" s="40"/>
      <c r="R35" s="40"/>
      <c r="S35" s="40"/>
      <c r="T35" s="40"/>
      <c r="U35" s="40"/>
      <c r="V35" s="40"/>
      <c r="W35" s="40"/>
      <c r="X35" s="40"/>
      <c r="Z35" s="27" t="s">
        <v>644</v>
      </c>
      <c r="AB35" s="27" t="s">
        <v>89</v>
      </c>
    </row>
    <row r="36" spans="1:28" s="27" customFormat="1" ht="15" customHeight="1" x14ac:dyDescent="0.25">
      <c r="A36" s="38" t="s">
        <v>182</v>
      </c>
      <c r="B36" s="55" t="s">
        <v>203</v>
      </c>
      <c r="C36" s="39" t="str">
        <f t="shared" si="0"/>
        <v>―</v>
      </c>
      <c r="D36" s="39" t="str">
        <f t="shared" si="1"/>
        <v>―</v>
      </c>
      <c r="E36" s="39">
        <f>'21Q4_P4'!E36</f>
        <v>-1801.0000001000001</v>
      </c>
      <c r="F36" s="39">
        <f>'21Q4_P4'!F36</f>
        <v>-6677.0000000999999</v>
      </c>
      <c r="I36" s="40"/>
      <c r="J36" s="40"/>
      <c r="K36" s="40"/>
      <c r="L36" s="40">
        <v>6390089</v>
      </c>
      <c r="M36" s="40">
        <v>26522955</v>
      </c>
      <c r="N36" s="40"/>
      <c r="O36" s="40"/>
      <c r="P36" s="40"/>
      <c r="Q36" s="40"/>
      <c r="R36" s="40"/>
      <c r="S36" s="40"/>
      <c r="T36" s="40"/>
      <c r="U36" s="40"/>
      <c r="V36" s="40"/>
      <c r="W36" s="40"/>
      <c r="X36" s="40"/>
      <c r="Z36" s="27" t="s">
        <v>644</v>
      </c>
      <c r="AB36" s="27" t="s">
        <v>89</v>
      </c>
    </row>
    <row r="37" spans="1:28" s="27" customFormat="1" ht="15" customHeight="1" x14ac:dyDescent="0.25">
      <c r="A37" s="38" t="s">
        <v>124</v>
      </c>
      <c r="B37" s="55" t="s">
        <v>31</v>
      </c>
      <c r="C37" s="39">
        <f t="shared" si="0"/>
        <v>26</v>
      </c>
      <c r="D37" s="39">
        <f t="shared" si="1"/>
        <v>2</v>
      </c>
      <c r="E37" s="39">
        <f>'21Q4_P4'!E37</f>
        <v>593</v>
      </c>
      <c r="F37" s="39">
        <f>'21Q4_P4'!F37</f>
        <v>212</v>
      </c>
      <c r="I37" s="39">
        <f t="shared" ref="I37:O37" si="6">I38-SUM(I28:I36)</f>
        <v>0</v>
      </c>
      <c r="J37" s="39">
        <f t="shared" si="6"/>
        <v>0</v>
      </c>
      <c r="K37" s="39">
        <f t="shared" si="6"/>
        <v>0</v>
      </c>
      <c r="L37" s="39">
        <f t="shared" si="6"/>
        <v>0</v>
      </c>
      <c r="M37" s="39">
        <f t="shared" si="6"/>
        <v>0</v>
      </c>
      <c r="N37" s="39">
        <f t="shared" si="6"/>
        <v>25187660</v>
      </c>
      <c r="O37" s="39">
        <f t="shared" si="6"/>
        <v>26099255</v>
      </c>
      <c r="P37" s="39">
        <f t="shared" ref="P37:X37" si="7">P38-SUM(P28:P36)</f>
        <v>2455160</v>
      </c>
      <c r="Q37" s="39">
        <f t="shared" si="7"/>
        <v>0</v>
      </c>
      <c r="R37" s="39">
        <f t="shared" si="7"/>
        <v>0</v>
      </c>
      <c r="S37" s="39">
        <f t="shared" si="7"/>
        <v>0</v>
      </c>
      <c r="T37" s="39">
        <f t="shared" si="7"/>
        <v>0</v>
      </c>
      <c r="U37" s="39">
        <f t="shared" si="7"/>
        <v>0</v>
      </c>
      <c r="V37" s="39">
        <f t="shared" si="7"/>
        <v>0</v>
      </c>
      <c r="W37" s="39">
        <f t="shared" si="7"/>
        <v>0</v>
      </c>
      <c r="X37" s="39">
        <f t="shared" si="7"/>
        <v>0</v>
      </c>
      <c r="AB37" s="27" t="s">
        <v>89</v>
      </c>
    </row>
    <row r="38" spans="1:28" s="27" customFormat="1" ht="15" customHeight="1" x14ac:dyDescent="0.25">
      <c r="A38" s="45" t="s">
        <v>183</v>
      </c>
      <c r="B38" s="9" t="s">
        <v>546</v>
      </c>
      <c r="C38" s="46">
        <f t="shared" si="0"/>
        <v>-71.000000099999994</v>
      </c>
      <c r="D38" s="46">
        <f t="shared" si="1"/>
        <v>-326.00000010000002</v>
      </c>
      <c r="E38" s="46">
        <f>'21Q4_P4'!E38</f>
        <v>-3816.0000000999999</v>
      </c>
      <c r="F38" s="46">
        <f>'21Q4_P4'!F38</f>
        <v>-7446.0000000999999</v>
      </c>
      <c r="I38" s="47"/>
      <c r="J38" s="47"/>
      <c r="K38" s="47"/>
      <c r="L38" s="47">
        <v>-62623737</v>
      </c>
      <c r="M38" s="47">
        <v>1381333905</v>
      </c>
      <c r="N38" s="47">
        <v>-543089515</v>
      </c>
      <c r="O38" s="47">
        <v>-71925272</v>
      </c>
      <c r="P38" s="47">
        <v>-326251572</v>
      </c>
      <c r="Q38" s="47"/>
      <c r="R38" s="47"/>
      <c r="S38" s="47"/>
      <c r="T38" s="47"/>
      <c r="U38" s="47"/>
      <c r="V38" s="47"/>
      <c r="W38" s="47"/>
      <c r="X38" s="47"/>
      <c r="Z38" s="27" t="s">
        <v>644</v>
      </c>
      <c r="AB38" s="27" t="s">
        <v>89</v>
      </c>
    </row>
    <row r="39" spans="1:28" s="27" customFormat="1" ht="15" customHeight="1" x14ac:dyDescent="0.25">
      <c r="A39" s="38" t="s">
        <v>184</v>
      </c>
      <c r="B39" s="6" t="s">
        <v>853</v>
      </c>
      <c r="C39" s="39">
        <f t="shared" si="0"/>
        <v>1500</v>
      </c>
      <c r="D39" s="39">
        <f t="shared" si="1"/>
        <v>1322</v>
      </c>
      <c r="E39" s="39">
        <f>'21Q4_P4'!E39</f>
        <v>-2514.0000000999999</v>
      </c>
      <c r="F39" s="39">
        <f>'21Q4_P4'!F39</f>
        <v>2986</v>
      </c>
      <c r="I39" s="40"/>
      <c r="J39" s="40"/>
      <c r="K39" s="40"/>
      <c r="L39" s="40">
        <v>1000000000</v>
      </c>
      <c r="M39" s="40">
        <v>6393900000</v>
      </c>
      <c r="N39" s="40">
        <v>-1000000000</v>
      </c>
      <c r="O39" s="40">
        <v>1500000000</v>
      </c>
      <c r="P39" s="40">
        <v>1322130102</v>
      </c>
      <c r="Q39" s="40"/>
      <c r="R39" s="40"/>
      <c r="S39" s="40"/>
      <c r="T39" s="40"/>
      <c r="U39" s="40"/>
      <c r="V39" s="40"/>
      <c r="W39" s="40"/>
      <c r="X39" s="40"/>
      <c r="Z39" s="27" t="s">
        <v>644</v>
      </c>
      <c r="AB39" s="27" t="s">
        <v>89</v>
      </c>
    </row>
    <row r="40" spans="1:28" s="27" customFormat="1" ht="15" customHeight="1" x14ac:dyDescent="0.25">
      <c r="A40" s="38" t="s">
        <v>185</v>
      </c>
      <c r="B40" s="6" t="s">
        <v>695</v>
      </c>
      <c r="C40" s="39" t="str">
        <f t="shared" si="0"/>
        <v>―</v>
      </c>
      <c r="D40" s="39">
        <f t="shared" si="1"/>
        <v>1000</v>
      </c>
      <c r="E40" s="39">
        <f>'21Q4_P4'!E40</f>
        <v>3000</v>
      </c>
      <c r="F40" s="39">
        <f>'21Q4_P4'!F40</f>
        <v>7000</v>
      </c>
      <c r="I40" s="40"/>
      <c r="J40" s="40"/>
      <c r="K40" s="40"/>
      <c r="L40" s="40"/>
      <c r="M40" s="40"/>
      <c r="N40" s="40"/>
      <c r="O40" s="40"/>
      <c r="P40" s="40">
        <v>1000000000</v>
      </c>
      <c r="Q40" s="40"/>
      <c r="R40" s="40"/>
      <c r="S40" s="40"/>
      <c r="T40" s="40"/>
      <c r="U40" s="40"/>
      <c r="V40" s="40"/>
      <c r="W40" s="40"/>
      <c r="X40" s="40"/>
      <c r="Z40" s="27" t="s">
        <v>644</v>
      </c>
      <c r="AB40" s="27" t="s">
        <v>89</v>
      </c>
    </row>
    <row r="41" spans="1:28" s="27" customFormat="1" ht="15" customHeight="1" x14ac:dyDescent="0.25">
      <c r="A41" s="38" t="s">
        <v>186</v>
      </c>
      <c r="B41" s="6" t="s">
        <v>696</v>
      </c>
      <c r="C41" s="39">
        <f t="shared" si="0"/>
        <v>-1693.0000001000001</v>
      </c>
      <c r="D41" s="39">
        <f t="shared" si="1"/>
        <v>-1557.0000001000001</v>
      </c>
      <c r="E41" s="39">
        <f>'21Q4_P4'!E41</f>
        <v>-4172.0000000999999</v>
      </c>
      <c r="F41" s="39">
        <f>'21Q4_P4'!F41</f>
        <v>-4745.0000000999999</v>
      </c>
      <c r="I41" s="40"/>
      <c r="J41" s="40"/>
      <c r="K41" s="40"/>
      <c r="L41" s="40">
        <v>-1161401000</v>
      </c>
      <c r="M41" s="40">
        <v>-4368597700</v>
      </c>
      <c r="N41" s="40">
        <v>-1099988000</v>
      </c>
      <c r="O41" s="40">
        <v>-1693351500</v>
      </c>
      <c r="P41" s="40">
        <v>-1557671000</v>
      </c>
      <c r="Q41" s="40"/>
      <c r="R41" s="40"/>
      <c r="S41" s="40"/>
      <c r="T41" s="40"/>
      <c r="U41" s="40"/>
      <c r="V41" s="40"/>
      <c r="W41" s="40"/>
      <c r="X41" s="40"/>
      <c r="Z41" s="27" t="s">
        <v>644</v>
      </c>
      <c r="AB41" s="27" t="s">
        <v>89</v>
      </c>
    </row>
    <row r="42" spans="1:28" s="27" customFormat="1" ht="15" customHeight="1" x14ac:dyDescent="0.25">
      <c r="A42" s="38" t="s">
        <v>187</v>
      </c>
      <c r="B42" s="6" t="s">
        <v>204</v>
      </c>
      <c r="C42" s="39" t="str">
        <f t="shared" si="0"/>
        <v>―</v>
      </c>
      <c r="D42" s="39" t="str">
        <f t="shared" si="1"/>
        <v>―</v>
      </c>
      <c r="E42" s="39">
        <f>'21Q4_P4'!E42</f>
        <v>-71.000000099999994</v>
      </c>
      <c r="F42" s="39" t="str">
        <f>'21Q4_P4'!F42</f>
        <v>―</v>
      </c>
      <c r="I42" s="40"/>
      <c r="J42" s="40"/>
      <c r="K42" s="40"/>
      <c r="L42" s="40"/>
      <c r="M42" s="40">
        <v>-278000000</v>
      </c>
      <c r="N42" s="40"/>
      <c r="O42" s="40"/>
      <c r="P42" s="40"/>
      <c r="Q42" s="40"/>
      <c r="R42" s="40"/>
      <c r="S42" s="40"/>
      <c r="T42" s="40"/>
      <c r="U42" s="40"/>
      <c r="V42" s="40"/>
      <c r="W42" s="40"/>
      <c r="X42" s="40"/>
      <c r="Z42" s="27" t="s">
        <v>644</v>
      </c>
      <c r="AB42" s="27" t="s">
        <v>89</v>
      </c>
    </row>
    <row r="43" spans="1:28" s="27" customFormat="1" ht="15" customHeight="1" x14ac:dyDescent="0.25">
      <c r="A43" s="38" t="s">
        <v>188</v>
      </c>
      <c r="B43" s="6" t="s">
        <v>547</v>
      </c>
      <c r="C43" s="39" t="str">
        <f t="shared" si="0"/>
        <v>―</v>
      </c>
      <c r="D43" s="39" t="str">
        <f t="shared" si="1"/>
        <v>―</v>
      </c>
      <c r="E43" s="39">
        <f>'21Q4_P4'!E43</f>
        <v>20</v>
      </c>
      <c r="F43" s="39">
        <f>'21Q4_P4'!F43</f>
        <v>16</v>
      </c>
      <c r="I43" s="40"/>
      <c r="J43" s="40"/>
      <c r="K43" s="40"/>
      <c r="L43" s="40">
        <v>4804800</v>
      </c>
      <c r="M43" s="40">
        <v>4428000</v>
      </c>
      <c r="N43" s="40"/>
      <c r="O43" s="40"/>
      <c r="P43" s="40"/>
      <c r="Q43" s="40"/>
      <c r="R43" s="40"/>
      <c r="S43" s="40"/>
      <c r="T43" s="40"/>
      <c r="U43" s="40"/>
      <c r="V43" s="40"/>
      <c r="W43" s="40"/>
      <c r="X43" s="40"/>
      <c r="Z43" s="27" t="s">
        <v>644</v>
      </c>
      <c r="AB43" s="27" t="s">
        <v>89</v>
      </c>
    </row>
    <row r="44" spans="1:28" s="27" customFormat="1" ht="15" customHeight="1" x14ac:dyDescent="0.25">
      <c r="A44" s="38" t="s">
        <v>189</v>
      </c>
      <c r="B44" s="6" t="s">
        <v>205</v>
      </c>
      <c r="C44" s="39" t="str">
        <f t="shared" si="0"/>
        <v>―</v>
      </c>
      <c r="D44" s="39" t="str">
        <f t="shared" si="1"/>
        <v>―</v>
      </c>
      <c r="E44" s="39">
        <f>'21Q4_P4'!E44</f>
        <v>-9.9999999999999995E-8</v>
      </c>
      <c r="F44" s="39" t="str">
        <f>'21Q4_P4'!F44</f>
        <v>―</v>
      </c>
      <c r="I44" s="40"/>
      <c r="J44" s="40"/>
      <c r="K44" s="40"/>
      <c r="L44" s="40"/>
      <c r="M44" s="40"/>
      <c r="N44" s="40"/>
      <c r="O44" s="40"/>
      <c r="P44" s="40"/>
      <c r="Q44" s="40"/>
      <c r="R44" s="40"/>
      <c r="S44" s="40"/>
      <c r="T44" s="40"/>
      <c r="U44" s="40"/>
      <c r="V44" s="40"/>
      <c r="W44" s="40"/>
      <c r="X44" s="40"/>
      <c r="Z44" s="27" t="s">
        <v>644</v>
      </c>
      <c r="AB44" s="27" t="s">
        <v>89</v>
      </c>
    </row>
    <row r="45" spans="1:28" s="27" customFormat="1" ht="15" customHeight="1" x14ac:dyDescent="0.25">
      <c r="A45" s="38" t="s">
        <v>190</v>
      </c>
      <c r="B45" s="6" t="s">
        <v>206</v>
      </c>
      <c r="C45" s="39">
        <f t="shared" si="0"/>
        <v>-941.00000009999997</v>
      </c>
      <c r="D45" s="39">
        <f t="shared" si="1"/>
        <v>-943.00000009999997</v>
      </c>
      <c r="E45" s="39">
        <f>'21Q4_P4'!E45</f>
        <v>-1840.0000001000001</v>
      </c>
      <c r="F45" s="39">
        <f>'21Q4_P4'!F45</f>
        <v>-1888.0000001000001</v>
      </c>
      <c r="I45" s="40"/>
      <c r="J45" s="40"/>
      <c r="K45" s="40"/>
      <c r="L45" s="40">
        <v>-742262496</v>
      </c>
      <c r="M45" s="40">
        <v>-1030703896</v>
      </c>
      <c r="N45" s="40">
        <v>-937786731</v>
      </c>
      <c r="O45" s="40">
        <v>-941789165</v>
      </c>
      <c r="P45" s="40">
        <v>-943578908</v>
      </c>
      <c r="Q45" s="40"/>
      <c r="R45" s="40"/>
      <c r="S45" s="40"/>
      <c r="T45" s="40"/>
      <c r="U45" s="40"/>
      <c r="V45" s="40"/>
      <c r="W45" s="40"/>
      <c r="X45" s="40"/>
      <c r="Z45" s="27" t="s">
        <v>644</v>
      </c>
      <c r="AB45" s="27" t="s">
        <v>89</v>
      </c>
    </row>
    <row r="46" spans="1:28" s="27" customFormat="1" ht="15" customHeight="1" x14ac:dyDescent="0.25">
      <c r="A46" s="38" t="s">
        <v>191</v>
      </c>
      <c r="B46" s="6" t="s">
        <v>548</v>
      </c>
      <c r="C46" s="39">
        <f t="shared" si="0"/>
        <v>-36.000000100000001</v>
      </c>
      <c r="D46" s="39">
        <f t="shared" si="1"/>
        <v>-50.000000100000001</v>
      </c>
      <c r="E46" s="39">
        <f>'21Q4_P4'!E46</f>
        <v>-134.00000009999999</v>
      </c>
      <c r="F46" s="39">
        <f>'21Q4_P4'!F46</f>
        <v>-154.00000009999999</v>
      </c>
      <c r="I46" s="40"/>
      <c r="J46" s="40"/>
      <c r="K46" s="40"/>
      <c r="L46" s="40">
        <v>-19773564</v>
      </c>
      <c r="M46" s="40">
        <v>-22009883</v>
      </c>
      <c r="N46" s="40">
        <v>-36648297</v>
      </c>
      <c r="O46" s="40">
        <v>-36030443</v>
      </c>
      <c r="P46" s="40">
        <v>-50235421</v>
      </c>
      <c r="Q46" s="40"/>
      <c r="R46" s="40"/>
      <c r="S46" s="40"/>
      <c r="T46" s="40"/>
      <c r="U46" s="40"/>
      <c r="V46" s="40"/>
      <c r="W46" s="40"/>
      <c r="X46" s="40"/>
      <c r="Z46" s="27" t="s">
        <v>644</v>
      </c>
      <c r="AB46" s="27" t="s">
        <v>89</v>
      </c>
    </row>
    <row r="47" spans="1:28" s="27" customFormat="1" ht="15" customHeight="1" x14ac:dyDescent="0.25">
      <c r="A47" s="38" t="s">
        <v>124</v>
      </c>
      <c r="B47" s="6" t="s">
        <v>31</v>
      </c>
      <c r="C47" s="39">
        <f t="shared" si="0"/>
        <v>-3.0000000999999998</v>
      </c>
      <c r="D47" s="39">
        <f t="shared" si="1"/>
        <v>-51.000000100000001</v>
      </c>
      <c r="E47" s="39">
        <f>'21Q4_P4'!E47</f>
        <v>-9.0000000999999994</v>
      </c>
      <c r="F47" s="39">
        <f>'21Q4_P4'!F47</f>
        <v>-13.000000099999999</v>
      </c>
      <c r="I47" s="39">
        <f t="shared" ref="I47:O47" si="8">I48-SUM(I39:I46)</f>
        <v>0</v>
      </c>
      <c r="J47" s="39">
        <f t="shared" si="8"/>
        <v>0</v>
      </c>
      <c r="K47" s="39">
        <f t="shared" si="8"/>
        <v>0</v>
      </c>
      <c r="L47" s="39">
        <f t="shared" si="8"/>
        <v>-6292940</v>
      </c>
      <c r="M47" s="39">
        <f t="shared" si="8"/>
        <v>-3210675</v>
      </c>
      <c r="N47" s="39">
        <f t="shared" si="8"/>
        <v>-944870</v>
      </c>
      <c r="O47" s="39">
        <f t="shared" si="8"/>
        <v>-3630545</v>
      </c>
      <c r="P47" s="39">
        <f t="shared" ref="P47:X47" si="9">P48-SUM(P39:P46)</f>
        <v>-51854254</v>
      </c>
      <c r="Q47" s="39">
        <f t="shared" si="9"/>
        <v>0</v>
      </c>
      <c r="R47" s="39">
        <f t="shared" si="9"/>
        <v>0</v>
      </c>
      <c r="S47" s="39">
        <f t="shared" si="9"/>
        <v>0</v>
      </c>
      <c r="T47" s="39">
        <f t="shared" si="9"/>
        <v>0</v>
      </c>
      <c r="U47" s="39">
        <f t="shared" si="9"/>
        <v>0</v>
      </c>
      <c r="V47" s="39">
        <f t="shared" si="9"/>
        <v>0</v>
      </c>
      <c r="W47" s="39">
        <f t="shared" si="9"/>
        <v>0</v>
      </c>
      <c r="X47" s="39">
        <f t="shared" si="9"/>
        <v>0</v>
      </c>
      <c r="AB47" s="27" t="s">
        <v>89</v>
      </c>
    </row>
    <row r="48" spans="1:28" s="27" customFormat="1" ht="15" customHeight="1" x14ac:dyDescent="0.25">
      <c r="A48" s="45" t="s">
        <v>192</v>
      </c>
      <c r="B48" s="57" t="s">
        <v>549</v>
      </c>
      <c r="C48" s="46">
        <f t="shared" si="0"/>
        <v>-1174.0000001000001</v>
      </c>
      <c r="D48" s="46">
        <f t="shared" si="1"/>
        <v>-281.00000010000002</v>
      </c>
      <c r="E48" s="46">
        <f>'21Q4_P4'!E48</f>
        <v>-5721.0000000999999</v>
      </c>
      <c r="F48" s="46">
        <f>'21Q4_P4'!F48</f>
        <v>3201</v>
      </c>
      <c r="I48" s="47"/>
      <c r="J48" s="47"/>
      <c r="K48" s="47"/>
      <c r="L48" s="47">
        <v>-924925200</v>
      </c>
      <c r="M48" s="47">
        <v>695805846</v>
      </c>
      <c r="N48" s="47">
        <v>-3075367898</v>
      </c>
      <c r="O48" s="47">
        <v>-1174801653</v>
      </c>
      <c r="P48" s="47">
        <v>-281209481</v>
      </c>
      <c r="Q48" s="47"/>
      <c r="R48" s="47"/>
      <c r="S48" s="47"/>
      <c r="T48" s="47"/>
      <c r="U48" s="47"/>
      <c r="V48" s="47"/>
      <c r="W48" s="47"/>
      <c r="X48" s="47"/>
      <c r="Z48" s="27" t="s">
        <v>644</v>
      </c>
      <c r="AB48" s="27" t="s">
        <v>89</v>
      </c>
    </row>
    <row r="49" spans="1:28" s="27" customFormat="1" ht="15" customHeight="1" x14ac:dyDescent="0.25">
      <c r="A49" s="45" t="s">
        <v>861</v>
      </c>
      <c r="B49" s="57" t="s">
        <v>207</v>
      </c>
      <c r="C49" s="46">
        <f t="shared" si="0"/>
        <v>-944.00000009999997</v>
      </c>
      <c r="D49" s="46">
        <f t="shared" si="1"/>
        <v>779</v>
      </c>
      <c r="E49" s="46">
        <f>'21Q4_P4'!E49</f>
        <v>-2808.0000000999999</v>
      </c>
      <c r="F49" s="46">
        <f>'21Q4_P4'!F49</f>
        <v>1274</v>
      </c>
      <c r="I49" s="46">
        <f t="shared" ref="I49:O49" si="10">I51-I50</f>
        <v>0</v>
      </c>
      <c r="J49" s="46">
        <f t="shared" si="10"/>
        <v>0</v>
      </c>
      <c r="K49" s="46">
        <f t="shared" si="10"/>
        <v>0</v>
      </c>
      <c r="L49" s="46">
        <f t="shared" si="10"/>
        <v>-215730335</v>
      </c>
      <c r="M49" s="46">
        <f t="shared" si="10"/>
        <v>2938300123</v>
      </c>
      <c r="N49" s="46">
        <f t="shared" si="10"/>
        <v>-2851003106</v>
      </c>
      <c r="O49" s="46">
        <f t="shared" si="10"/>
        <v>-944357503</v>
      </c>
      <c r="P49" s="46">
        <f t="shared" ref="P49:X49" si="11">P51-P50</f>
        <v>779373126</v>
      </c>
      <c r="Q49" s="46">
        <f t="shared" si="11"/>
        <v>0</v>
      </c>
      <c r="R49" s="46">
        <f t="shared" si="11"/>
        <v>0</v>
      </c>
      <c r="S49" s="46">
        <f t="shared" si="11"/>
        <v>0</v>
      </c>
      <c r="T49" s="46">
        <f t="shared" si="11"/>
        <v>0</v>
      </c>
      <c r="U49" s="46">
        <f t="shared" si="11"/>
        <v>0</v>
      </c>
      <c r="V49" s="46">
        <f t="shared" si="11"/>
        <v>0</v>
      </c>
      <c r="W49" s="46">
        <f t="shared" si="11"/>
        <v>0</v>
      </c>
      <c r="X49" s="46">
        <f t="shared" si="11"/>
        <v>0</v>
      </c>
      <c r="AB49" s="27" t="s">
        <v>89</v>
      </c>
    </row>
    <row r="50" spans="1:28" s="27" customFormat="1" ht="15" customHeight="1" x14ac:dyDescent="0.25">
      <c r="A50" s="45" t="s">
        <v>193</v>
      </c>
      <c r="B50" s="57" t="s">
        <v>550</v>
      </c>
      <c r="C50" s="46">
        <f t="shared" si="0"/>
        <v>8953</v>
      </c>
      <c r="D50" s="46">
        <f t="shared" si="1"/>
        <v>10228</v>
      </c>
      <c r="E50" s="46">
        <f>'21Q4_P4'!E50</f>
        <v>11762</v>
      </c>
      <c r="F50" s="46">
        <f>'21Q4_P4'!F50</f>
        <v>8953</v>
      </c>
      <c r="I50" s="47"/>
      <c r="J50" s="47"/>
      <c r="K50" s="47"/>
      <c r="L50" s="47">
        <v>7678163501</v>
      </c>
      <c r="M50" s="47">
        <v>9211818018</v>
      </c>
      <c r="N50" s="47">
        <v>11762740224</v>
      </c>
      <c r="O50" s="47">
        <v>8953885336</v>
      </c>
      <c r="P50" s="47">
        <v>10228190704</v>
      </c>
      <c r="Q50" s="47"/>
      <c r="R50" s="47"/>
      <c r="S50" s="47"/>
      <c r="T50" s="47"/>
      <c r="U50" s="47"/>
      <c r="V50" s="47"/>
      <c r="W50" s="47"/>
      <c r="X50" s="47"/>
      <c r="Z50" s="27" t="s">
        <v>644</v>
      </c>
      <c r="AB50" s="27" t="s">
        <v>89</v>
      </c>
    </row>
    <row r="51" spans="1:28" s="27" customFormat="1" ht="15" customHeight="1" x14ac:dyDescent="0.25">
      <c r="A51" s="9" t="s">
        <v>554</v>
      </c>
      <c r="B51" s="57" t="s">
        <v>551</v>
      </c>
      <c r="C51" s="46">
        <f t="shared" si="0"/>
        <v>8009</v>
      </c>
      <c r="D51" s="46">
        <f t="shared" si="1"/>
        <v>11007</v>
      </c>
      <c r="E51" s="46">
        <f>'21Q4_P4'!E51</f>
        <v>8953</v>
      </c>
      <c r="F51" s="46">
        <f>'21Q4_P4'!F51</f>
        <v>10228</v>
      </c>
      <c r="I51" s="47"/>
      <c r="J51" s="47"/>
      <c r="K51" s="47"/>
      <c r="L51" s="47">
        <v>7462433166</v>
      </c>
      <c r="M51" s="47">
        <v>12150118141</v>
      </c>
      <c r="N51" s="47">
        <v>8911737118</v>
      </c>
      <c r="O51" s="47">
        <v>8009527833</v>
      </c>
      <c r="P51" s="47">
        <v>11007563830</v>
      </c>
      <c r="Q51" s="47"/>
      <c r="R51" s="47"/>
      <c r="S51" s="47"/>
      <c r="T51" s="47"/>
      <c r="U51" s="47"/>
      <c r="V51" s="47"/>
      <c r="W51" s="47"/>
      <c r="X51" s="47"/>
      <c r="Z51" s="27" t="s">
        <v>644</v>
      </c>
      <c r="AB51" s="27" t="s">
        <v>89</v>
      </c>
    </row>
    <row r="52" spans="1:28" ht="15" customHeight="1" x14ac:dyDescent="0.25">
      <c r="Y52" s="27"/>
      <c r="Z52" s="27"/>
      <c r="AB52" s="3" t="s">
        <v>89</v>
      </c>
    </row>
    <row r="53" spans="1:28" ht="15" customHeight="1" x14ac:dyDescent="0.2">
      <c r="AB53" s="3" t="s">
        <v>89</v>
      </c>
    </row>
    <row r="54" spans="1:28" ht="15" customHeight="1" x14ac:dyDescent="0.2">
      <c r="A54" s="3" t="s">
        <v>89</v>
      </c>
      <c r="B54" s="3" t="s">
        <v>89</v>
      </c>
      <c r="C54" s="3" t="s">
        <v>89</v>
      </c>
      <c r="D54" s="3" t="s">
        <v>89</v>
      </c>
      <c r="E54" s="3" t="s">
        <v>89</v>
      </c>
      <c r="F54" s="3" t="s">
        <v>89</v>
      </c>
      <c r="G54" s="3" t="s">
        <v>89</v>
      </c>
      <c r="H54" s="3" t="s">
        <v>89</v>
      </c>
      <c r="I54" s="3" t="s">
        <v>89</v>
      </c>
      <c r="J54" s="3" t="s">
        <v>89</v>
      </c>
      <c r="K54" s="3" t="s">
        <v>89</v>
      </c>
      <c r="L54" s="3" t="s">
        <v>89</v>
      </c>
      <c r="M54" s="3" t="s">
        <v>89</v>
      </c>
      <c r="N54" s="3" t="s">
        <v>89</v>
      </c>
      <c r="O54" s="3" t="s">
        <v>89</v>
      </c>
      <c r="P54" s="3" t="s">
        <v>89</v>
      </c>
      <c r="Q54" s="3" t="s">
        <v>89</v>
      </c>
      <c r="R54" s="3" t="s">
        <v>89</v>
      </c>
      <c r="S54" s="3" t="s">
        <v>89</v>
      </c>
      <c r="T54" s="3" t="s">
        <v>89</v>
      </c>
      <c r="U54" s="3" t="s">
        <v>89</v>
      </c>
      <c r="V54" s="3" t="s">
        <v>89</v>
      </c>
      <c r="W54" s="3" t="s">
        <v>89</v>
      </c>
      <c r="X54" s="3" t="s">
        <v>89</v>
      </c>
      <c r="Y54" s="3" t="s">
        <v>89</v>
      </c>
      <c r="Z54" s="3" t="s">
        <v>89</v>
      </c>
      <c r="AA54" s="3" t="s">
        <v>89</v>
      </c>
      <c r="AB54" s="3" t="s">
        <v>89</v>
      </c>
    </row>
  </sheetData>
  <mergeCells count="2">
    <mergeCell ref="A2:F2"/>
    <mergeCell ref="A6:B7"/>
  </mergeCells>
  <phoneticPr fontId="3"/>
  <printOptions horizontalCentered="1"/>
  <pageMargins left="0.7" right="0.7" top="0.75" bottom="0.75" header="0.3" footer="0.3"/>
  <pageSetup paperSize="9" scale="75" orientation="portrait" verticalDpi="300" r:id="rId1"/>
  <headerFooter>
    <oddFooter>&amp;R4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E515B-0F04-447D-AE56-FCD12198EC47}">
  <dimension ref="A1:AE68"/>
  <sheetViews>
    <sheetView defaultGridColor="0" colorId="23" zoomScaleNormal="100" zoomScaleSheetLayoutView="80" workbookViewId="0">
      <pane xSplit="10" ySplit="3" topLeftCell="W4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641</v>
      </c>
      <c r="AE4" s="3" t="s">
        <v>89</v>
      </c>
    </row>
    <row r="5" spans="1:31" ht="8.1" customHeight="1" x14ac:dyDescent="0.25">
      <c r="A5" s="1"/>
      <c r="AE5" s="3" t="s">
        <v>89</v>
      </c>
    </row>
    <row r="6" spans="1:31" ht="15" customHeight="1" x14ac:dyDescent="0.25">
      <c r="A6" s="66" t="s">
        <v>474</v>
      </c>
      <c r="K6" s="114" t="s">
        <v>375</v>
      </c>
      <c r="L6" s="114" t="s">
        <v>561</v>
      </c>
      <c r="AE6" s="3" t="s">
        <v>89</v>
      </c>
    </row>
    <row r="7" spans="1:31" s="27" customFormat="1" ht="15" customHeight="1" x14ac:dyDescent="0.25">
      <c r="I7" s="28" t="s">
        <v>1</v>
      </c>
      <c r="AE7" s="3" t="s">
        <v>89</v>
      </c>
    </row>
    <row r="8" spans="1:31" s="27" customFormat="1" ht="15" customHeight="1" x14ac:dyDescent="0.25">
      <c r="A8" s="312"/>
      <c r="B8" s="323"/>
      <c r="C8" s="323"/>
      <c r="D8" s="313"/>
      <c r="E8" s="117" t="str">
        <f>'22Q1_パラメータ設定'!$F$4</f>
        <v>FY2021</v>
      </c>
      <c r="F8" s="30" t="str">
        <f>'22Q1_パラメータ設定'!$G$4</f>
        <v>FY2022</v>
      </c>
      <c r="G8" s="117" t="str">
        <f>'22Q1_パラメータ設定'!$E$4</f>
        <v>FY2020</v>
      </c>
      <c r="H8" s="117" t="str">
        <f>'22Q1_パラメータ設定'!$F$4</f>
        <v>FY2021</v>
      </c>
      <c r="I8" s="122" t="str">
        <f>'22Q1_パラメータ設定'!$G$4</f>
        <v>FY2022</v>
      </c>
      <c r="K8" s="58" t="str">
        <f>'22Q1_P1'!I6</f>
        <v>FY2015</v>
      </c>
      <c r="L8" s="58" t="str">
        <f>'22Q1_P1'!J6</f>
        <v>FY2016</v>
      </c>
      <c r="M8" s="58" t="str">
        <f>'22Q1_P1'!K6</f>
        <v>FY2017</v>
      </c>
      <c r="N8" s="58" t="str">
        <f>'22Q1_P1'!L6</f>
        <v>FY2018</v>
      </c>
      <c r="O8" s="58" t="str">
        <f>'22Q1_P1'!M6</f>
        <v>FY2019</v>
      </c>
      <c r="P8" s="58" t="str">
        <f>'22Q1_P1'!N6</f>
        <v>FY2020</v>
      </c>
      <c r="Q8" s="58" t="str">
        <f>'22Q1_P1'!O6</f>
        <v>FY2021</v>
      </c>
      <c r="R8" s="58" t="str">
        <f>'22Q1_P1'!P6</f>
        <v>FY2022</v>
      </c>
      <c r="S8" s="58" t="str">
        <f>'22Q1_P1'!Q6</f>
        <v>FY2023</v>
      </c>
      <c r="T8" s="58" t="str">
        <f>'22Q1_P1'!R6</f>
        <v>FY2024</v>
      </c>
      <c r="U8" s="58" t="str">
        <f>'22Q1_P1'!S6</f>
        <v>FY2025</v>
      </c>
      <c r="V8" s="58" t="str">
        <f>'22Q1_P1'!T6</f>
        <v>FY2026</v>
      </c>
      <c r="W8" s="58" t="str">
        <f>'22Q1_P1'!U6</f>
        <v>FY2027</v>
      </c>
      <c r="X8" s="58" t="str">
        <f>'22Q1_P1'!V6</f>
        <v>FY2028</v>
      </c>
      <c r="Y8" s="58" t="str">
        <f>'22Q1_P1'!W6</f>
        <v>FY2029</v>
      </c>
      <c r="Z8" s="60" t="str">
        <f>'22Q1_P1'!X6</f>
        <v>FY2030</v>
      </c>
      <c r="AE8" s="3" t="s">
        <v>89</v>
      </c>
    </row>
    <row r="9" spans="1:31" s="27" customFormat="1" ht="15" customHeight="1" x14ac:dyDescent="0.25">
      <c r="A9" s="314"/>
      <c r="B9" s="324"/>
      <c r="C9" s="324"/>
      <c r="D9" s="315"/>
      <c r="E9" s="119" t="s">
        <v>380</v>
      </c>
      <c r="F9" s="35" t="s">
        <v>380</v>
      </c>
      <c r="G9" s="118"/>
      <c r="H9" s="118"/>
      <c r="I9" s="118" t="s">
        <v>5</v>
      </c>
      <c r="K9" s="155" t="str">
        <f>'22Q1_P1'!I7</f>
        <v>Q1</v>
      </c>
      <c r="L9" s="155" t="str">
        <f>'22Q1_P1'!J7</f>
        <v>Q1</v>
      </c>
      <c r="M9" s="155" t="str">
        <f>'22Q1_P1'!K7</f>
        <v>Q1</v>
      </c>
      <c r="N9" s="155" t="str">
        <f>'22Q1_P1'!L7</f>
        <v>Q1</v>
      </c>
      <c r="O9" s="155" t="str">
        <f>'22Q1_P1'!M7</f>
        <v>Q1</v>
      </c>
      <c r="P9" s="155" t="str">
        <f>'22Q1_P1'!N7</f>
        <v>Q1</v>
      </c>
      <c r="Q9" s="155" t="str">
        <f>'22Q1_P1'!O7</f>
        <v>Q1</v>
      </c>
      <c r="R9" s="155" t="str">
        <f>'22Q1_P1'!P7</f>
        <v>Q1</v>
      </c>
      <c r="S9" s="155" t="str">
        <f>'22Q1_P1'!Q7</f>
        <v>Q1</v>
      </c>
      <c r="T9" s="155" t="str">
        <f>'22Q1_P1'!R7</f>
        <v>Q1</v>
      </c>
      <c r="U9" s="155" t="str">
        <f>'22Q1_P1'!S7</f>
        <v>Q1</v>
      </c>
      <c r="V9" s="155" t="str">
        <f>'22Q1_P1'!T7</f>
        <v>Q1</v>
      </c>
      <c r="W9" s="155" t="str">
        <f>'22Q1_P1'!U7</f>
        <v>Q1</v>
      </c>
      <c r="X9" s="155" t="str">
        <f>'22Q1_P1'!V7</f>
        <v>Q1</v>
      </c>
      <c r="Y9" s="155" t="str">
        <f>'22Q1_P1'!W7</f>
        <v>Q1</v>
      </c>
      <c r="Z9" s="59" t="str">
        <f>'22Q1_P1'!X7</f>
        <v>Q1</v>
      </c>
      <c r="AE9" s="3" t="s">
        <v>89</v>
      </c>
    </row>
    <row r="10" spans="1:31" s="27" customFormat="1" ht="15" customHeight="1" x14ac:dyDescent="0.25">
      <c r="A10" s="36" t="s">
        <v>209</v>
      </c>
      <c r="B10" s="325" t="s">
        <v>12</v>
      </c>
      <c r="C10" s="326"/>
      <c r="D10" s="327"/>
      <c r="E10" s="37">
        <f t="shared" ref="E10:F14" si="0">+IF(OR(Q10="",Q10=0),"―",IF(Q10&lt;0,ROUNDDOWN(Q10/10^6,0)+-0.0000001,ROUNDDOWN(Q10/10^6,0)))</f>
        <v>16585</v>
      </c>
      <c r="F10" s="37">
        <f t="shared" si="0"/>
        <v>17085</v>
      </c>
      <c r="G10" s="37">
        <f>'21Q4_P5'!G10</f>
        <v>60926</v>
      </c>
      <c r="H10" s="37">
        <f>'21Q4_P5'!H10</f>
        <v>66042</v>
      </c>
      <c r="I10" s="37">
        <f>'21Q4_P5'!I10</f>
        <v>66200</v>
      </c>
      <c r="J10" s="67"/>
      <c r="K10" s="101">
        <f>'22Q1_P1'!I9</f>
        <v>0</v>
      </c>
      <c r="L10" s="101">
        <f>'22Q1_P1'!J9</f>
        <v>0</v>
      </c>
      <c r="M10" s="101">
        <f>'22Q1_P1'!K9</f>
        <v>0</v>
      </c>
      <c r="N10" s="101">
        <f>'22Q1_P1'!L9</f>
        <v>13795723760</v>
      </c>
      <c r="O10" s="101">
        <f>'22Q1_P1'!M9</f>
        <v>14285026380</v>
      </c>
      <c r="P10" s="101">
        <f>'22Q1_P1'!N9</f>
        <v>14895907207</v>
      </c>
      <c r="Q10" s="101">
        <f>'22Q1_P1'!O9</f>
        <v>16585097815</v>
      </c>
      <c r="R10" s="101">
        <f>'22Q1_P1'!P9</f>
        <v>17085356553</v>
      </c>
      <c r="S10" s="101">
        <f>'22Q1_P1'!Q9</f>
        <v>0</v>
      </c>
      <c r="T10" s="101">
        <f>'22Q1_P1'!R9</f>
        <v>0</v>
      </c>
      <c r="U10" s="101">
        <f>'22Q1_P1'!S9</f>
        <v>0</v>
      </c>
      <c r="V10" s="101">
        <f>'22Q1_P1'!T9</f>
        <v>0</v>
      </c>
      <c r="W10" s="101">
        <f>'22Q1_P1'!U9</f>
        <v>0</v>
      </c>
      <c r="X10" s="101">
        <f>'22Q1_P1'!V9</f>
        <v>0</v>
      </c>
      <c r="Y10" s="101">
        <f>'22Q1_P1'!W9</f>
        <v>0</v>
      </c>
      <c r="Z10" s="101">
        <f>'22Q1_P1'!X9</f>
        <v>0</v>
      </c>
      <c r="AE10" s="3" t="s">
        <v>89</v>
      </c>
    </row>
    <row r="11" spans="1:31" s="27" customFormat="1" ht="15" customHeight="1" x14ac:dyDescent="0.25">
      <c r="A11" s="38" t="s">
        <v>210</v>
      </c>
      <c r="B11" s="328" t="s">
        <v>212</v>
      </c>
      <c r="C11" s="329"/>
      <c r="D11" s="330"/>
      <c r="E11" s="39">
        <f t="shared" si="0"/>
        <v>14740</v>
      </c>
      <c r="F11" s="39">
        <f t="shared" si="0"/>
        <v>15133</v>
      </c>
      <c r="G11" s="39">
        <f>'21Q4_P5'!G11</f>
        <v>54700</v>
      </c>
      <c r="H11" s="39">
        <f>'21Q4_P5'!H11</f>
        <v>58443</v>
      </c>
      <c r="I11" s="39" t="str">
        <f>'21Q4_P5'!I11</f>
        <v>―</v>
      </c>
      <c r="J11" s="67"/>
      <c r="K11" s="40"/>
      <c r="L11" s="40"/>
      <c r="M11" s="40"/>
      <c r="N11" s="40">
        <v>12477292513</v>
      </c>
      <c r="O11" s="40">
        <v>12900926130</v>
      </c>
      <c r="P11" s="40">
        <v>13377259135</v>
      </c>
      <c r="Q11" s="40">
        <v>14740948505</v>
      </c>
      <c r="R11" s="40">
        <v>15133145181</v>
      </c>
      <c r="S11" s="40"/>
      <c r="T11" s="40"/>
      <c r="U11" s="40"/>
      <c r="V11" s="40"/>
      <c r="W11" s="40"/>
      <c r="X11" s="40"/>
      <c r="Y11" s="40"/>
      <c r="Z11" s="40"/>
      <c r="AC11" s="27" t="s">
        <v>645</v>
      </c>
      <c r="AE11" s="3" t="s">
        <v>89</v>
      </c>
    </row>
    <row r="12" spans="1:31" s="27" customFormat="1" ht="15" customHeight="1" x14ac:dyDescent="0.25">
      <c r="A12" s="38" t="s">
        <v>211</v>
      </c>
      <c r="B12" s="328" t="s">
        <v>213</v>
      </c>
      <c r="C12" s="329"/>
      <c r="D12" s="330"/>
      <c r="E12" s="39">
        <f t="shared" si="0"/>
        <v>1621</v>
      </c>
      <c r="F12" s="39">
        <f t="shared" si="0"/>
        <v>1742</v>
      </c>
      <c r="G12" s="39">
        <f>'21Q4_P5'!G12</f>
        <v>5412</v>
      </c>
      <c r="H12" s="39">
        <f>'21Q4_P5'!H12</f>
        <v>6731</v>
      </c>
      <c r="I12" s="39" t="str">
        <f>'21Q4_P5'!I12</f>
        <v>―</v>
      </c>
      <c r="J12" s="67"/>
      <c r="K12" s="40"/>
      <c r="L12" s="40"/>
      <c r="M12" s="40"/>
      <c r="N12" s="40">
        <v>1069261237</v>
      </c>
      <c r="O12" s="40">
        <v>1156582949</v>
      </c>
      <c r="P12" s="40">
        <v>1316791231</v>
      </c>
      <c r="Q12" s="40">
        <v>1621020188</v>
      </c>
      <c r="R12" s="40">
        <v>1742154969</v>
      </c>
      <c r="S12" s="40"/>
      <c r="T12" s="40"/>
      <c r="U12" s="40"/>
      <c r="V12" s="40"/>
      <c r="W12" s="40"/>
      <c r="X12" s="40"/>
      <c r="Y12" s="40"/>
      <c r="Z12" s="40"/>
      <c r="AC12" s="27" t="s">
        <v>645</v>
      </c>
      <c r="AE12" s="3" t="s">
        <v>89</v>
      </c>
    </row>
    <row r="13" spans="1:31" s="27" customFormat="1" ht="15" customHeight="1" x14ac:dyDescent="0.25">
      <c r="A13" s="42" t="s">
        <v>15</v>
      </c>
      <c r="B13" s="317" t="s">
        <v>76</v>
      </c>
      <c r="C13" s="318"/>
      <c r="D13" s="319"/>
      <c r="E13" s="43">
        <f t="shared" si="0"/>
        <v>223</v>
      </c>
      <c r="F13" s="43">
        <f t="shared" si="0"/>
        <v>210</v>
      </c>
      <c r="G13" s="43">
        <f>'21Q4_P5'!G13</f>
        <v>813</v>
      </c>
      <c r="H13" s="43">
        <f>'21Q4_P5'!H13</f>
        <v>866</v>
      </c>
      <c r="I13" s="43" t="str">
        <f>'21Q4_P5'!I13</f>
        <v>―</v>
      </c>
      <c r="J13" s="67"/>
      <c r="K13" s="43">
        <f>K10-SUM(K11:K12)</f>
        <v>0</v>
      </c>
      <c r="L13" s="43">
        <f t="shared" ref="L13:Z13" si="1">L10-SUM(L11:L12)</f>
        <v>0</v>
      </c>
      <c r="M13" s="43">
        <f t="shared" si="1"/>
        <v>0</v>
      </c>
      <c r="N13" s="43">
        <f t="shared" si="1"/>
        <v>249170010</v>
      </c>
      <c r="O13" s="43">
        <f t="shared" si="1"/>
        <v>227517301</v>
      </c>
      <c r="P13" s="43">
        <f t="shared" si="1"/>
        <v>201856841</v>
      </c>
      <c r="Q13" s="43">
        <f t="shared" si="1"/>
        <v>223129122</v>
      </c>
      <c r="R13" s="43">
        <f t="shared" si="1"/>
        <v>210056403</v>
      </c>
      <c r="S13" s="43">
        <f t="shared" si="1"/>
        <v>0</v>
      </c>
      <c r="T13" s="43">
        <f t="shared" si="1"/>
        <v>0</v>
      </c>
      <c r="U13" s="43">
        <f t="shared" si="1"/>
        <v>0</v>
      </c>
      <c r="V13" s="43">
        <f t="shared" si="1"/>
        <v>0</v>
      </c>
      <c r="W13" s="43">
        <f t="shared" si="1"/>
        <v>0</v>
      </c>
      <c r="X13" s="43">
        <f t="shared" si="1"/>
        <v>0</v>
      </c>
      <c r="Y13" s="43">
        <f t="shared" si="1"/>
        <v>0</v>
      </c>
      <c r="Z13" s="43">
        <f t="shared" si="1"/>
        <v>0</v>
      </c>
      <c r="AC13" s="27" t="s">
        <v>645</v>
      </c>
      <c r="AE13" s="3" t="s">
        <v>89</v>
      </c>
    </row>
    <row r="14" spans="1:31" s="27" customFormat="1" ht="15" customHeight="1" x14ac:dyDescent="0.25">
      <c r="A14" s="45" t="s">
        <v>24</v>
      </c>
      <c r="B14" s="320" t="s">
        <v>27</v>
      </c>
      <c r="C14" s="321"/>
      <c r="D14" s="322"/>
      <c r="E14" s="46">
        <f t="shared" si="0"/>
        <v>2056</v>
      </c>
      <c r="F14" s="46">
        <f t="shared" si="0"/>
        <v>2131</v>
      </c>
      <c r="G14" s="46">
        <f>'21Q4_P5'!G14</f>
        <v>7720</v>
      </c>
      <c r="H14" s="46">
        <f>'21Q4_P5'!H14</f>
        <v>8450</v>
      </c>
      <c r="I14" s="46">
        <f>'21Q4_P5'!I14</f>
        <v>8850</v>
      </c>
      <c r="J14" s="67"/>
      <c r="K14" s="102">
        <f>'22Q1_P1'!I17</f>
        <v>0</v>
      </c>
      <c r="L14" s="102">
        <f>'22Q1_P1'!J17</f>
        <v>0</v>
      </c>
      <c r="M14" s="102">
        <f>'22Q1_P1'!K17</f>
        <v>0</v>
      </c>
      <c r="N14" s="102">
        <f>'22Q1_P1'!L17</f>
        <v>1393786246</v>
      </c>
      <c r="O14" s="102">
        <f>'22Q1_P1'!M17</f>
        <v>1549965851</v>
      </c>
      <c r="P14" s="102">
        <f>'22Q1_P1'!N17</f>
        <v>1820996819</v>
      </c>
      <c r="Q14" s="102">
        <f>'22Q1_P1'!O17</f>
        <v>2056453880</v>
      </c>
      <c r="R14" s="102">
        <f>'22Q1_P1'!P17</f>
        <v>2131255409</v>
      </c>
      <c r="S14" s="102">
        <f>'22Q1_P1'!Q17</f>
        <v>0</v>
      </c>
      <c r="T14" s="102">
        <f>'22Q1_P1'!R17</f>
        <v>0</v>
      </c>
      <c r="U14" s="102">
        <f>'22Q1_P1'!S17</f>
        <v>0</v>
      </c>
      <c r="V14" s="102">
        <f>'22Q1_P1'!T17</f>
        <v>0</v>
      </c>
      <c r="W14" s="102">
        <f>'22Q1_P1'!U17</f>
        <v>0</v>
      </c>
      <c r="X14" s="102">
        <f>'22Q1_P1'!V17</f>
        <v>0</v>
      </c>
      <c r="Y14" s="102">
        <f>'22Q1_P1'!W17</f>
        <v>0</v>
      </c>
      <c r="Z14" s="102">
        <f>'22Q1_P1'!X17</f>
        <v>0</v>
      </c>
      <c r="AE14" s="3" t="s">
        <v>89</v>
      </c>
    </row>
    <row r="15" spans="1:31" s="27" customFormat="1" ht="15" customHeight="1" x14ac:dyDescent="0.25">
      <c r="AE15" s="3" t="s">
        <v>89</v>
      </c>
    </row>
    <row r="16" spans="1:31" s="27" customFormat="1" ht="15" customHeight="1" x14ac:dyDescent="0.25">
      <c r="A16" s="66" t="s">
        <v>214</v>
      </c>
      <c r="K16" s="116" t="s">
        <v>376</v>
      </c>
      <c r="L16" s="114" t="s">
        <v>561</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'22Q1_パラメータ設定'!$F$4</f>
        <v>FY2021</v>
      </c>
      <c r="F18" s="30" t="str">
        <f>'22Q1_パラメータ設定'!$G$4</f>
        <v>FY2022</v>
      </c>
      <c r="G18" s="117" t="str">
        <f>'22Q1_パラメータ設定'!$E$4</f>
        <v>FY2020</v>
      </c>
      <c r="H18" s="117" t="str">
        <f>'22Q1_パラメータ設定'!$F$4</f>
        <v>FY2021</v>
      </c>
      <c r="I18" s="122" t="str">
        <f>'22Q1_パラメータ設定'!$G$4</f>
        <v>FY2022</v>
      </c>
      <c r="K18" s="29" t="str">
        <f t="shared" ref="K18:Z19" si="2">K8</f>
        <v>FY2015</v>
      </c>
      <c r="L18" s="29" t="str">
        <f t="shared" si="2"/>
        <v>FY2016</v>
      </c>
      <c r="M18" s="29" t="str">
        <f t="shared" si="2"/>
        <v>FY2017</v>
      </c>
      <c r="N18" s="29" t="str">
        <f t="shared" si="2"/>
        <v>FY2018</v>
      </c>
      <c r="O18" s="29" t="str">
        <f t="shared" si="2"/>
        <v>FY2019</v>
      </c>
      <c r="P18" s="29" t="str">
        <f t="shared" si="2"/>
        <v>FY2020</v>
      </c>
      <c r="Q18" s="29" t="str">
        <f t="shared" si="2"/>
        <v>FY2021</v>
      </c>
      <c r="R18" s="29" t="str">
        <f t="shared" si="2"/>
        <v>FY2022</v>
      </c>
      <c r="S18" s="29" t="str">
        <f t="shared" si="2"/>
        <v>FY2023</v>
      </c>
      <c r="T18" s="29" t="str">
        <f t="shared" si="2"/>
        <v>FY2024</v>
      </c>
      <c r="U18" s="29" t="str">
        <f t="shared" si="2"/>
        <v>FY2025</v>
      </c>
      <c r="V18" s="29" t="str">
        <f t="shared" si="2"/>
        <v>FY2026</v>
      </c>
      <c r="W18" s="29" t="str">
        <f t="shared" si="2"/>
        <v>FY2027</v>
      </c>
      <c r="X18" s="29" t="str">
        <f t="shared" si="2"/>
        <v>FY2028</v>
      </c>
      <c r="Y18" s="29" t="str">
        <f t="shared" si="2"/>
        <v>FY2029</v>
      </c>
      <c r="Z18" s="32" t="str">
        <f t="shared" si="2"/>
        <v>FY2030</v>
      </c>
      <c r="AE18" s="3" t="s">
        <v>89</v>
      </c>
    </row>
    <row r="19" spans="1:31" s="27" customFormat="1" ht="15" customHeight="1" x14ac:dyDescent="0.25">
      <c r="A19" s="314"/>
      <c r="B19" s="324"/>
      <c r="C19" s="324"/>
      <c r="D19" s="315"/>
      <c r="E19" s="119" t="s">
        <v>380</v>
      </c>
      <c r="F19" s="35" t="s">
        <v>380</v>
      </c>
      <c r="G19" s="118"/>
      <c r="H19" s="118"/>
      <c r="I19" s="118" t="s">
        <v>5</v>
      </c>
      <c r="K19" s="33" t="str">
        <f t="shared" si="2"/>
        <v>Q1</v>
      </c>
      <c r="L19" s="33" t="str">
        <f t="shared" si="2"/>
        <v>Q1</v>
      </c>
      <c r="M19" s="33" t="str">
        <f t="shared" si="2"/>
        <v>Q1</v>
      </c>
      <c r="N19" s="33" t="str">
        <f t="shared" si="2"/>
        <v>Q1</v>
      </c>
      <c r="O19" s="33" t="str">
        <f t="shared" si="2"/>
        <v>Q1</v>
      </c>
      <c r="P19" s="33" t="str">
        <f t="shared" si="2"/>
        <v>Q1</v>
      </c>
      <c r="Q19" s="33" t="str">
        <f t="shared" si="2"/>
        <v>Q1</v>
      </c>
      <c r="R19" s="33" t="str">
        <f t="shared" si="2"/>
        <v>Q1</v>
      </c>
      <c r="S19" s="33" t="str">
        <f t="shared" si="2"/>
        <v>Q1</v>
      </c>
      <c r="T19" s="33" t="str">
        <f t="shared" si="2"/>
        <v>Q1</v>
      </c>
      <c r="U19" s="33" t="str">
        <f t="shared" si="2"/>
        <v>Q1</v>
      </c>
      <c r="V19" s="33" t="str">
        <f t="shared" si="2"/>
        <v>Q1</v>
      </c>
      <c r="W19" s="33" t="str">
        <f t="shared" si="2"/>
        <v>Q1</v>
      </c>
      <c r="X19" s="33" t="str">
        <f t="shared" si="2"/>
        <v>Q1</v>
      </c>
      <c r="Y19" s="33" t="str">
        <f t="shared" si="2"/>
        <v>Q1</v>
      </c>
      <c r="Z19" s="34" t="str">
        <f t="shared" si="2"/>
        <v>Q1</v>
      </c>
      <c r="AE19" s="3" t="s">
        <v>89</v>
      </c>
    </row>
    <row r="20" spans="1:31" s="27" customFormat="1" ht="15" customHeight="1" x14ac:dyDescent="0.25">
      <c r="A20" s="36" t="s">
        <v>209</v>
      </c>
      <c r="B20" s="325" t="s">
        <v>12</v>
      </c>
      <c r="C20" s="326"/>
      <c r="D20" s="327"/>
      <c r="E20" s="85">
        <f t="shared" ref="E20:F24" si="3">+IF(Q20="","―",Q20)</f>
        <v>11.339964626029641</v>
      </c>
      <c r="F20" s="85">
        <f t="shared" si="3"/>
        <v>3.0163146674212049</v>
      </c>
      <c r="G20" s="85">
        <f>'21Q4_P5'!G20</f>
        <v>4.5714470304396349</v>
      </c>
      <c r="H20" s="85">
        <f>'21Q4_P5'!H20</f>
        <v>8.3958390299183385</v>
      </c>
      <c r="I20" s="85">
        <f>'21Q4_P5'!I20</f>
        <v>0.23905588769657093</v>
      </c>
      <c r="J20" s="93"/>
      <c r="K20" s="85"/>
      <c r="L20" s="85" t="str">
        <f t="shared" ref="L20:Z20" si="4">IF(OR(L10&lt;=0,K10&lt;=0),"―",(L10/K10-1)*100)</f>
        <v>―</v>
      </c>
      <c r="M20" s="85" t="str">
        <f t="shared" si="4"/>
        <v>―</v>
      </c>
      <c r="N20" s="85" t="str">
        <f t="shared" si="4"/>
        <v>―</v>
      </c>
      <c r="O20" s="85">
        <f t="shared" si="4"/>
        <v>3.5467702058423978</v>
      </c>
      <c r="P20" s="85">
        <f t="shared" si="4"/>
        <v>4.2763717108375454</v>
      </c>
      <c r="Q20" s="85">
        <f t="shared" si="4"/>
        <v>11.339964626029641</v>
      </c>
      <c r="R20" s="85">
        <f t="shared" si="4"/>
        <v>3.0163146674212049</v>
      </c>
      <c r="S20" s="85" t="str">
        <f t="shared" si="4"/>
        <v>―</v>
      </c>
      <c r="T20" s="85" t="str">
        <f t="shared" si="4"/>
        <v>―</v>
      </c>
      <c r="U20" s="85" t="str">
        <f t="shared" si="4"/>
        <v>―</v>
      </c>
      <c r="V20" s="85" t="str">
        <f t="shared" si="4"/>
        <v>―</v>
      </c>
      <c r="W20" s="85" t="str">
        <f t="shared" si="4"/>
        <v>―</v>
      </c>
      <c r="X20" s="85" t="str">
        <f t="shared" si="4"/>
        <v>―</v>
      </c>
      <c r="Y20" s="85" t="str">
        <f t="shared" si="4"/>
        <v>―</v>
      </c>
      <c r="Z20" s="85" t="str">
        <f t="shared" si="4"/>
        <v>―</v>
      </c>
      <c r="AE20" s="3" t="s">
        <v>89</v>
      </c>
    </row>
    <row r="21" spans="1:31" s="27" customFormat="1" ht="15" customHeight="1" x14ac:dyDescent="0.25">
      <c r="A21" s="38" t="s">
        <v>210</v>
      </c>
      <c r="B21" s="328" t="s">
        <v>212</v>
      </c>
      <c r="C21" s="329"/>
      <c r="D21" s="330"/>
      <c r="E21" s="87">
        <f t="shared" si="3"/>
        <v>10.194086518306801</v>
      </c>
      <c r="F21" s="87">
        <f t="shared" si="3"/>
        <v>2.660593216691387</v>
      </c>
      <c r="G21" s="87">
        <f>'21Q4_P5'!G21</f>
        <v>4.0759864706069404</v>
      </c>
      <c r="H21" s="87">
        <f>'21Q4_P5'!H21</f>
        <v>6.8428011544673151</v>
      </c>
      <c r="I21" s="87" t="str">
        <f>'21Q4_P5'!I21</f>
        <v>―</v>
      </c>
      <c r="J21" s="93"/>
      <c r="K21" s="86"/>
      <c r="L21" s="87" t="str">
        <f t="shared" ref="L21:Z21" si="5">IF(OR(L11&lt;=0,K11&lt;=0),"―",(L11/K11-1)*100)</f>
        <v>―</v>
      </c>
      <c r="M21" s="87" t="str">
        <f t="shared" si="5"/>
        <v>―</v>
      </c>
      <c r="N21" s="87" t="str">
        <f t="shared" si="5"/>
        <v>―</v>
      </c>
      <c r="O21" s="87">
        <f t="shared" si="5"/>
        <v>3.3952367194935773</v>
      </c>
      <c r="P21" s="87">
        <f t="shared" si="5"/>
        <v>3.6922388377399473</v>
      </c>
      <c r="Q21" s="87">
        <f t="shared" si="5"/>
        <v>10.194086518306801</v>
      </c>
      <c r="R21" s="87">
        <f t="shared" si="5"/>
        <v>2.660593216691387</v>
      </c>
      <c r="S21" s="87" t="str">
        <f t="shared" si="5"/>
        <v>―</v>
      </c>
      <c r="T21" s="87" t="str">
        <f t="shared" si="5"/>
        <v>―</v>
      </c>
      <c r="U21" s="87" t="str">
        <f t="shared" si="5"/>
        <v>―</v>
      </c>
      <c r="V21" s="87" t="str">
        <f t="shared" si="5"/>
        <v>―</v>
      </c>
      <c r="W21" s="87" t="str">
        <f t="shared" si="5"/>
        <v>―</v>
      </c>
      <c r="X21" s="87" t="str">
        <f t="shared" si="5"/>
        <v>―</v>
      </c>
      <c r="Y21" s="87" t="str">
        <f t="shared" si="5"/>
        <v>―</v>
      </c>
      <c r="Z21" s="87" t="str">
        <f t="shared" si="5"/>
        <v>―</v>
      </c>
      <c r="AE21" s="3" t="s">
        <v>89</v>
      </c>
    </row>
    <row r="22" spans="1:31" s="27" customFormat="1" ht="15" customHeight="1" x14ac:dyDescent="0.25">
      <c r="A22" s="38" t="s">
        <v>211</v>
      </c>
      <c r="B22" s="328" t="s">
        <v>213</v>
      </c>
      <c r="C22" s="329"/>
      <c r="D22" s="330"/>
      <c r="E22" s="87">
        <f t="shared" si="3"/>
        <v>23.103810979130081</v>
      </c>
      <c r="F22" s="87">
        <f t="shared" si="3"/>
        <v>7.4727496854591902</v>
      </c>
      <c r="G22" s="87">
        <f>'21Q4_P5'!G22</f>
        <v>12.798550076872473</v>
      </c>
      <c r="H22" s="87">
        <f>'21Q4_P5'!H22</f>
        <v>24.373304608460209</v>
      </c>
      <c r="I22" s="87" t="str">
        <f>'21Q4_P5'!I22</f>
        <v>―</v>
      </c>
      <c r="J22" s="93"/>
      <c r="K22" s="86"/>
      <c r="L22" s="87" t="str">
        <f t="shared" ref="L22:Z22" si="6">IF(OR(L12&lt;=0,K12&lt;=0),"―",(L12/K12-1)*100)</f>
        <v>―</v>
      </c>
      <c r="M22" s="87" t="str">
        <f t="shared" si="6"/>
        <v>―</v>
      </c>
      <c r="N22" s="87" t="str">
        <f t="shared" si="6"/>
        <v>―</v>
      </c>
      <c r="O22" s="87">
        <f t="shared" si="6"/>
        <v>8.1665461141185993</v>
      </c>
      <c r="P22" s="87">
        <f t="shared" si="6"/>
        <v>13.851862690740745</v>
      </c>
      <c r="Q22" s="87">
        <f t="shared" si="6"/>
        <v>23.103810979130081</v>
      </c>
      <c r="R22" s="87">
        <f t="shared" si="6"/>
        <v>7.4727496854591902</v>
      </c>
      <c r="S22" s="87" t="str">
        <f t="shared" si="6"/>
        <v>―</v>
      </c>
      <c r="T22" s="87" t="str">
        <f t="shared" si="6"/>
        <v>―</v>
      </c>
      <c r="U22" s="87" t="str">
        <f t="shared" si="6"/>
        <v>―</v>
      </c>
      <c r="V22" s="87" t="str">
        <f t="shared" si="6"/>
        <v>―</v>
      </c>
      <c r="W22" s="87" t="str">
        <f t="shared" si="6"/>
        <v>―</v>
      </c>
      <c r="X22" s="87" t="str">
        <f t="shared" si="6"/>
        <v>―</v>
      </c>
      <c r="Y22" s="87" t="str">
        <f t="shared" si="6"/>
        <v>―</v>
      </c>
      <c r="Z22" s="87" t="str">
        <f t="shared" si="6"/>
        <v>―</v>
      </c>
      <c r="AE22" s="3" t="s">
        <v>89</v>
      </c>
    </row>
    <row r="23" spans="1:31" s="27" customFormat="1" ht="15" customHeight="1" x14ac:dyDescent="0.25">
      <c r="A23" s="42" t="s">
        <v>15</v>
      </c>
      <c r="B23" s="317" t="s">
        <v>76</v>
      </c>
      <c r="C23" s="318"/>
      <c r="D23" s="319"/>
      <c r="E23" s="89">
        <f t="shared" si="3"/>
        <v>10.538300755434893</v>
      </c>
      <c r="F23" s="89">
        <f t="shared" si="3"/>
        <v>-5.8588134452480789</v>
      </c>
      <c r="G23" s="89">
        <f>'21Q4_P5'!G23</f>
        <v>-10.245472893443386</v>
      </c>
      <c r="H23" s="89">
        <f>'21Q4_P5'!H23</f>
        <v>6.5268923661280676</v>
      </c>
      <c r="I23" s="89" t="str">
        <f>'21Q4_P5'!I23</f>
        <v>―</v>
      </c>
      <c r="J23" s="93"/>
      <c r="K23" s="88"/>
      <c r="L23" s="89" t="str">
        <f t="shared" ref="L23:Z23" si="7">IF(OR(L13&lt;=0,K13&lt;=0),"―",(L13/K13-1)*100)</f>
        <v>―</v>
      </c>
      <c r="M23" s="89" t="str">
        <f t="shared" si="7"/>
        <v>―</v>
      </c>
      <c r="N23" s="89" t="str">
        <f t="shared" si="7"/>
        <v>―</v>
      </c>
      <c r="O23" s="89">
        <f t="shared" si="7"/>
        <v>-8.6899338327273039</v>
      </c>
      <c r="P23" s="89">
        <f t="shared" si="7"/>
        <v>-11.278465368222701</v>
      </c>
      <c r="Q23" s="89">
        <f t="shared" si="7"/>
        <v>10.538300755434893</v>
      </c>
      <c r="R23" s="89">
        <f t="shared" si="7"/>
        <v>-5.8588134452480789</v>
      </c>
      <c r="S23" s="89" t="str">
        <f t="shared" si="7"/>
        <v>―</v>
      </c>
      <c r="T23" s="89" t="str">
        <f t="shared" si="7"/>
        <v>―</v>
      </c>
      <c r="U23" s="89" t="str">
        <f t="shared" si="7"/>
        <v>―</v>
      </c>
      <c r="V23" s="89" t="str">
        <f t="shared" si="7"/>
        <v>―</v>
      </c>
      <c r="W23" s="89" t="str">
        <f t="shared" si="7"/>
        <v>―</v>
      </c>
      <c r="X23" s="89" t="str">
        <f t="shared" si="7"/>
        <v>―</v>
      </c>
      <c r="Y23" s="89" t="str">
        <f t="shared" si="7"/>
        <v>―</v>
      </c>
      <c r="Z23" s="89" t="str">
        <f t="shared" si="7"/>
        <v>―</v>
      </c>
      <c r="AE23" s="3" t="s">
        <v>89</v>
      </c>
    </row>
    <row r="24" spans="1:31" s="27" customFormat="1" ht="15" customHeight="1" x14ac:dyDescent="0.25">
      <c r="A24" s="45" t="s">
        <v>24</v>
      </c>
      <c r="B24" s="320" t="s">
        <v>27</v>
      </c>
      <c r="C24" s="321"/>
      <c r="D24" s="322"/>
      <c r="E24" s="91">
        <f t="shared" si="3"/>
        <v>12.930119291987619</v>
      </c>
      <c r="F24" s="91">
        <f t="shared" si="3"/>
        <v>3.637403674717965</v>
      </c>
      <c r="G24" s="91">
        <f>'21Q4_P5'!G24</f>
        <v>17.309146365548635</v>
      </c>
      <c r="H24" s="91">
        <f>'21Q4_P5'!H24</f>
        <v>9.4523203888105645</v>
      </c>
      <c r="I24" s="91">
        <f>'21Q4_P5'!I24</f>
        <v>4.7283777026049689</v>
      </c>
      <c r="J24" s="93"/>
      <c r="K24" s="90"/>
      <c r="L24" s="91" t="str">
        <f t="shared" ref="L24:Z24" si="8">IF(OR(L14&lt;=0,K14&lt;=0),"―",(L14/K14-1)*100)</f>
        <v>―</v>
      </c>
      <c r="M24" s="91" t="str">
        <f t="shared" si="8"/>
        <v>―</v>
      </c>
      <c r="N24" s="91" t="str">
        <f t="shared" si="8"/>
        <v>―</v>
      </c>
      <c r="O24" s="91">
        <f t="shared" si="8"/>
        <v>11.205420160244572</v>
      </c>
      <c r="P24" s="91">
        <f t="shared" si="8"/>
        <v>17.486254153608449</v>
      </c>
      <c r="Q24" s="91">
        <f t="shared" si="8"/>
        <v>12.930119291987619</v>
      </c>
      <c r="R24" s="91">
        <f t="shared" si="8"/>
        <v>3.637403674717965</v>
      </c>
      <c r="S24" s="91" t="str">
        <f t="shared" si="8"/>
        <v>―</v>
      </c>
      <c r="T24" s="91" t="str">
        <f t="shared" si="8"/>
        <v>―</v>
      </c>
      <c r="U24" s="91" t="str">
        <f t="shared" si="8"/>
        <v>―</v>
      </c>
      <c r="V24" s="91" t="str">
        <f t="shared" si="8"/>
        <v>―</v>
      </c>
      <c r="W24" s="91" t="str">
        <f t="shared" si="8"/>
        <v>―</v>
      </c>
      <c r="X24" s="91" t="str">
        <f t="shared" si="8"/>
        <v>―</v>
      </c>
      <c r="Y24" s="91" t="str">
        <f t="shared" si="8"/>
        <v>―</v>
      </c>
      <c r="Z24" s="91" t="str">
        <f t="shared" si="8"/>
        <v>―</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'22Q1_パラメータ設定'!$F$4</f>
        <v>FY2021</v>
      </c>
      <c r="F28" s="31" t="str">
        <f>'22Q1_パラメータ設定'!$G$4</f>
        <v>FY2022</v>
      </c>
      <c r="K28" s="32" t="str">
        <f t="shared" ref="K28:Z28" si="9">K18</f>
        <v>FY2015</v>
      </c>
      <c r="L28" s="32" t="str">
        <f t="shared" si="9"/>
        <v>FY2016</v>
      </c>
      <c r="M28" s="32" t="str">
        <f t="shared" si="9"/>
        <v>FY2017</v>
      </c>
      <c r="N28" s="32" t="str">
        <f t="shared" si="9"/>
        <v>FY2018</v>
      </c>
      <c r="O28" s="32" t="str">
        <f t="shared" si="9"/>
        <v>FY2019</v>
      </c>
      <c r="P28" s="32" t="str">
        <f t="shared" si="9"/>
        <v>FY2020</v>
      </c>
      <c r="Q28" s="32" t="str">
        <f t="shared" si="9"/>
        <v>FY2021</v>
      </c>
      <c r="R28" s="32" t="str">
        <f t="shared" si="9"/>
        <v>FY2022</v>
      </c>
      <c r="S28" s="32" t="str">
        <f t="shared" si="9"/>
        <v>FY2023</v>
      </c>
      <c r="T28" s="32" t="str">
        <f t="shared" si="9"/>
        <v>FY2024</v>
      </c>
      <c r="U28" s="32" t="str">
        <f t="shared" si="9"/>
        <v>FY2025</v>
      </c>
      <c r="V28" s="32" t="str">
        <f t="shared" si="9"/>
        <v>FY2026</v>
      </c>
      <c r="W28" s="32" t="str">
        <f t="shared" si="9"/>
        <v>FY2027</v>
      </c>
      <c r="X28" s="32" t="str">
        <f t="shared" si="9"/>
        <v>FY2028</v>
      </c>
      <c r="Y28" s="32" t="str">
        <f t="shared" si="9"/>
        <v>FY2029</v>
      </c>
      <c r="Z28" s="32" t="str">
        <f t="shared" si="9"/>
        <v>FY2030</v>
      </c>
      <c r="AE28" s="3" t="s">
        <v>89</v>
      </c>
    </row>
    <row r="29" spans="1:31" s="27" customFormat="1" ht="15" customHeight="1" x14ac:dyDescent="0.25">
      <c r="A29" s="314"/>
      <c r="B29" s="324"/>
      <c r="C29" s="324"/>
      <c r="D29" s="315"/>
      <c r="E29" s="119" t="s">
        <v>380</v>
      </c>
      <c r="F29" s="35" t="s">
        <v>380</v>
      </c>
      <c r="K29" s="63" t="s">
        <v>380</v>
      </c>
      <c r="L29" s="63" t="s">
        <v>379</v>
      </c>
      <c r="M29" s="63" t="s">
        <v>379</v>
      </c>
      <c r="N29" s="63" t="s">
        <v>379</v>
      </c>
      <c r="O29" s="63" t="s">
        <v>379</v>
      </c>
      <c r="P29" s="63" t="s">
        <v>379</v>
      </c>
      <c r="Q29" s="63" t="s">
        <v>379</v>
      </c>
      <c r="R29" s="63" t="s">
        <v>379</v>
      </c>
      <c r="S29" s="63" t="s">
        <v>379</v>
      </c>
      <c r="T29" s="63" t="s">
        <v>379</v>
      </c>
      <c r="U29" s="63" t="s">
        <v>379</v>
      </c>
      <c r="V29" s="63" t="s">
        <v>379</v>
      </c>
      <c r="W29" s="63" t="s">
        <v>379</v>
      </c>
      <c r="X29" s="63" t="s">
        <v>379</v>
      </c>
      <c r="Y29" s="63" t="s">
        <v>379</v>
      </c>
      <c r="Z29" s="63" t="s">
        <v>379</v>
      </c>
      <c r="AE29" s="3" t="s">
        <v>89</v>
      </c>
    </row>
    <row r="30" spans="1:31" s="27" customFormat="1" ht="15" customHeight="1" x14ac:dyDescent="0.25">
      <c r="A30" s="36" t="s">
        <v>475</v>
      </c>
      <c r="B30" s="320" t="s">
        <v>477</v>
      </c>
      <c r="C30" s="321"/>
      <c r="D30" s="322"/>
      <c r="E30" s="37">
        <f>+IF(Q30="","―",Q30)</f>
        <v>511</v>
      </c>
      <c r="F30" s="37">
        <f>+IF(R30="","―",R30)</f>
        <v>541</v>
      </c>
      <c r="G30" s="65"/>
      <c r="H30" s="65"/>
      <c r="I30" s="65"/>
      <c r="J30" s="65"/>
      <c r="K30" s="48"/>
      <c r="L30" s="48"/>
      <c r="M30" s="48"/>
      <c r="N30" s="48"/>
      <c r="O30" s="48">
        <v>502</v>
      </c>
      <c r="P30" s="48">
        <v>504</v>
      </c>
      <c r="Q30" s="48">
        <v>511</v>
      </c>
      <c r="R30" s="48">
        <v>541</v>
      </c>
      <c r="S30" s="48"/>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+IF(Q32="","―",Q32)</f>
        <v>14</v>
      </c>
      <c r="F32" s="39">
        <f>+IF(R32="","―",R32)</f>
        <v>21</v>
      </c>
      <c r="G32" s="65"/>
      <c r="H32" s="65"/>
      <c r="I32" s="65"/>
      <c r="J32" s="65"/>
      <c r="K32" s="40"/>
      <c r="L32" s="40"/>
      <c r="M32" s="40"/>
      <c r="N32" s="40"/>
      <c r="O32" s="40">
        <v>17</v>
      </c>
      <c r="P32" s="40">
        <v>11</v>
      </c>
      <c r="Q32" s="40">
        <v>14</v>
      </c>
      <c r="R32" s="40">
        <v>21</v>
      </c>
      <c r="S32" s="40"/>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+IF(Q33="","―",Q33)</f>
        <v>961</v>
      </c>
      <c r="F33" s="43">
        <f>+IF(R33="","―",R33)</f>
        <v>1926</v>
      </c>
      <c r="G33" s="65"/>
      <c r="H33" s="65"/>
      <c r="I33" s="65"/>
      <c r="J33" s="65"/>
      <c r="K33" s="44"/>
      <c r="L33" s="44"/>
      <c r="M33" s="44"/>
      <c r="N33" s="44"/>
      <c r="O33" s="44">
        <v>1256</v>
      </c>
      <c r="P33" s="44">
        <v>271</v>
      </c>
      <c r="Q33" s="44">
        <v>961</v>
      </c>
      <c r="R33" s="44">
        <v>1926</v>
      </c>
      <c r="S33" s="44"/>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561</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'22Q1_パラメータ設定'!$M$4</f>
        <v>2021</v>
      </c>
      <c r="F40" s="30">
        <f>'22Q1_パラメータ設定'!$N$4</f>
        <v>2022</v>
      </c>
      <c r="G40" s="117">
        <f>'22Q1_パラメータ設定'!$M$4</f>
        <v>2021</v>
      </c>
      <c r="H40" s="122">
        <f>'22Q1_パラメータ設定'!$N$4</f>
        <v>2022</v>
      </c>
      <c r="K40" s="60" t="str">
        <f>'22Q1_P3'!I6</f>
        <v>2015年</v>
      </c>
      <c r="L40" s="60" t="str">
        <f>'22Q1_P3'!J6</f>
        <v>2016年</v>
      </c>
      <c r="M40" s="60" t="str">
        <f>'22Q1_P3'!K6</f>
        <v>2017年</v>
      </c>
      <c r="N40" s="60" t="str">
        <f>'22Q1_P3'!L6</f>
        <v>2018年</v>
      </c>
      <c r="O40" s="60" t="str">
        <f>'22Q1_P3'!M6</f>
        <v>2019年</v>
      </c>
      <c r="P40" s="60" t="str">
        <f>'22Q1_P3'!N6</f>
        <v>2020年</v>
      </c>
      <c r="Q40" s="60" t="str">
        <f>'22Q1_P3'!O6</f>
        <v>2021年</v>
      </c>
      <c r="R40" s="60" t="str">
        <f>'22Q1_P3'!P6</f>
        <v>2022年</v>
      </c>
      <c r="S40" s="60" t="str">
        <f>'22Q1_P3'!Q6</f>
        <v>2023年</v>
      </c>
      <c r="T40" s="60" t="str">
        <f>'22Q1_P3'!R6</f>
        <v>2024年</v>
      </c>
      <c r="U40" s="60" t="str">
        <f>'22Q1_P3'!S6</f>
        <v>2025年</v>
      </c>
      <c r="V40" s="60" t="str">
        <f>'22Q1_P3'!T6</f>
        <v>2026年</v>
      </c>
      <c r="W40" s="60" t="str">
        <f>'22Q1_P3'!U6</f>
        <v>2027年</v>
      </c>
      <c r="X40" s="60" t="str">
        <f>'22Q1_P3'!V6</f>
        <v>2028年</v>
      </c>
      <c r="Y40" s="60" t="str">
        <f>'22Q1_P3'!W6</f>
        <v>2029年</v>
      </c>
      <c r="Z40" s="60" t="str">
        <f>'22Q1_P3'!X6</f>
        <v>2030年</v>
      </c>
      <c r="AE40" s="3" t="s">
        <v>89</v>
      </c>
    </row>
    <row r="41" spans="1:31" s="27" customFormat="1" ht="15" customHeight="1" x14ac:dyDescent="0.25">
      <c r="A41" s="314"/>
      <c r="B41" s="324"/>
      <c r="C41" s="324"/>
      <c r="D41" s="315"/>
      <c r="E41" s="119" t="s">
        <v>238</v>
      </c>
      <c r="F41" s="35" t="s">
        <v>238</v>
      </c>
      <c r="G41" s="118" t="s">
        <v>217</v>
      </c>
      <c r="H41" s="118" t="s">
        <v>217</v>
      </c>
      <c r="K41" s="59" t="str">
        <f>'22Q1_P3'!I7</f>
        <v>Jun.</v>
      </c>
      <c r="L41" s="59" t="str">
        <f>'22Q1_P3'!J7</f>
        <v>Jun.</v>
      </c>
      <c r="M41" s="59" t="str">
        <f>'22Q1_P3'!K7</f>
        <v>Jun.</v>
      </c>
      <c r="N41" s="59" t="str">
        <f>'22Q1_P3'!L7</f>
        <v>Jun.</v>
      </c>
      <c r="O41" s="59" t="str">
        <f>'22Q1_P3'!M7</f>
        <v>Jun.</v>
      </c>
      <c r="P41" s="59" t="str">
        <f>'22Q1_P3'!N7</f>
        <v>Jun.</v>
      </c>
      <c r="Q41" s="59" t="str">
        <f>'22Q1_P3'!O7</f>
        <v>Jun.</v>
      </c>
      <c r="R41" s="59" t="str">
        <f>'22Q1_P3'!P7</f>
        <v>Jun.</v>
      </c>
      <c r="S41" s="59" t="str">
        <f>'22Q1_P3'!Q7</f>
        <v>Jun.</v>
      </c>
      <c r="T41" s="59" t="str">
        <f>'22Q1_P3'!R7</f>
        <v>Jun.</v>
      </c>
      <c r="U41" s="59" t="str">
        <f>'22Q1_P3'!S7</f>
        <v>Jun.</v>
      </c>
      <c r="V41" s="59" t="str">
        <f>'22Q1_P3'!T7</f>
        <v>Jun.</v>
      </c>
      <c r="W41" s="59" t="str">
        <f>'22Q1_P3'!U7</f>
        <v>Jun.</v>
      </c>
      <c r="X41" s="59" t="str">
        <f>'22Q1_P3'!V7</f>
        <v>Jun.</v>
      </c>
      <c r="Y41" s="59" t="str">
        <f>'22Q1_P3'!W7</f>
        <v>Jun.</v>
      </c>
      <c r="Z41" s="59" t="str">
        <f>'22Q1_P3'!X7</f>
        <v>Jun.</v>
      </c>
      <c r="AE41" s="3" t="s">
        <v>89</v>
      </c>
    </row>
    <row r="42" spans="1:31" s="27" customFormat="1" ht="15" customHeight="1" x14ac:dyDescent="0.25">
      <c r="A42" s="69" t="s">
        <v>479</v>
      </c>
      <c r="B42" s="337" t="s">
        <v>481</v>
      </c>
      <c r="C42" s="338"/>
      <c r="D42" s="339"/>
      <c r="E42" s="70">
        <f t="shared" ref="E42:E48" si="10">+IF(Q42="","―",Q42)</f>
        <v>151</v>
      </c>
      <c r="F42" s="70">
        <f t="shared" ref="F42:F48" si="11">+IF(R42="","―",R42)</f>
        <v>151</v>
      </c>
      <c r="G42" s="70">
        <f>'21Q4_P5'!G42</f>
        <v>151</v>
      </c>
      <c r="H42" s="70">
        <f>'21Q4_P5'!H42</f>
        <v>151</v>
      </c>
      <c r="I42" s="67"/>
      <c r="J42" s="67"/>
      <c r="K42" s="103"/>
      <c r="L42" s="103"/>
      <c r="M42" s="103"/>
      <c r="N42" s="103"/>
      <c r="O42" s="103">
        <v>67</v>
      </c>
      <c r="P42" s="103">
        <v>74</v>
      </c>
      <c r="Q42" s="103">
        <v>151</v>
      </c>
      <c r="R42" s="103">
        <v>151</v>
      </c>
      <c r="S42" s="103"/>
      <c r="T42" s="103"/>
      <c r="U42" s="103"/>
      <c r="V42" s="103"/>
      <c r="W42" s="103"/>
      <c r="X42" s="103"/>
      <c r="Y42" s="103"/>
      <c r="Z42" s="103"/>
      <c r="AA42" s="67"/>
      <c r="AB42" s="67"/>
      <c r="AC42" s="27" t="s">
        <v>647</v>
      </c>
      <c r="AE42" s="3" t="s">
        <v>89</v>
      </c>
    </row>
    <row r="43" spans="1:31" s="27" customFormat="1" ht="15" customHeight="1" x14ac:dyDescent="0.25">
      <c r="A43" s="38" t="s">
        <v>226</v>
      </c>
      <c r="B43" s="328" t="s">
        <v>222</v>
      </c>
      <c r="C43" s="329"/>
      <c r="D43" s="330"/>
      <c r="E43" s="39">
        <f t="shared" si="10"/>
        <v>194</v>
      </c>
      <c r="F43" s="39">
        <f t="shared" si="11"/>
        <v>193</v>
      </c>
      <c r="G43" s="39">
        <f>'21Q4_P5'!G43</f>
        <v>193</v>
      </c>
      <c r="H43" s="39">
        <f>'21Q4_P5'!H43</f>
        <v>194</v>
      </c>
      <c r="I43" s="67"/>
      <c r="J43" s="67"/>
      <c r="K43" s="40"/>
      <c r="L43" s="40"/>
      <c r="M43" s="40"/>
      <c r="N43" s="40"/>
      <c r="O43" s="40">
        <v>155</v>
      </c>
      <c r="P43" s="40">
        <v>168</v>
      </c>
      <c r="Q43" s="40">
        <v>194</v>
      </c>
      <c r="R43" s="40">
        <v>193</v>
      </c>
      <c r="S43" s="40"/>
      <c r="T43" s="40"/>
      <c r="U43" s="40"/>
      <c r="V43" s="40"/>
      <c r="W43" s="40"/>
      <c r="X43" s="40"/>
      <c r="Y43" s="40"/>
      <c r="Z43" s="40"/>
      <c r="AA43" s="67"/>
      <c r="AB43" s="67"/>
      <c r="AC43" s="27" t="s">
        <v>647</v>
      </c>
      <c r="AE43" s="3" t="s">
        <v>89</v>
      </c>
    </row>
    <row r="44" spans="1:31" s="27" customFormat="1" ht="15" customHeight="1" x14ac:dyDescent="0.25">
      <c r="A44" s="38" t="s">
        <v>227</v>
      </c>
      <c r="B44" s="328" t="s">
        <v>223</v>
      </c>
      <c r="C44" s="329"/>
      <c r="D44" s="330"/>
      <c r="E44" s="39">
        <f t="shared" si="10"/>
        <v>91</v>
      </c>
      <c r="F44" s="39">
        <f t="shared" si="11"/>
        <v>88</v>
      </c>
      <c r="G44" s="39">
        <f>'21Q4_P5'!G44</f>
        <v>92</v>
      </c>
      <c r="H44" s="39">
        <f>'21Q4_P5'!H44</f>
        <v>87</v>
      </c>
      <c r="I44" s="67"/>
      <c r="J44" s="67"/>
      <c r="K44" s="40"/>
      <c r="L44" s="40"/>
      <c r="M44" s="40"/>
      <c r="N44" s="40"/>
      <c r="O44" s="40">
        <v>63</v>
      </c>
      <c r="P44" s="40">
        <v>65</v>
      </c>
      <c r="Q44" s="40">
        <v>91</v>
      </c>
      <c r="R44" s="40">
        <v>88</v>
      </c>
      <c r="S44" s="40"/>
      <c r="T44" s="40"/>
      <c r="U44" s="40"/>
      <c r="V44" s="40"/>
      <c r="W44" s="40"/>
      <c r="X44" s="40"/>
      <c r="Y44" s="40"/>
      <c r="Z44" s="40"/>
      <c r="AA44" s="67"/>
      <c r="AB44" s="67"/>
      <c r="AC44" s="27" t="s">
        <v>647</v>
      </c>
      <c r="AE44" s="3" t="s">
        <v>89</v>
      </c>
    </row>
    <row r="45" spans="1:31" s="27" customFormat="1" ht="15" customHeight="1" x14ac:dyDescent="0.25">
      <c r="A45" s="38" t="s">
        <v>228</v>
      </c>
      <c r="B45" s="328" t="s">
        <v>224</v>
      </c>
      <c r="C45" s="329"/>
      <c r="D45" s="330"/>
      <c r="E45" s="39">
        <f t="shared" si="10"/>
        <v>85</v>
      </c>
      <c r="F45" s="39">
        <f t="shared" si="11"/>
        <v>98</v>
      </c>
      <c r="G45" s="39">
        <f>'21Q4_P5'!G45</f>
        <v>85</v>
      </c>
      <c r="H45" s="39">
        <f>'21Q4_P5'!H45</f>
        <v>97</v>
      </c>
      <c r="I45" s="67"/>
      <c r="J45" s="67"/>
      <c r="K45" s="40"/>
      <c r="L45" s="40"/>
      <c r="M45" s="40"/>
      <c r="N45" s="40"/>
      <c r="O45" s="40">
        <v>68</v>
      </c>
      <c r="P45" s="40">
        <v>71</v>
      </c>
      <c r="Q45" s="40">
        <v>85</v>
      </c>
      <c r="R45" s="40">
        <v>98</v>
      </c>
      <c r="S45" s="40"/>
      <c r="T45" s="40"/>
      <c r="U45" s="40"/>
      <c r="V45" s="40"/>
      <c r="W45" s="40"/>
      <c r="X45" s="40"/>
      <c r="Y45" s="40"/>
      <c r="Z45" s="40"/>
      <c r="AA45" s="67"/>
      <c r="AB45" s="67"/>
      <c r="AC45" s="27" t="s">
        <v>647</v>
      </c>
      <c r="AE45" s="3" t="s">
        <v>89</v>
      </c>
    </row>
    <row r="46" spans="1:31" s="27" customFormat="1" ht="15" customHeight="1" x14ac:dyDescent="0.25">
      <c r="A46" s="38" t="s">
        <v>229</v>
      </c>
      <c r="B46" s="334" t="s">
        <v>225</v>
      </c>
      <c r="C46" s="335"/>
      <c r="D46" s="336"/>
      <c r="E46" s="39">
        <f t="shared" si="10"/>
        <v>47</v>
      </c>
      <c r="F46" s="39">
        <f t="shared" si="11"/>
        <v>47</v>
      </c>
      <c r="G46" s="39">
        <f>'21Q4_P5'!G46</f>
        <v>47</v>
      </c>
      <c r="H46" s="39">
        <f>'21Q4_P5'!H46</f>
        <v>47</v>
      </c>
      <c r="I46" s="67"/>
      <c r="J46" s="67"/>
      <c r="K46" s="40"/>
      <c r="L46" s="40"/>
      <c r="M46" s="40"/>
      <c r="N46" s="40"/>
      <c r="O46" s="40">
        <v>28</v>
      </c>
      <c r="P46" s="40">
        <v>42</v>
      </c>
      <c r="Q46" s="40">
        <v>47</v>
      </c>
      <c r="R46" s="40">
        <v>47</v>
      </c>
      <c r="S46" s="40"/>
      <c r="T46" s="40"/>
      <c r="U46" s="40"/>
      <c r="V46" s="40"/>
      <c r="W46" s="40"/>
      <c r="X46" s="40"/>
      <c r="Y46" s="40"/>
      <c r="Z46" s="40"/>
      <c r="AA46" s="67"/>
      <c r="AB46" s="67"/>
      <c r="AC46" s="27" t="s">
        <v>647</v>
      </c>
      <c r="AE46" s="3" t="s">
        <v>89</v>
      </c>
    </row>
    <row r="47" spans="1:31" s="27" customFormat="1" ht="15" customHeight="1" x14ac:dyDescent="0.25">
      <c r="A47" s="42" t="s">
        <v>480</v>
      </c>
      <c r="B47" s="317" t="s">
        <v>482</v>
      </c>
      <c r="C47" s="318"/>
      <c r="D47" s="319"/>
      <c r="E47" s="43">
        <f t="shared" si="10"/>
        <v>65</v>
      </c>
      <c r="F47" s="43">
        <f t="shared" si="11"/>
        <v>72</v>
      </c>
      <c r="G47" s="43">
        <f>'21Q4_P5'!G47</f>
        <v>65</v>
      </c>
      <c r="H47" s="43">
        <f>'21Q4_P5'!H47</f>
        <v>72</v>
      </c>
      <c r="I47" s="67"/>
      <c r="J47" s="67"/>
      <c r="K47" s="44"/>
      <c r="L47" s="44"/>
      <c r="M47" s="44"/>
      <c r="N47" s="44"/>
      <c r="O47" s="44">
        <v>58</v>
      </c>
      <c r="P47" s="44">
        <v>61</v>
      </c>
      <c r="Q47" s="44">
        <v>65</v>
      </c>
      <c r="R47" s="44">
        <v>72</v>
      </c>
      <c r="S47" s="44"/>
      <c r="T47" s="44"/>
      <c r="U47" s="44"/>
      <c r="V47" s="44"/>
      <c r="W47" s="44"/>
      <c r="X47" s="44"/>
      <c r="Y47" s="44"/>
      <c r="Z47" s="44"/>
      <c r="AA47" s="67"/>
      <c r="AB47" s="67"/>
      <c r="AC47" s="27" t="s">
        <v>647</v>
      </c>
      <c r="AE47" s="3" t="s">
        <v>89</v>
      </c>
    </row>
    <row r="48" spans="1:31" s="27" customFormat="1" ht="15" customHeight="1" x14ac:dyDescent="0.25">
      <c r="A48" s="45" t="s">
        <v>220</v>
      </c>
      <c r="B48" s="320" t="s">
        <v>221</v>
      </c>
      <c r="C48" s="321"/>
      <c r="D48" s="322"/>
      <c r="E48" s="46">
        <f t="shared" si="10"/>
        <v>633</v>
      </c>
      <c r="F48" s="46">
        <f t="shared" si="11"/>
        <v>649</v>
      </c>
      <c r="G48" s="46">
        <f>'21Q4_P5'!G48</f>
        <v>633</v>
      </c>
      <c r="H48" s="46">
        <f>'21Q4_P5'!H48</f>
        <v>648</v>
      </c>
      <c r="I48" s="67"/>
      <c r="J48" s="67"/>
      <c r="K48" s="46">
        <f>SUM(K42:K47)</f>
        <v>0</v>
      </c>
      <c r="L48" s="46">
        <f t="shared" ref="L48:Z48" si="12">SUM(L42:L47)</f>
        <v>0</v>
      </c>
      <c r="M48" s="46">
        <f t="shared" si="12"/>
        <v>0</v>
      </c>
      <c r="N48" s="46">
        <f t="shared" si="12"/>
        <v>0</v>
      </c>
      <c r="O48" s="46">
        <f t="shared" si="12"/>
        <v>439</v>
      </c>
      <c r="P48" s="46">
        <f t="shared" si="12"/>
        <v>481</v>
      </c>
      <c r="Q48" s="46">
        <f t="shared" si="12"/>
        <v>633</v>
      </c>
      <c r="R48" s="46">
        <f t="shared" si="12"/>
        <v>649</v>
      </c>
      <c r="S48" s="46">
        <f t="shared" si="12"/>
        <v>0</v>
      </c>
      <c r="T48" s="46">
        <f t="shared" si="12"/>
        <v>0</v>
      </c>
      <c r="U48" s="46">
        <f t="shared" si="12"/>
        <v>0</v>
      </c>
      <c r="V48" s="46">
        <f t="shared" si="12"/>
        <v>0</v>
      </c>
      <c r="W48" s="46">
        <f t="shared" si="12"/>
        <v>0</v>
      </c>
      <c r="X48" s="46">
        <f t="shared" si="12"/>
        <v>0</v>
      </c>
      <c r="Y48" s="46">
        <f t="shared" si="12"/>
        <v>0</v>
      </c>
      <c r="Z48" s="46">
        <f t="shared" si="12"/>
        <v>0</v>
      </c>
      <c r="AA48" s="67"/>
      <c r="AB48" s="67"/>
      <c r="AE48" s="3" t="s">
        <v>89</v>
      </c>
    </row>
    <row r="49" spans="1:31" s="27" customFormat="1" ht="15" customHeight="1" x14ac:dyDescent="0.25">
      <c r="AE49" s="3" t="s">
        <v>89</v>
      </c>
    </row>
    <row r="50" spans="1:31" ht="15" customHeight="1" x14ac:dyDescent="0.25">
      <c r="A50" s="66" t="s">
        <v>444</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'22Q1_パラメータ設定'!$J$4</f>
        <v>2018</v>
      </c>
      <c r="F52" s="117">
        <f>'22Q1_パラメータ設定'!$K$4</f>
        <v>2019</v>
      </c>
      <c r="G52" s="117">
        <f>'22Q1_パラメータ設定'!$L$4</f>
        <v>2020</v>
      </c>
      <c r="H52" s="122">
        <f>'22Q1_パラメータ設定'!$M$4</f>
        <v>2021</v>
      </c>
      <c r="AE52" s="3" t="s">
        <v>89</v>
      </c>
    </row>
    <row r="53" spans="1:31" s="27" customFormat="1" ht="15" customHeight="1" x14ac:dyDescent="0.25">
      <c r="A53" s="314"/>
      <c r="B53" s="324"/>
      <c r="C53" s="324"/>
      <c r="D53" s="315"/>
      <c r="E53" s="119" t="s">
        <v>252</v>
      </c>
      <c r="F53" s="118" t="s">
        <v>445</v>
      </c>
      <c r="G53" s="118" t="s">
        <v>445</v>
      </c>
      <c r="H53" s="118" t="s">
        <v>445</v>
      </c>
      <c r="AE53" s="3" t="s">
        <v>89</v>
      </c>
    </row>
    <row r="54" spans="1:31" s="27" customFormat="1" ht="15" customHeight="1" x14ac:dyDescent="0.25">
      <c r="A54" s="148" t="s">
        <v>447</v>
      </c>
      <c r="B54" s="325" t="s">
        <v>446</v>
      </c>
      <c r="C54" s="326"/>
      <c r="D54" s="327"/>
      <c r="E54" s="37" t="str">
        <f>'21Q4_P5'!E54</f>
        <v>―</v>
      </c>
      <c r="F54" s="37" t="str">
        <f>'21Q4_P5'!F54</f>
        <v>―</v>
      </c>
      <c r="G54" s="37">
        <f>'21Q4_P5'!G54</f>
        <v>143</v>
      </c>
      <c r="H54" s="37">
        <f>'21Q4_P5'!H54</f>
        <v>148</v>
      </c>
      <c r="I54" s="67"/>
      <c r="J54" s="67"/>
      <c r="AA54" s="67"/>
      <c r="AB54" s="67"/>
      <c r="AC54" s="27" t="s">
        <v>648</v>
      </c>
      <c r="AE54" s="3" t="s">
        <v>89</v>
      </c>
    </row>
    <row r="55" spans="1:31" s="27" customFormat="1" ht="15" customHeight="1" x14ac:dyDescent="0.25">
      <c r="A55" s="149" t="s">
        <v>484</v>
      </c>
      <c r="B55" s="331" t="s">
        <v>485</v>
      </c>
      <c r="C55" s="332"/>
      <c r="D55" s="333"/>
      <c r="E55" s="147" t="str">
        <f>'21Q4_P5'!E55</f>
        <v>―</v>
      </c>
      <c r="F55" s="147" t="str">
        <f>'21Q4_P5'!F55</f>
        <v>―</v>
      </c>
      <c r="G55" s="147">
        <f>'21Q4_P5'!G55</f>
        <v>12</v>
      </c>
      <c r="H55" s="147">
        <f>'21Q4_P5'!H55</f>
        <v>12</v>
      </c>
      <c r="I55" s="67"/>
      <c r="J55" s="67"/>
      <c r="AA55" s="67"/>
      <c r="AB55" s="67"/>
      <c r="AC55" s="27" t="s">
        <v>648</v>
      </c>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'22Q1_パラメータ設定'!$E$4</f>
        <v>FY2020</v>
      </c>
      <c r="F59" s="117" t="str">
        <f>'22Q1_パラメータ設定'!$F$4</f>
        <v>FY2021</v>
      </c>
      <c r="G59" s="30" t="str">
        <f>'22Q1_パラメータ設定'!$G$4</f>
        <v>FY2022</v>
      </c>
      <c r="H59" s="122" t="str">
        <f>'22Q1_パラメータ設定'!$G$4</f>
        <v>FY2022</v>
      </c>
      <c r="K59" s="27" t="s">
        <v>341</v>
      </c>
      <c r="AE59" s="3" t="s">
        <v>89</v>
      </c>
    </row>
    <row r="60" spans="1:31" s="27" customFormat="1" ht="15" customHeight="1" x14ac:dyDescent="0.25">
      <c r="A60" s="314"/>
      <c r="B60" s="324"/>
      <c r="C60" s="324"/>
      <c r="D60" s="315"/>
      <c r="E60" s="118"/>
      <c r="F60" s="118"/>
      <c r="G60" s="35" t="s">
        <v>380</v>
      </c>
      <c r="H60" s="118"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E61" s="3" t="s">
        <v>89</v>
      </c>
    </row>
    <row r="62" spans="1:31" s="27" customFormat="1" ht="15" customHeight="1" x14ac:dyDescent="0.25">
      <c r="A62" s="38" t="s">
        <v>568</v>
      </c>
      <c r="B62" s="328" t="s">
        <v>567</v>
      </c>
      <c r="C62" s="329"/>
      <c r="D62" s="330"/>
      <c r="E62" s="39">
        <v>225</v>
      </c>
      <c r="F62" s="39">
        <v>224</v>
      </c>
      <c r="G62" s="39">
        <v>55</v>
      </c>
      <c r="H62" s="39" t="str">
        <f>'21Q4_P5'!H62</f>
        <v>―</v>
      </c>
      <c r="J62" s="65"/>
      <c r="K62" s="65"/>
      <c r="L62" s="65"/>
      <c r="M62" s="65"/>
      <c r="N62" s="65"/>
      <c r="O62" s="65"/>
      <c r="P62" s="65"/>
      <c r="Q62" s="65"/>
      <c r="R62" s="65"/>
      <c r="S62" s="65"/>
      <c r="T62" s="65"/>
      <c r="U62" s="65"/>
      <c r="V62" s="65"/>
      <c r="W62" s="65"/>
      <c r="X62" s="65"/>
      <c r="Y62" s="65"/>
      <c r="Z62" s="65"/>
      <c r="AA62" s="65"/>
      <c r="AB62" s="65"/>
      <c r="AC62" s="27" t="s">
        <v>649</v>
      </c>
      <c r="AE62" s="3" t="s">
        <v>89</v>
      </c>
    </row>
    <row r="63" spans="1:31" s="27" customFormat="1" ht="15" customHeight="1" x14ac:dyDescent="0.25">
      <c r="A63" s="38" t="s">
        <v>261</v>
      </c>
      <c r="B63" s="152" t="s">
        <v>466</v>
      </c>
      <c r="C63" s="153"/>
      <c r="D63" s="154"/>
      <c r="E63" s="39">
        <v>67</v>
      </c>
      <c r="F63" s="39">
        <v>115</v>
      </c>
      <c r="G63" s="39">
        <v>28</v>
      </c>
      <c r="H63" s="39" t="str">
        <f>'21Q4_P5'!H63</f>
        <v>―</v>
      </c>
      <c r="J63" s="65"/>
      <c r="K63" s="65"/>
      <c r="L63" s="65"/>
      <c r="M63" s="65"/>
      <c r="N63" s="65"/>
      <c r="O63" s="65"/>
      <c r="P63" s="65"/>
      <c r="Q63" s="65"/>
      <c r="R63" s="65"/>
      <c r="S63" s="65"/>
      <c r="T63" s="65"/>
      <c r="U63" s="65"/>
      <c r="V63" s="65"/>
      <c r="W63" s="65"/>
      <c r="X63" s="65"/>
      <c r="Y63" s="65"/>
      <c r="Z63" s="65"/>
      <c r="AA63" s="65"/>
      <c r="AB63" s="65"/>
      <c r="AC63" s="27" t="s">
        <v>649</v>
      </c>
      <c r="AE63" s="3" t="s">
        <v>89</v>
      </c>
    </row>
    <row r="64" spans="1:31" s="27" customFormat="1" ht="15" customHeight="1" x14ac:dyDescent="0.25">
      <c r="A64" s="38" t="s">
        <v>262</v>
      </c>
      <c r="B64" s="152" t="s">
        <v>467</v>
      </c>
      <c r="C64" s="153"/>
      <c r="D64" s="154"/>
      <c r="E64" s="39" t="str">
        <f>'21Q4_P5'!E64</f>
        <v>―</v>
      </c>
      <c r="F64" s="39">
        <v>9</v>
      </c>
      <c r="G64" s="39">
        <v>4</v>
      </c>
      <c r="H64" s="39" t="str">
        <f>'21Q4_P5'!H64</f>
        <v>―</v>
      </c>
      <c r="J64" s="65"/>
      <c r="K64" s="65"/>
      <c r="L64" s="65"/>
      <c r="M64" s="65"/>
      <c r="N64" s="65"/>
      <c r="O64" s="65"/>
      <c r="P64" s="65"/>
      <c r="Q64" s="65"/>
      <c r="R64" s="65"/>
      <c r="S64" s="65"/>
      <c r="T64" s="65"/>
      <c r="U64" s="65"/>
      <c r="V64" s="65"/>
      <c r="W64" s="65"/>
      <c r="X64" s="65"/>
      <c r="Y64" s="65"/>
      <c r="Z64" s="65"/>
      <c r="AA64" s="65"/>
      <c r="AB64" s="65"/>
      <c r="AC64" s="27" t="s">
        <v>649</v>
      </c>
      <c r="AE64" s="3" t="s">
        <v>89</v>
      </c>
    </row>
    <row r="65" spans="1:31" s="27" customFormat="1" ht="15" customHeight="1" x14ac:dyDescent="0.25">
      <c r="A65" s="42" t="s">
        <v>263</v>
      </c>
      <c r="B65" s="317" t="s">
        <v>263</v>
      </c>
      <c r="C65" s="318"/>
      <c r="D65" s="319"/>
      <c r="E65" s="43" t="str">
        <f>'21Q4_P5'!E65</f>
        <v>―</v>
      </c>
      <c r="F65" s="43" t="str">
        <f>'21Q4_P5'!F65</f>
        <v>―</v>
      </c>
      <c r="G65" s="43" t="str">
        <f>+IF(Q65="","―",ROUNDDOWN(Q65/10^6,0))</f>
        <v>―</v>
      </c>
      <c r="H65" s="43">
        <v>15</v>
      </c>
      <c r="J65" s="65"/>
      <c r="K65" s="65"/>
      <c r="L65" s="65"/>
      <c r="M65" s="65"/>
      <c r="N65" s="65"/>
      <c r="O65" s="65"/>
      <c r="P65" s="65"/>
      <c r="Q65" s="65"/>
      <c r="R65" s="65"/>
      <c r="S65" s="65"/>
      <c r="T65" s="65"/>
      <c r="U65" s="65"/>
      <c r="V65" s="65"/>
      <c r="W65" s="65"/>
      <c r="X65" s="65"/>
      <c r="Y65" s="65"/>
      <c r="Z65" s="65"/>
      <c r="AA65" s="65"/>
      <c r="AB65" s="65"/>
      <c r="AC65" s="27" t="s">
        <v>649</v>
      </c>
      <c r="AE65" s="3" t="s">
        <v>89</v>
      </c>
    </row>
    <row r="66" spans="1:31" s="27" customFormat="1" ht="15" customHeight="1" x14ac:dyDescent="0.25">
      <c r="A66" s="3"/>
      <c r="B66" s="3"/>
      <c r="C66" s="3"/>
      <c r="D66" s="3"/>
      <c r="E66" s="3"/>
      <c r="F66" s="3"/>
      <c r="G66" s="3"/>
      <c r="H66" s="3"/>
      <c r="J66" s="65"/>
      <c r="K66" s="65"/>
      <c r="L66" s="65"/>
      <c r="M66" s="65"/>
      <c r="N66" s="65"/>
      <c r="O66" s="65"/>
      <c r="P66" s="65"/>
      <c r="Q66" s="65"/>
      <c r="R66" s="65"/>
      <c r="S66" s="65"/>
      <c r="T66" s="65"/>
      <c r="U66" s="65"/>
      <c r="V66" s="65"/>
      <c r="W66" s="65"/>
      <c r="X66" s="65"/>
      <c r="Y66" s="65"/>
      <c r="Z66" s="65"/>
      <c r="AA66" s="65"/>
      <c r="AB66" s="65"/>
      <c r="AC66" s="27" t="s">
        <v>649</v>
      </c>
      <c r="AE66" s="3" t="s">
        <v>89</v>
      </c>
    </row>
    <row r="67" spans="1:31" ht="15" customHeight="1" x14ac:dyDescent="0.2">
      <c r="AE67" s="3" t="s">
        <v>89</v>
      </c>
    </row>
    <row r="68" spans="1:31" ht="15" customHeight="1" x14ac:dyDescent="0.2">
      <c r="A68" s="3" t="s">
        <v>89</v>
      </c>
      <c r="B68" s="3" t="s">
        <v>89</v>
      </c>
      <c r="C68" s="3" t="s">
        <v>89</v>
      </c>
      <c r="D68" s="3" t="s">
        <v>89</v>
      </c>
      <c r="E68" s="3" t="s">
        <v>89</v>
      </c>
      <c r="F68" s="3" t="s">
        <v>89</v>
      </c>
      <c r="G68" s="3" t="s">
        <v>89</v>
      </c>
      <c r="H68" s="3" t="s">
        <v>89</v>
      </c>
      <c r="I68" s="3" t="s">
        <v>89</v>
      </c>
      <c r="J68" s="3" t="s">
        <v>89</v>
      </c>
      <c r="K68" s="3" t="s">
        <v>89</v>
      </c>
      <c r="L68" s="3" t="s">
        <v>89</v>
      </c>
      <c r="M68" s="3" t="s">
        <v>89</v>
      </c>
      <c r="N68" s="3" t="s">
        <v>89</v>
      </c>
      <c r="O68" s="3" t="s">
        <v>89</v>
      </c>
      <c r="P68" s="3" t="s">
        <v>89</v>
      </c>
      <c r="Q68" s="3" t="s">
        <v>89</v>
      </c>
      <c r="R68" s="3" t="s">
        <v>89</v>
      </c>
      <c r="S68" s="3" t="s">
        <v>89</v>
      </c>
      <c r="T68" s="3" t="s">
        <v>89</v>
      </c>
      <c r="U68" s="3" t="s">
        <v>89</v>
      </c>
      <c r="V68" s="3" t="s">
        <v>89</v>
      </c>
      <c r="W68" s="3" t="s">
        <v>89</v>
      </c>
      <c r="X68" s="3" t="s">
        <v>89</v>
      </c>
      <c r="Y68" s="3" t="s">
        <v>89</v>
      </c>
      <c r="Z68" s="3" t="s">
        <v>89</v>
      </c>
      <c r="AA68" s="3" t="s">
        <v>89</v>
      </c>
      <c r="AB68" s="3" t="s">
        <v>89</v>
      </c>
      <c r="AC68" s="3" t="s">
        <v>89</v>
      </c>
      <c r="AD68" s="3" t="s">
        <v>89</v>
      </c>
      <c r="AE68" s="3" t="s">
        <v>89</v>
      </c>
    </row>
  </sheetData>
  <mergeCells count="33">
    <mergeCell ref="B23:D23"/>
    <mergeCell ref="A2:I2"/>
    <mergeCell ref="A8:D9"/>
    <mergeCell ref="B10:D10"/>
    <mergeCell ref="B11:D11"/>
    <mergeCell ref="B12:D12"/>
    <mergeCell ref="B13:D13"/>
    <mergeCell ref="B14:D14"/>
    <mergeCell ref="A18:D19"/>
    <mergeCell ref="B20:D20"/>
    <mergeCell ref="B21:D21"/>
    <mergeCell ref="B22:D22"/>
    <mergeCell ref="B46:D46"/>
    <mergeCell ref="B24:D24"/>
    <mergeCell ref="A28:D29"/>
    <mergeCell ref="B30:D30"/>
    <mergeCell ref="B31:D31"/>
    <mergeCell ref="B32:D32"/>
    <mergeCell ref="B33:D33"/>
    <mergeCell ref="A40:D41"/>
    <mergeCell ref="B42:D42"/>
    <mergeCell ref="B43:D43"/>
    <mergeCell ref="B44:D44"/>
    <mergeCell ref="B45:D45"/>
    <mergeCell ref="A59:D60"/>
    <mergeCell ref="B61:D61"/>
    <mergeCell ref="B62:D62"/>
    <mergeCell ref="B65:D65"/>
    <mergeCell ref="B47:D47"/>
    <mergeCell ref="B48:D48"/>
    <mergeCell ref="A52:D53"/>
    <mergeCell ref="B54:D54"/>
    <mergeCell ref="B55:D55"/>
  </mergeCells>
  <phoneticPr fontId="3"/>
  <printOptions horizontalCentered="1"/>
  <pageMargins left="0.7" right="0.7" top="0.75" bottom="0.75" header="0.3" footer="0.3"/>
  <pageSetup paperSize="9" scale="75" orientation="portrait" verticalDpi="300" r:id="rId1"/>
  <headerFooter>
    <oddFooter>&amp;R5</oddFooter>
  </headerFooter>
  <ignoredErrors>
    <ignoredError sqref="F4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BA199-8931-46CE-A2F5-9E9BC95C5FF8}">
  <dimension ref="A1:AD61"/>
  <sheetViews>
    <sheetView defaultGridColor="0" colorId="23" zoomScaleNormal="100" zoomScaleSheetLayoutView="70" workbookViewId="0">
      <pane xSplit="10" ySplit="3" topLeftCell="K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641</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31" t="s">
        <v>233</v>
      </c>
      <c r="G6" s="29" t="s">
        <v>234</v>
      </c>
      <c r="H6" s="29" t="s">
        <v>235</v>
      </c>
      <c r="I6" s="32"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35" t="s">
        <v>238</v>
      </c>
      <c r="G7" s="33" t="s">
        <v>239</v>
      </c>
      <c r="H7" s="33" t="s">
        <v>240</v>
      </c>
      <c r="I7" s="34"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625</v>
      </c>
      <c r="B9" s="328" t="s">
        <v>691</v>
      </c>
      <c r="C9" s="330"/>
      <c r="D9" s="39">
        <f>+IF(K9="","―",K9)</f>
        <v>14010</v>
      </c>
      <c r="E9" s="39">
        <f t="shared" ref="E9:I11" si="0">+IF(L9="","―",L9)</f>
        <v>13948</v>
      </c>
      <c r="F9" s="39">
        <f t="shared" si="0"/>
        <v>14045</v>
      </c>
      <c r="G9" s="39">
        <f t="shared" si="0"/>
        <v>14102</v>
      </c>
      <c r="H9" s="39">
        <f t="shared" si="0"/>
        <v>13941</v>
      </c>
      <c r="I9" s="39">
        <f t="shared" si="0"/>
        <v>14067</v>
      </c>
      <c r="J9" s="65"/>
      <c r="K9" s="40">
        <v>14010</v>
      </c>
      <c r="L9" s="40">
        <v>13948</v>
      </c>
      <c r="M9" s="40">
        <v>14045</v>
      </c>
      <c r="N9" s="40">
        <v>14102</v>
      </c>
      <c r="O9" s="40">
        <v>13941</v>
      </c>
      <c r="P9" s="40">
        <v>14067</v>
      </c>
      <c r="Q9" s="65"/>
      <c r="R9" s="65"/>
      <c r="S9" s="65"/>
      <c r="T9" s="65"/>
      <c r="U9" s="65"/>
      <c r="V9" s="65"/>
      <c r="W9" s="65"/>
      <c r="X9" s="65"/>
      <c r="Y9" s="65"/>
      <c r="Z9" s="65"/>
      <c r="AA9" s="65"/>
      <c r="AB9" s="65" t="s">
        <v>650</v>
      </c>
      <c r="AC9" s="65"/>
      <c r="AD9" s="3" t="s">
        <v>89</v>
      </c>
    </row>
    <row r="10" spans="1:30" s="27" customFormat="1" ht="15" customHeight="1" x14ac:dyDescent="0.25">
      <c r="A10" s="49" t="s">
        <v>685</v>
      </c>
      <c r="B10" s="328" t="s">
        <v>686</v>
      </c>
      <c r="C10" s="330"/>
      <c r="D10" s="39">
        <f>+IF(K10="","―",K10)</f>
        <v>14157</v>
      </c>
      <c r="E10" s="39">
        <f t="shared" si="0"/>
        <v>14092</v>
      </c>
      <c r="F10" s="39">
        <f t="shared" si="0"/>
        <v>14191</v>
      </c>
      <c r="G10" s="39" t="str">
        <f t="shared" si="0"/>
        <v>―</v>
      </c>
      <c r="H10" s="39" t="str">
        <f t="shared" si="0"/>
        <v>―</v>
      </c>
      <c r="I10" s="39" t="str">
        <f t="shared" si="0"/>
        <v>―</v>
      </c>
      <c r="J10" s="65"/>
      <c r="K10" s="40">
        <v>14157</v>
      </c>
      <c r="L10" s="40">
        <v>14092</v>
      </c>
      <c r="M10" s="40">
        <v>14191</v>
      </c>
      <c r="N10" s="40"/>
      <c r="O10" s="40"/>
      <c r="P10" s="40"/>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1.0492505353319137</v>
      </c>
      <c r="E11" s="89">
        <f t="shared" si="0"/>
        <v>1.0324060797247014</v>
      </c>
      <c r="F11" s="89">
        <f t="shared" si="0"/>
        <v>1.0395158419366224</v>
      </c>
      <c r="G11" s="89" t="str">
        <f t="shared" si="0"/>
        <v>―</v>
      </c>
      <c r="H11" s="89" t="str">
        <f t="shared" si="0"/>
        <v>―</v>
      </c>
      <c r="I11" s="89" t="str">
        <f t="shared" si="0"/>
        <v>―</v>
      </c>
      <c r="J11" s="65"/>
      <c r="K11" s="98">
        <f>+IFERROR((K10/K9-1)*100,"―")</f>
        <v>1.0492505353319137</v>
      </c>
      <c r="L11" s="98">
        <f>+IFERROR((L10/L9-1)*100,"―")</f>
        <v>1.0324060797247014</v>
      </c>
      <c r="M11" s="98">
        <f>+IFERROR((M10/M9-1)*100,"―")</f>
        <v>1.0395158419366224</v>
      </c>
      <c r="N11" s="98"/>
      <c r="O11" s="98"/>
      <c r="P11" s="98"/>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625</v>
      </c>
      <c r="B13" s="328" t="s">
        <v>691</v>
      </c>
      <c r="C13" s="330"/>
      <c r="D13" s="39">
        <f>+IF(K13="","―",K13)</f>
        <v>12133</v>
      </c>
      <c r="E13" s="39">
        <f t="shared" ref="E13:I15" si="1">+IF(L13="","―",L13)</f>
        <v>11797</v>
      </c>
      <c r="F13" s="39">
        <f t="shared" si="1"/>
        <v>11928</v>
      </c>
      <c r="G13" s="39">
        <f t="shared" si="1"/>
        <v>12044</v>
      </c>
      <c r="H13" s="39">
        <f t="shared" si="1"/>
        <v>11963</v>
      </c>
      <c r="I13" s="39">
        <f t="shared" si="1"/>
        <v>11897</v>
      </c>
      <c r="J13" s="65"/>
      <c r="K13" s="40">
        <v>12133</v>
      </c>
      <c r="L13" s="40">
        <v>11797</v>
      </c>
      <c r="M13" s="40">
        <v>11928</v>
      </c>
      <c r="N13" s="40">
        <v>12044</v>
      </c>
      <c r="O13" s="40">
        <v>11963</v>
      </c>
      <c r="P13" s="40">
        <v>11897</v>
      </c>
      <c r="Q13" s="65"/>
      <c r="R13" s="65"/>
      <c r="S13" s="65"/>
      <c r="T13" s="65"/>
      <c r="U13" s="65"/>
      <c r="V13" s="65"/>
      <c r="W13" s="65"/>
      <c r="X13" s="65"/>
      <c r="Y13" s="65"/>
      <c r="Z13" s="65"/>
      <c r="AA13" s="65"/>
      <c r="AB13" s="65" t="s">
        <v>650</v>
      </c>
      <c r="AC13" s="65"/>
      <c r="AD13" s="3" t="s">
        <v>89</v>
      </c>
    </row>
    <row r="14" spans="1:30" s="27" customFormat="1" ht="15" customHeight="1" x14ac:dyDescent="0.25">
      <c r="A14" s="49" t="s">
        <v>685</v>
      </c>
      <c r="B14" s="328" t="s">
        <v>686</v>
      </c>
      <c r="C14" s="330"/>
      <c r="D14" s="39">
        <f>+IF(K14="","―",K14)</f>
        <v>11906</v>
      </c>
      <c r="E14" s="39">
        <f t="shared" si="1"/>
        <v>11947</v>
      </c>
      <c r="F14" s="39">
        <f t="shared" si="1"/>
        <v>12107</v>
      </c>
      <c r="G14" s="39" t="str">
        <f t="shared" si="1"/>
        <v>―</v>
      </c>
      <c r="H14" s="39" t="str">
        <f t="shared" si="1"/>
        <v>―</v>
      </c>
      <c r="I14" s="39" t="str">
        <f t="shared" si="1"/>
        <v>―</v>
      </c>
      <c r="J14" s="65"/>
      <c r="K14" s="40">
        <v>11906</v>
      </c>
      <c r="L14" s="40">
        <v>11947</v>
      </c>
      <c r="M14" s="40">
        <v>12107</v>
      </c>
      <c r="N14" s="40"/>
      <c r="O14" s="40"/>
      <c r="P14" s="40"/>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-1.8709305200692361</v>
      </c>
      <c r="E15" s="89">
        <f t="shared" si="1"/>
        <v>1.2715097058574321</v>
      </c>
      <c r="F15" s="89">
        <f t="shared" si="1"/>
        <v>1.5006706908115452</v>
      </c>
      <c r="G15" s="89" t="str">
        <f t="shared" si="1"/>
        <v>―</v>
      </c>
      <c r="H15" s="89" t="str">
        <f t="shared" si="1"/>
        <v>―</v>
      </c>
      <c r="I15" s="89" t="str">
        <f t="shared" si="1"/>
        <v>―</v>
      </c>
      <c r="J15" s="65"/>
      <c r="K15" s="98">
        <f>+IFERROR((K14/K13-1)*100,"―")</f>
        <v>-1.8709305200692361</v>
      </c>
      <c r="L15" s="98">
        <f>+IFERROR((L14/L13-1)*100,"―")</f>
        <v>1.2715097058574321</v>
      </c>
      <c r="M15" s="98">
        <f>+IFERROR((M14/M13-1)*100,"―")</f>
        <v>1.5006706908115452</v>
      </c>
      <c r="N15" s="98"/>
      <c r="O15" s="98"/>
      <c r="P15" s="98"/>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29" t="s">
        <v>244</v>
      </c>
      <c r="E17" s="29" t="s">
        <v>245</v>
      </c>
      <c r="F17" s="29" t="s">
        <v>246</v>
      </c>
      <c r="G17" s="29" t="s">
        <v>247</v>
      </c>
      <c r="H17" s="29" t="s">
        <v>248</v>
      </c>
      <c r="I17" s="32" t="s">
        <v>249</v>
      </c>
      <c r="K17" s="29" t="s">
        <v>244</v>
      </c>
      <c r="L17" s="29" t="s">
        <v>245</v>
      </c>
      <c r="M17" s="29" t="s">
        <v>246</v>
      </c>
      <c r="N17" s="29" t="s">
        <v>247</v>
      </c>
      <c r="O17" s="29" t="s">
        <v>248</v>
      </c>
      <c r="P17" s="29" t="s">
        <v>249</v>
      </c>
      <c r="AD17" s="3" t="s">
        <v>89</v>
      </c>
    </row>
    <row r="18" spans="1:30" s="27" customFormat="1" ht="15" customHeight="1" x14ac:dyDescent="0.25">
      <c r="A18" s="314"/>
      <c r="B18" s="324"/>
      <c r="C18" s="315"/>
      <c r="D18" s="33" t="s">
        <v>250</v>
      </c>
      <c r="E18" s="33" t="s">
        <v>251</v>
      </c>
      <c r="F18" s="33" t="s">
        <v>252</v>
      </c>
      <c r="G18" s="33" t="s">
        <v>253</v>
      </c>
      <c r="H18" s="33" t="s">
        <v>254</v>
      </c>
      <c r="I18" s="34" t="s">
        <v>218</v>
      </c>
      <c r="K18" s="33" t="s">
        <v>250</v>
      </c>
      <c r="L18" s="33" t="s">
        <v>251</v>
      </c>
      <c r="M18" s="33" t="s">
        <v>252</v>
      </c>
      <c r="N18" s="33" t="s">
        <v>253</v>
      </c>
      <c r="O18" s="33" t="s">
        <v>254</v>
      </c>
      <c r="P18" s="33"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625</v>
      </c>
      <c r="B20" s="328" t="s">
        <v>691</v>
      </c>
      <c r="C20" s="330"/>
      <c r="D20" s="39">
        <f>+IF(K20="","―",K20)</f>
        <v>14172</v>
      </c>
      <c r="E20" s="39">
        <f t="shared" ref="E20:I22" si="2">+IF(L20="","―",L20)</f>
        <v>14238</v>
      </c>
      <c r="F20" s="39">
        <f t="shared" si="2"/>
        <v>14317</v>
      </c>
      <c r="G20" s="39">
        <f t="shared" si="2"/>
        <v>14136</v>
      </c>
      <c r="H20" s="39">
        <f t="shared" si="2"/>
        <v>13988</v>
      </c>
      <c r="I20" s="39">
        <f t="shared" si="2"/>
        <v>14151</v>
      </c>
      <c r="J20" s="65"/>
      <c r="K20" s="40">
        <v>14172</v>
      </c>
      <c r="L20" s="40">
        <v>14238</v>
      </c>
      <c r="M20" s="40">
        <v>14317</v>
      </c>
      <c r="N20" s="40">
        <v>14136</v>
      </c>
      <c r="O20" s="40">
        <v>13988</v>
      </c>
      <c r="P20" s="40">
        <v>14151</v>
      </c>
      <c r="Q20" s="65"/>
      <c r="R20" s="65"/>
      <c r="S20" s="65"/>
      <c r="T20" s="65"/>
      <c r="U20" s="65"/>
      <c r="V20" s="65"/>
      <c r="W20" s="65"/>
      <c r="X20" s="65"/>
      <c r="Y20" s="65"/>
      <c r="Z20" s="65"/>
      <c r="AA20" s="65"/>
      <c r="AB20" s="65" t="s">
        <v>650</v>
      </c>
      <c r="AC20" s="65"/>
      <c r="AD20" s="3" t="s">
        <v>89</v>
      </c>
    </row>
    <row r="21" spans="1:30" s="27" customFormat="1" ht="15" customHeight="1" x14ac:dyDescent="0.25">
      <c r="A21" s="49" t="s">
        <v>685</v>
      </c>
      <c r="B21" s="328" t="s">
        <v>686</v>
      </c>
      <c r="C21" s="330"/>
      <c r="D21" s="39" t="str">
        <f>+IF(K21="","―",K21)</f>
        <v>―</v>
      </c>
      <c r="E21" s="39" t="str">
        <f t="shared" si="2"/>
        <v>―</v>
      </c>
      <c r="F21" s="39" t="str">
        <f t="shared" si="2"/>
        <v>―</v>
      </c>
      <c r="G21" s="39" t="str">
        <f t="shared" si="2"/>
        <v>―</v>
      </c>
      <c r="H21" s="39" t="str">
        <f t="shared" si="2"/>
        <v>―</v>
      </c>
      <c r="I21" s="39" t="str">
        <f t="shared" si="2"/>
        <v>―</v>
      </c>
      <c r="J21" s="65"/>
      <c r="K21" s="40"/>
      <c r="L21" s="40"/>
      <c r="M21" s="40"/>
      <c r="N21" s="40"/>
      <c r="O21" s="40"/>
      <c r="P21" s="40"/>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t="str">
        <f>+IF(K22="","―",K22)</f>
        <v>―</v>
      </c>
      <c r="E22" s="89" t="str">
        <f t="shared" si="2"/>
        <v>―</v>
      </c>
      <c r="F22" s="89" t="str">
        <f t="shared" si="2"/>
        <v>―</v>
      </c>
      <c r="G22" s="89" t="str">
        <f t="shared" si="2"/>
        <v>―</v>
      </c>
      <c r="H22" s="89" t="str">
        <f t="shared" si="2"/>
        <v>―</v>
      </c>
      <c r="I22" s="89" t="str">
        <f t="shared" si="2"/>
        <v>―</v>
      </c>
      <c r="J22" s="65"/>
      <c r="K22" s="98"/>
      <c r="L22" s="98"/>
      <c r="M22" s="98"/>
      <c r="N22" s="98"/>
      <c r="O22" s="98"/>
      <c r="P22" s="98"/>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625</v>
      </c>
      <c r="B24" s="328" t="s">
        <v>691</v>
      </c>
      <c r="C24" s="330"/>
      <c r="D24" s="39">
        <f>+IF(K24="","―",K24)</f>
        <v>12056</v>
      </c>
      <c r="E24" s="39">
        <f t="shared" ref="E24:I26" si="3">+IF(L24="","―",L24)</f>
        <v>12220</v>
      </c>
      <c r="F24" s="39">
        <f t="shared" si="3"/>
        <v>12226</v>
      </c>
      <c r="G24" s="39">
        <f t="shared" si="3"/>
        <v>12000</v>
      </c>
      <c r="H24" s="39">
        <f t="shared" si="3"/>
        <v>11564</v>
      </c>
      <c r="I24" s="39">
        <f t="shared" si="3"/>
        <v>11744</v>
      </c>
      <c r="J24" s="65"/>
      <c r="K24" s="40">
        <v>12056</v>
      </c>
      <c r="L24" s="40">
        <v>12220</v>
      </c>
      <c r="M24" s="40">
        <v>12226</v>
      </c>
      <c r="N24" s="40">
        <v>12000</v>
      </c>
      <c r="O24" s="40">
        <v>11564</v>
      </c>
      <c r="P24" s="40">
        <v>11744</v>
      </c>
      <c r="Q24" s="65"/>
      <c r="R24" s="65"/>
      <c r="S24" s="65"/>
      <c r="T24" s="65"/>
      <c r="U24" s="65"/>
      <c r="V24" s="65"/>
      <c r="W24" s="65"/>
      <c r="X24" s="65"/>
      <c r="Y24" s="65"/>
      <c r="Z24" s="65"/>
      <c r="AA24" s="65"/>
      <c r="AB24" s="65" t="s">
        <v>650</v>
      </c>
      <c r="AC24" s="65"/>
      <c r="AD24" s="3" t="s">
        <v>89</v>
      </c>
    </row>
    <row r="25" spans="1:30" s="27" customFormat="1" ht="15" customHeight="1" x14ac:dyDescent="0.25">
      <c r="A25" s="49" t="s">
        <v>685</v>
      </c>
      <c r="B25" s="328" t="s">
        <v>686</v>
      </c>
      <c r="C25" s="330"/>
      <c r="D25" s="39" t="str">
        <f>+IF(K25="","―",K25)</f>
        <v>―</v>
      </c>
      <c r="E25" s="39" t="str">
        <f t="shared" si="3"/>
        <v>―</v>
      </c>
      <c r="F25" s="39" t="str">
        <f t="shared" si="3"/>
        <v>―</v>
      </c>
      <c r="G25" s="39" t="str">
        <f t="shared" si="3"/>
        <v>―</v>
      </c>
      <c r="H25" s="39" t="str">
        <f t="shared" si="3"/>
        <v>―</v>
      </c>
      <c r="I25" s="39" t="str">
        <f t="shared" si="3"/>
        <v>―</v>
      </c>
      <c r="J25" s="65"/>
      <c r="K25" s="40"/>
      <c r="L25" s="40"/>
      <c r="M25" s="40"/>
      <c r="N25" s="40"/>
      <c r="O25" s="40"/>
      <c r="P25" s="40"/>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t="str">
        <f>+IF(K26="","―",K26)</f>
        <v>―</v>
      </c>
      <c r="E26" s="89" t="str">
        <f t="shared" si="3"/>
        <v>―</v>
      </c>
      <c r="F26" s="89" t="str">
        <f t="shared" si="3"/>
        <v>―</v>
      </c>
      <c r="G26" s="89" t="str">
        <f t="shared" si="3"/>
        <v>―</v>
      </c>
      <c r="H26" s="89" t="str">
        <f t="shared" si="3"/>
        <v>―</v>
      </c>
      <c r="I26" s="89" t="str">
        <f t="shared" si="3"/>
        <v>―</v>
      </c>
      <c r="J26" s="65"/>
      <c r="K26" s="98"/>
      <c r="L26" s="98"/>
      <c r="M26" s="98"/>
      <c r="N26" s="98"/>
      <c r="O26" s="98"/>
      <c r="P26" s="98"/>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31" t="s">
        <v>233</v>
      </c>
      <c r="G28" s="29" t="s">
        <v>234</v>
      </c>
      <c r="H28" s="29" t="s">
        <v>235</v>
      </c>
      <c r="I28" s="32"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35" t="s">
        <v>238</v>
      </c>
      <c r="G29" s="33" t="s">
        <v>239</v>
      </c>
      <c r="H29" s="33" t="s">
        <v>240</v>
      </c>
      <c r="I29" s="34"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630</v>
      </c>
      <c r="B31" s="328" t="s">
        <v>692</v>
      </c>
      <c r="C31" s="330"/>
      <c r="D31" s="39">
        <f>+IF(K31="","―",K31)</f>
        <v>3933</v>
      </c>
      <c r="E31" s="39">
        <f t="shared" ref="E31:I35" si="4">+IF(L31="","―",L31)</f>
        <v>3879</v>
      </c>
      <c r="F31" s="39">
        <f t="shared" si="4"/>
        <v>3862</v>
      </c>
      <c r="G31" s="39">
        <f t="shared" si="4"/>
        <v>3952</v>
      </c>
      <c r="H31" s="39">
        <f t="shared" si="4"/>
        <v>3942</v>
      </c>
      <c r="I31" s="39">
        <f t="shared" si="4"/>
        <v>3953</v>
      </c>
      <c r="J31" s="65"/>
      <c r="K31" s="40">
        <v>3933</v>
      </c>
      <c r="L31" s="40">
        <v>3879</v>
      </c>
      <c r="M31" s="40">
        <v>3862</v>
      </c>
      <c r="N31" s="40">
        <v>3952</v>
      </c>
      <c r="O31" s="40">
        <v>3942</v>
      </c>
      <c r="P31" s="40">
        <v>3953</v>
      </c>
      <c r="Q31" s="65"/>
      <c r="R31" s="65"/>
      <c r="S31" s="65"/>
      <c r="T31" s="65"/>
      <c r="U31" s="65"/>
      <c r="V31" s="65"/>
      <c r="W31" s="65"/>
      <c r="X31" s="65"/>
      <c r="Y31" s="65"/>
      <c r="Z31" s="65"/>
      <c r="AA31" s="65"/>
      <c r="AB31" s="65" t="s">
        <v>650</v>
      </c>
      <c r="AC31" s="65"/>
      <c r="AD31" s="3" t="s">
        <v>89</v>
      </c>
    </row>
    <row r="32" spans="1:30" s="27" customFormat="1" ht="15" customHeight="1" x14ac:dyDescent="0.25">
      <c r="A32" s="49" t="s">
        <v>687</v>
      </c>
      <c r="B32" s="328" t="s">
        <v>688</v>
      </c>
      <c r="C32" s="330"/>
      <c r="D32" s="39">
        <f>+IF(K32="","―",K32)</f>
        <v>4066</v>
      </c>
      <c r="E32" s="39">
        <f t="shared" si="4"/>
        <v>4067</v>
      </c>
      <c r="F32" s="39">
        <f t="shared" si="4"/>
        <v>4082</v>
      </c>
      <c r="G32" s="39" t="str">
        <f t="shared" si="4"/>
        <v>―</v>
      </c>
      <c r="H32" s="39" t="str">
        <f t="shared" si="4"/>
        <v>―</v>
      </c>
      <c r="I32" s="39" t="str">
        <f t="shared" si="4"/>
        <v>―</v>
      </c>
      <c r="J32" s="65"/>
      <c r="K32" s="40">
        <v>4066</v>
      </c>
      <c r="L32" s="40">
        <v>4067</v>
      </c>
      <c r="M32" s="40">
        <v>4082</v>
      </c>
      <c r="N32" s="40"/>
      <c r="O32" s="40"/>
      <c r="P32" s="40"/>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3.3816425120772875</v>
      </c>
      <c r="E33" s="89">
        <f t="shared" si="4"/>
        <v>4.8466099510183103</v>
      </c>
      <c r="F33" s="89">
        <f t="shared" si="4"/>
        <v>5.6965302951838437</v>
      </c>
      <c r="G33" s="89" t="str">
        <f t="shared" si="4"/>
        <v>―</v>
      </c>
      <c r="H33" s="89" t="str">
        <f t="shared" si="4"/>
        <v>―</v>
      </c>
      <c r="I33" s="89" t="str">
        <f t="shared" si="4"/>
        <v>―</v>
      </c>
      <c r="J33" s="65"/>
      <c r="K33" s="98">
        <f>+IFERROR((K32/K31-1)*100,"―")</f>
        <v>3.3816425120772875</v>
      </c>
      <c r="L33" s="98">
        <f>+IFERROR((L32/L31-1)*100,"―")</f>
        <v>4.8466099510183103</v>
      </c>
      <c r="M33" s="98">
        <f>+IFERROR((M32/M31-1)*100,"―")</f>
        <v>5.6965302951838437</v>
      </c>
      <c r="N33" s="98"/>
      <c r="O33" s="98"/>
      <c r="P33" s="98"/>
      <c r="Q33" s="65"/>
      <c r="R33" s="65"/>
      <c r="S33" s="65"/>
      <c r="T33" s="65"/>
      <c r="U33" s="65"/>
      <c r="V33" s="65"/>
      <c r="W33" s="65"/>
      <c r="X33" s="65"/>
      <c r="Y33" s="65"/>
      <c r="Z33" s="65"/>
      <c r="AA33" s="65"/>
      <c r="AB33" s="65"/>
      <c r="AC33" s="65"/>
      <c r="AD33" s="3" t="s">
        <v>89</v>
      </c>
    </row>
    <row r="34" spans="1:30" s="27" customFormat="1" ht="15" customHeight="1" x14ac:dyDescent="0.25">
      <c r="A34" s="72" t="s">
        <v>634</v>
      </c>
      <c r="B34" s="337" t="s">
        <v>693</v>
      </c>
      <c r="C34" s="339"/>
      <c r="D34" s="96">
        <f>+IF(K34="","―",K34)</f>
        <v>94.6</v>
      </c>
      <c r="E34" s="96">
        <f t="shared" si="4"/>
        <v>93.5</v>
      </c>
      <c r="F34" s="96">
        <f t="shared" si="4"/>
        <v>92.9</v>
      </c>
      <c r="G34" s="96">
        <f t="shared" si="4"/>
        <v>93.4</v>
      </c>
      <c r="H34" s="96">
        <f t="shared" si="4"/>
        <v>93.2</v>
      </c>
      <c r="I34" s="96">
        <f t="shared" si="4"/>
        <v>93.451536643026003</v>
      </c>
      <c r="J34" s="65"/>
      <c r="K34" s="97">
        <v>94.6</v>
      </c>
      <c r="L34" s="97">
        <v>93.5</v>
      </c>
      <c r="M34" s="97">
        <v>92.9</v>
      </c>
      <c r="N34" s="97">
        <v>93.4</v>
      </c>
      <c r="O34" s="97">
        <v>93.2</v>
      </c>
      <c r="P34" s="97">
        <v>93.451536643026003</v>
      </c>
      <c r="Q34" s="65"/>
      <c r="R34" s="65"/>
      <c r="S34" s="65"/>
      <c r="T34" s="65"/>
      <c r="U34" s="65"/>
      <c r="V34" s="65"/>
      <c r="W34" s="65"/>
      <c r="X34" s="65"/>
      <c r="Y34" s="65"/>
      <c r="Z34" s="65"/>
      <c r="AA34" s="65"/>
      <c r="AB34" s="65" t="s">
        <v>650</v>
      </c>
      <c r="AC34" s="65"/>
      <c r="AD34" s="3" t="s">
        <v>89</v>
      </c>
    </row>
    <row r="35" spans="1:30" s="27" customFormat="1" ht="15" customHeight="1" x14ac:dyDescent="0.25">
      <c r="A35" s="50" t="s">
        <v>689</v>
      </c>
      <c r="B35" s="317" t="s">
        <v>690</v>
      </c>
      <c r="C35" s="319"/>
      <c r="D35" s="98">
        <f>+IF(K35="","―",K35)</f>
        <v>92.8</v>
      </c>
      <c r="E35" s="98">
        <f t="shared" si="4"/>
        <v>92.8</v>
      </c>
      <c r="F35" s="98">
        <f t="shared" si="4"/>
        <v>93.1</v>
      </c>
      <c r="G35" s="98" t="str">
        <f t="shared" si="4"/>
        <v>―</v>
      </c>
      <c r="H35" s="98" t="str">
        <f t="shared" si="4"/>
        <v>―</v>
      </c>
      <c r="I35" s="98" t="str">
        <f t="shared" si="4"/>
        <v>―</v>
      </c>
      <c r="J35" s="65"/>
      <c r="K35" s="99">
        <v>92.8</v>
      </c>
      <c r="L35" s="99">
        <v>92.8</v>
      </c>
      <c r="M35" s="99">
        <v>93.1</v>
      </c>
      <c r="N35" s="99"/>
      <c r="O35" s="99"/>
      <c r="P35" s="99"/>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29" t="s">
        <v>244</v>
      </c>
      <c r="E37" s="29" t="s">
        <v>245</v>
      </c>
      <c r="F37" s="29" t="s">
        <v>246</v>
      </c>
      <c r="G37" s="29" t="s">
        <v>247</v>
      </c>
      <c r="H37" s="29" t="s">
        <v>248</v>
      </c>
      <c r="I37" s="32"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33" t="s">
        <v>250</v>
      </c>
      <c r="E38" s="33" t="s">
        <v>251</v>
      </c>
      <c r="F38" s="33" t="s">
        <v>252</v>
      </c>
      <c r="G38" s="33" t="s">
        <v>253</v>
      </c>
      <c r="H38" s="33" t="s">
        <v>254</v>
      </c>
      <c r="I38" s="34"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630</v>
      </c>
      <c r="B40" s="328" t="s">
        <v>692</v>
      </c>
      <c r="C40" s="330"/>
      <c r="D40" s="39">
        <f>+IF(K40="","―",K40)</f>
        <v>3953</v>
      </c>
      <c r="E40" s="39">
        <f t="shared" ref="E40:I44" si="5">+IF(L40="","―",L40)</f>
        <v>4088</v>
      </c>
      <c r="F40" s="39">
        <f t="shared" si="5"/>
        <v>4078</v>
      </c>
      <c r="G40" s="39">
        <f t="shared" si="5"/>
        <v>4072</v>
      </c>
      <c r="H40" s="39">
        <f t="shared" si="5"/>
        <v>4056</v>
      </c>
      <c r="I40" s="39">
        <f t="shared" si="5"/>
        <v>4054</v>
      </c>
      <c r="J40" s="65"/>
      <c r="K40" s="40">
        <v>3953</v>
      </c>
      <c r="L40" s="40">
        <v>4088</v>
      </c>
      <c r="M40" s="40">
        <v>4078</v>
      </c>
      <c r="N40" s="40">
        <v>4072</v>
      </c>
      <c r="O40" s="40">
        <v>4056</v>
      </c>
      <c r="P40" s="40">
        <v>4054</v>
      </c>
      <c r="Q40" s="65"/>
      <c r="R40" s="65"/>
      <c r="S40" s="65"/>
      <c r="T40" s="65"/>
      <c r="U40" s="65"/>
      <c r="V40" s="65"/>
      <c r="W40" s="65"/>
      <c r="X40" s="65"/>
      <c r="Y40" s="65"/>
      <c r="Z40" s="65"/>
      <c r="AA40" s="65"/>
      <c r="AB40" s="65" t="s">
        <v>650</v>
      </c>
      <c r="AC40" s="65"/>
      <c r="AD40" s="3" t="s">
        <v>89</v>
      </c>
    </row>
    <row r="41" spans="1:30" s="27" customFormat="1" ht="15" customHeight="1" x14ac:dyDescent="0.25">
      <c r="A41" s="49" t="s">
        <v>687</v>
      </c>
      <c r="B41" s="328" t="s">
        <v>688</v>
      </c>
      <c r="C41" s="330"/>
      <c r="D41" s="39" t="str">
        <f>+IF(K41="","―",K41)</f>
        <v>―</v>
      </c>
      <c r="E41" s="39" t="str">
        <f t="shared" si="5"/>
        <v>―</v>
      </c>
      <c r="F41" s="39" t="str">
        <f t="shared" si="5"/>
        <v>―</v>
      </c>
      <c r="G41" s="39" t="str">
        <f t="shared" si="5"/>
        <v>―</v>
      </c>
      <c r="H41" s="39" t="str">
        <f t="shared" si="5"/>
        <v>―</v>
      </c>
      <c r="I41" s="39" t="str">
        <f t="shared" si="5"/>
        <v>―</v>
      </c>
      <c r="J41" s="65"/>
      <c r="K41" s="40"/>
      <c r="L41" s="40"/>
      <c r="M41" s="40"/>
      <c r="N41" s="40"/>
      <c r="O41" s="40"/>
      <c r="P41" s="40"/>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t="str">
        <f>+IF(K42="","―",K42)</f>
        <v>―</v>
      </c>
      <c r="E42" s="89" t="str">
        <f t="shared" si="5"/>
        <v>―</v>
      </c>
      <c r="F42" s="89" t="str">
        <f t="shared" si="5"/>
        <v>―</v>
      </c>
      <c r="G42" s="89" t="str">
        <f t="shared" si="5"/>
        <v>―</v>
      </c>
      <c r="H42" s="89" t="str">
        <f t="shared" si="5"/>
        <v>―</v>
      </c>
      <c r="I42" s="89" t="str">
        <f t="shared" si="5"/>
        <v>―</v>
      </c>
      <c r="J42" s="65"/>
      <c r="K42" s="98"/>
      <c r="L42" s="98"/>
      <c r="M42" s="98"/>
      <c r="N42" s="98"/>
      <c r="O42" s="98"/>
      <c r="P42" s="98"/>
      <c r="Q42" s="65"/>
      <c r="R42" s="65"/>
      <c r="S42" s="65"/>
      <c r="T42" s="65"/>
      <c r="U42" s="65"/>
      <c r="V42" s="65"/>
      <c r="W42" s="65"/>
      <c r="X42" s="65"/>
      <c r="Y42" s="65"/>
      <c r="Z42" s="65"/>
      <c r="AA42" s="65"/>
      <c r="AB42" s="65"/>
      <c r="AC42" s="65"/>
      <c r="AD42" s="3" t="s">
        <v>89</v>
      </c>
    </row>
    <row r="43" spans="1:30" s="27" customFormat="1" ht="15" customHeight="1" x14ac:dyDescent="0.25">
      <c r="A43" s="72" t="s">
        <v>634</v>
      </c>
      <c r="B43" s="337" t="s">
        <v>693</v>
      </c>
      <c r="C43" s="339"/>
      <c r="D43" s="96">
        <f>+IF(K43="","―",K43)</f>
        <v>93.5</v>
      </c>
      <c r="E43" s="96">
        <f t="shared" si="5"/>
        <v>93.7</v>
      </c>
      <c r="F43" s="96">
        <f t="shared" si="5"/>
        <v>93.4</v>
      </c>
      <c r="G43" s="96">
        <f t="shared" si="5"/>
        <v>93.300000000000011</v>
      </c>
      <c r="H43" s="96">
        <f t="shared" si="5"/>
        <v>92.9</v>
      </c>
      <c r="I43" s="96">
        <f t="shared" si="5"/>
        <v>92.9</v>
      </c>
      <c r="K43" s="97">
        <v>93.5</v>
      </c>
      <c r="L43" s="97">
        <v>93.7</v>
      </c>
      <c r="M43" s="97">
        <v>93.4</v>
      </c>
      <c r="N43" s="97">
        <v>93.300000000000011</v>
      </c>
      <c r="O43" s="97">
        <v>92.9</v>
      </c>
      <c r="P43" s="97">
        <v>92.9</v>
      </c>
      <c r="AB43" s="65" t="s">
        <v>650</v>
      </c>
      <c r="AD43" s="3" t="s">
        <v>89</v>
      </c>
    </row>
    <row r="44" spans="1:30" s="27" customFormat="1" ht="15" customHeight="1" x14ac:dyDescent="0.25">
      <c r="A44" s="50" t="s">
        <v>689</v>
      </c>
      <c r="B44" s="317" t="s">
        <v>690</v>
      </c>
      <c r="C44" s="319"/>
      <c r="D44" s="98" t="str">
        <f>+IF(K44="","―",K44)</f>
        <v>―</v>
      </c>
      <c r="E44" s="98" t="str">
        <f t="shared" si="5"/>
        <v>―</v>
      </c>
      <c r="F44" s="98" t="str">
        <f t="shared" si="5"/>
        <v>―</v>
      </c>
      <c r="G44" s="98" t="str">
        <f t="shared" si="5"/>
        <v>―</v>
      </c>
      <c r="H44" s="98" t="str">
        <f t="shared" si="5"/>
        <v>―</v>
      </c>
      <c r="I44" s="98" t="str">
        <f t="shared" si="5"/>
        <v>―</v>
      </c>
      <c r="J44" s="65"/>
      <c r="K44" s="99"/>
      <c r="L44" s="99"/>
      <c r="M44" s="99"/>
      <c r="N44" s="99"/>
      <c r="O44" s="99"/>
      <c r="P44" s="99"/>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561</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'22Q1_パラメータ設定'!$M$4</f>
        <v>2021</v>
      </c>
      <c r="F51" s="30">
        <f>'22Q1_パラメータ設定'!$N$4</f>
        <v>2022</v>
      </c>
      <c r="G51" s="117">
        <f>'22Q1_パラメータ設定'!$M$4</f>
        <v>2021</v>
      </c>
      <c r="H51" s="122">
        <f>'22Q1_パラメータ設定'!$N$4</f>
        <v>2022</v>
      </c>
      <c r="K51" s="60" t="str">
        <f>'22Q1_P3'!I6</f>
        <v>2015年</v>
      </c>
      <c r="L51" s="60" t="str">
        <f>'22Q1_P3'!J6</f>
        <v>2016年</v>
      </c>
      <c r="M51" s="60" t="str">
        <f>'22Q1_P3'!K6</f>
        <v>2017年</v>
      </c>
      <c r="N51" s="60" t="str">
        <f>'22Q1_P3'!L6</f>
        <v>2018年</v>
      </c>
      <c r="O51" s="60" t="str">
        <f>'22Q1_P3'!M6</f>
        <v>2019年</v>
      </c>
      <c r="P51" s="60" t="str">
        <f>'22Q1_P3'!N6</f>
        <v>2020年</v>
      </c>
      <c r="Q51" s="60" t="str">
        <f>'22Q1_P3'!O6</f>
        <v>2021年</v>
      </c>
      <c r="R51" s="60" t="str">
        <f>'22Q1_P3'!P6</f>
        <v>2022年</v>
      </c>
      <c r="S51" s="60" t="str">
        <f>'22Q1_P3'!Q6</f>
        <v>2023年</v>
      </c>
      <c r="T51" s="60" t="str">
        <f>'22Q1_P3'!R6</f>
        <v>2024年</v>
      </c>
      <c r="U51" s="60" t="str">
        <f>'22Q1_P3'!S6</f>
        <v>2025年</v>
      </c>
      <c r="V51" s="60" t="str">
        <f>'22Q1_P3'!T6</f>
        <v>2026年</v>
      </c>
      <c r="W51" s="60" t="str">
        <f>'22Q1_P3'!U6</f>
        <v>2027年</v>
      </c>
      <c r="X51" s="60" t="str">
        <f>'22Q1_P3'!V6</f>
        <v>2028年</v>
      </c>
      <c r="Y51" s="60" t="str">
        <f>'22Q1_P3'!W6</f>
        <v>2029年</v>
      </c>
      <c r="Z51" s="60" t="str">
        <f>'22Q1_P3'!X6</f>
        <v>2030年</v>
      </c>
      <c r="AD51" s="3" t="s">
        <v>89</v>
      </c>
    </row>
    <row r="52" spans="1:30" s="27" customFormat="1" ht="15" customHeight="1" x14ac:dyDescent="0.25">
      <c r="A52" s="314"/>
      <c r="B52" s="324"/>
      <c r="C52" s="324"/>
      <c r="D52" s="315"/>
      <c r="E52" s="119" t="s">
        <v>238</v>
      </c>
      <c r="F52" s="35" t="s">
        <v>238</v>
      </c>
      <c r="G52" s="118" t="s">
        <v>217</v>
      </c>
      <c r="H52" s="118" t="s">
        <v>217</v>
      </c>
      <c r="K52" s="59" t="str">
        <f>'22Q1_P3'!I7</f>
        <v>Jun.</v>
      </c>
      <c r="L52" s="59" t="str">
        <f>'22Q1_P3'!J7</f>
        <v>Jun.</v>
      </c>
      <c r="M52" s="59" t="str">
        <f>'22Q1_P3'!K7</f>
        <v>Jun.</v>
      </c>
      <c r="N52" s="59" t="str">
        <f>'22Q1_P3'!L7</f>
        <v>Jun.</v>
      </c>
      <c r="O52" s="59" t="str">
        <f>'22Q1_P3'!M7</f>
        <v>Jun.</v>
      </c>
      <c r="P52" s="59" t="str">
        <f>'22Q1_P3'!N7</f>
        <v>Jun.</v>
      </c>
      <c r="Q52" s="59" t="str">
        <f>'22Q1_P3'!O7</f>
        <v>Jun.</v>
      </c>
      <c r="R52" s="59" t="str">
        <f>'22Q1_P3'!P7</f>
        <v>Jun.</v>
      </c>
      <c r="S52" s="59" t="str">
        <f>'22Q1_P3'!Q7</f>
        <v>Jun.</v>
      </c>
      <c r="T52" s="59" t="str">
        <f>'22Q1_P3'!R7</f>
        <v>Jun.</v>
      </c>
      <c r="U52" s="59" t="str">
        <f>'22Q1_P3'!S7</f>
        <v>Jun.</v>
      </c>
      <c r="V52" s="59" t="str">
        <f>'22Q1_P3'!T7</f>
        <v>Jun.</v>
      </c>
      <c r="W52" s="59" t="str">
        <f>'22Q1_P3'!U7</f>
        <v>Jun.</v>
      </c>
      <c r="X52" s="59" t="str">
        <f>'22Q1_P3'!V7</f>
        <v>Jun.</v>
      </c>
      <c r="Y52" s="59" t="str">
        <f>'22Q1_P3'!W7</f>
        <v>Jun.</v>
      </c>
      <c r="Z52" s="59" t="str">
        <f>'22Q1_P3'!X7</f>
        <v>Jun.</v>
      </c>
      <c r="AD52" s="3" t="s">
        <v>89</v>
      </c>
    </row>
    <row r="53" spans="1:30" s="27" customFormat="1" ht="15" customHeight="1" x14ac:dyDescent="0.25">
      <c r="A53" s="45" t="s">
        <v>220</v>
      </c>
      <c r="B53" s="320" t="s">
        <v>221</v>
      </c>
      <c r="C53" s="321"/>
      <c r="D53" s="322"/>
      <c r="E53" s="46">
        <f>+IF(Q53="","―",Q53)</f>
        <v>20</v>
      </c>
      <c r="F53" s="46">
        <f>+IF(R53="","―",R53)</f>
        <v>67</v>
      </c>
      <c r="G53" s="46">
        <f>'21Q4_P6'!G53</f>
        <v>18</v>
      </c>
      <c r="H53" s="46">
        <f>'21Q4_P6'!H53</f>
        <v>66</v>
      </c>
      <c r="I53" s="67"/>
      <c r="J53" s="67"/>
      <c r="K53" s="47"/>
      <c r="L53" s="47"/>
      <c r="M53" s="47"/>
      <c r="N53" s="47"/>
      <c r="O53" s="47">
        <v>16</v>
      </c>
      <c r="P53" s="47">
        <v>18</v>
      </c>
      <c r="Q53" s="47">
        <v>20</v>
      </c>
      <c r="R53" s="47">
        <v>67</v>
      </c>
      <c r="S53" s="47"/>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'22Q1_パラメータ設定'!$K$4</f>
        <v>2019</v>
      </c>
      <c r="F57" s="117">
        <f>'22Q1_パラメータ設定'!$L$4</f>
        <v>2020</v>
      </c>
      <c r="G57" s="117">
        <f>'22Q1_パラメータ設定'!$M$4</f>
        <v>2021</v>
      </c>
      <c r="H57" s="122">
        <f>'22Q1_パラメータ設定'!$N$4</f>
        <v>2022</v>
      </c>
      <c r="AD57" s="3" t="s">
        <v>89</v>
      </c>
    </row>
    <row r="58" spans="1:30" s="27" customFormat="1" ht="15" customHeight="1" x14ac:dyDescent="0.25">
      <c r="A58" s="314"/>
      <c r="B58" s="324"/>
      <c r="C58" s="324"/>
      <c r="D58" s="315"/>
      <c r="E58" s="119" t="s">
        <v>218</v>
      </c>
      <c r="F58" s="118" t="s">
        <v>217</v>
      </c>
      <c r="G58" s="118" t="s">
        <v>217</v>
      </c>
      <c r="H58" s="118" t="s">
        <v>230</v>
      </c>
      <c r="AD58" s="3" t="s">
        <v>89</v>
      </c>
    </row>
    <row r="59" spans="1:30" s="27" customFormat="1" ht="15" customHeight="1" x14ac:dyDescent="0.25">
      <c r="A59" s="45" t="s">
        <v>220</v>
      </c>
      <c r="B59" s="320" t="s">
        <v>221</v>
      </c>
      <c r="C59" s="321"/>
      <c r="D59" s="322"/>
      <c r="E59" s="46">
        <f>'21Q4_P6'!E59</f>
        <v>618</v>
      </c>
      <c r="F59" s="46">
        <f>'21Q4_P6'!F59</f>
        <v>712</v>
      </c>
      <c r="G59" s="46">
        <f>'21Q4_P6'!G59</f>
        <v>900</v>
      </c>
      <c r="H59" s="46">
        <f>'21Q4_P6'!H59</f>
        <v>3593</v>
      </c>
      <c r="I59" s="67"/>
      <c r="J59" s="6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11:C11"/>
    <mergeCell ref="A2:I2"/>
    <mergeCell ref="A6:C7"/>
    <mergeCell ref="B8:C8"/>
    <mergeCell ref="B9:C9"/>
    <mergeCell ref="B10:C10"/>
    <mergeCell ref="B25:C25"/>
    <mergeCell ref="B12:C12"/>
    <mergeCell ref="B13:C13"/>
    <mergeCell ref="B14:C14"/>
    <mergeCell ref="B15:C15"/>
    <mergeCell ref="A17:C18"/>
    <mergeCell ref="B19:C19"/>
    <mergeCell ref="B20:C20"/>
    <mergeCell ref="B21:C21"/>
    <mergeCell ref="B22:C22"/>
    <mergeCell ref="B23:C23"/>
    <mergeCell ref="B24:C24"/>
    <mergeCell ref="B41:C41"/>
    <mergeCell ref="B26:C26"/>
    <mergeCell ref="A28:C29"/>
    <mergeCell ref="B30:C30"/>
    <mergeCell ref="B31:C31"/>
    <mergeCell ref="B32:C32"/>
    <mergeCell ref="B33:C33"/>
    <mergeCell ref="B34:C34"/>
    <mergeCell ref="B35:C35"/>
    <mergeCell ref="A37:C38"/>
    <mergeCell ref="B39:C39"/>
    <mergeCell ref="B40:C40"/>
    <mergeCell ref="B59:D59"/>
    <mergeCell ref="B42:C42"/>
    <mergeCell ref="B43:C43"/>
    <mergeCell ref="B44:C44"/>
    <mergeCell ref="A51:D52"/>
    <mergeCell ref="B53:D53"/>
    <mergeCell ref="A57:D58"/>
  </mergeCells>
  <phoneticPr fontId="3"/>
  <printOptions horizontalCentered="1"/>
  <pageMargins left="0.7" right="0.7" top="0.75" bottom="0.75" header="0.3" footer="0.3"/>
  <pageSetup paperSize="9" scale="75" orientation="portrait" verticalDpi="300" r:id="rId1"/>
  <headerFooter>
    <oddFooter>&amp;R6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E63F0-1B8B-4CD4-9DDF-DF6937E2C30E}">
  <dimension ref="A1:AA53"/>
  <sheetViews>
    <sheetView defaultGridColor="0" colorId="23" zoomScaleNormal="100" workbookViewId="0">
      <pane xSplit="7" ySplit="3" topLeftCell="H4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566</v>
      </c>
      <c r="Y4" s="170" t="s">
        <v>641</v>
      </c>
      <c r="AA4" s="3" t="s">
        <v>89</v>
      </c>
    </row>
    <row r="5" spans="1:27" s="27" customFormat="1" ht="15" customHeight="1" x14ac:dyDescent="0.25">
      <c r="F5" s="28" t="s">
        <v>242</v>
      </c>
      <c r="I5" s="3"/>
      <c r="AA5" s="27" t="s">
        <v>89</v>
      </c>
    </row>
    <row r="6" spans="1:27" s="27" customFormat="1" ht="15" customHeight="1" x14ac:dyDescent="0.25">
      <c r="A6" s="312"/>
      <c r="B6" s="313"/>
      <c r="C6" s="117" t="str">
        <f>'22Q1_パラメータ設定'!$F$4</f>
        <v>FY2021</v>
      </c>
      <c r="D6" s="30" t="str">
        <f>'22Q1_パラメータ設定'!$G$4</f>
        <v>FY2022</v>
      </c>
      <c r="E6" s="117" t="str">
        <f>'22Q1_パラメータ設定'!$E$4</f>
        <v>FY2020</v>
      </c>
      <c r="F6" s="122" t="str">
        <f>'22Q1_パラメータ設定'!$F$4</f>
        <v>FY2021</v>
      </c>
      <c r="H6" s="58" t="str">
        <f>'22Q1_P1'!I6</f>
        <v>FY2015</v>
      </c>
      <c r="I6" s="58" t="str">
        <f>'22Q1_P1'!J6</f>
        <v>FY2016</v>
      </c>
      <c r="J6" s="58" t="str">
        <f>'22Q1_P1'!K6</f>
        <v>FY2017</v>
      </c>
      <c r="K6" s="58" t="str">
        <f>'22Q1_P1'!L6</f>
        <v>FY2018</v>
      </c>
      <c r="L6" s="58" t="str">
        <f>'22Q1_P1'!M6</f>
        <v>FY2019</v>
      </c>
      <c r="M6" s="58" t="str">
        <f>'22Q1_P1'!N6</f>
        <v>FY2020</v>
      </c>
      <c r="N6" s="58" t="str">
        <f>'22Q1_P1'!O6</f>
        <v>FY2021</v>
      </c>
      <c r="O6" s="58" t="str">
        <f>'22Q1_P1'!P6</f>
        <v>FY2022</v>
      </c>
      <c r="P6" s="58" t="str">
        <f>'22Q1_P1'!Q6</f>
        <v>FY2023</v>
      </c>
      <c r="Q6" s="58" t="str">
        <f>'22Q1_P1'!R6</f>
        <v>FY2024</v>
      </c>
      <c r="R6" s="58" t="str">
        <f>'22Q1_P1'!S6</f>
        <v>FY2025</v>
      </c>
      <c r="S6" s="58" t="str">
        <f>'22Q1_P1'!T6</f>
        <v>FY2026</v>
      </c>
      <c r="T6" s="58" t="str">
        <f>'22Q1_P1'!U6</f>
        <v>FY2027</v>
      </c>
      <c r="U6" s="58" t="str">
        <f>'22Q1_P1'!V6</f>
        <v>FY2028</v>
      </c>
      <c r="V6" s="58" t="str">
        <f>'22Q1_P1'!W6</f>
        <v>FY2029</v>
      </c>
      <c r="W6" s="60" t="str">
        <f>'22Q1_P1'!X6</f>
        <v>FY2030</v>
      </c>
      <c r="AA6" s="27" t="s">
        <v>89</v>
      </c>
    </row>
    <row r="7" spans="1:27" s="27" customFormat="1" ht="15" customHeight="1" x14ac:dyDescent="0.25">
      <c r="A7" s="314"/>
      <c r="B7" s="315"/>
      <c r="C7" s="119" t="s">
        <v>380</v>
      </c>
      <c r="D7" s="35" t="s">
        <v>380</v>
      </c>
      <c r="E7" s="118"/>
      <c r="F7" s="118"/>
      <c r="H7" s="155" t="str">
        <f>'22Q1_P1'!I7</f>
        <v>Q1</v>
      </c>
      <c r="I7" s="155" t="str">
        <f>'22Q1_P1'!J7</f>
        <v>Q1</v>
      </c>
      <c r="J7" s="155" t="str">
        <f>'22Q1_P1'!K7</f>
        <v>Q1</v>
      </c>
      <c r="K7" s="155" t="str">
        <f>'22Q1_P1'!L7</f>
        <v>Q1</v>
      </c>
      <c r="L7" s="155" t="str">
        <f>'22Q1_P1'!M7</f>
        <v>Q1</v>
      </c>
      <c r="M7" s="155" t="str">
        <f>'22Q1_P1'!N7</f>
        <v>Q1</v>
      </c>
      <c r="N7" s="155" t="str">
        <f>'22Q1_P1'!O7</f>
        <v>Q1</v>
      </c>
      <c r="O7" s="155" t="str">
        <f>'22Q1_P1'!P7</f>
        <v>Q1</v>
      </c>
      <c r="P7" s="155" t="str">
        <f>'22Q1_P1'!Q7</f>
        <v>Q1</v>
      </c>
      <c r="Q7" s="155" t="str">
        <f>'22Q1_P1'!R7</f>
        <v>Q1</v>
      </c>
      <c r="R7" s="155" t="str">
        <f>'22Q1_P1'!S7</f>
        <v>Q1</v>
      </c>
      <c r="S7" s="155" t="str">
        <f>'22Q1_P1'!T7</f>
        <v>Q1</v>
      </c>
      <c r="T7" s="155" t="str">
        <f>'22Q1_P1'!U7</f>
        <v>Q1</v>
      </c>
      <c r="U7" s="155" t="str">
        <f>'22Q1_P1'!V7</f>
        <v>Q1</v>
      </c>
      <c r="V7" s="155" t="str">
        <f>'22Q1_P1'!W7</f>
        <v>Q1</v>
      </c>
      <c r="W7" s="59" t="str">
        <f>'22Q1_P1'!X7</f>
        <v>Q1</v>
      </c>
      <c r="AA7" s="3" t="s">
        <v>89</v>
      </c>
    </row>
    <row r="8" spans="1:27" s="27" customFormat="1" ht="15" customHeight="1" x14ac:dyDescent="0.25">
      <c r="A8" s="45" t="s">
        <v>220</v>
      </c>
      <c r="B8" s="13" t="s">
        <v>221</v>
      </c>
      <c r="C8" s="46">
        <f>+IF(N8="","―",N8)</f>
        <v>2685</v>
      </c>
      <c r="D8" s="46">
        <f>+IF(O8="","―",O8)</f>
        <v>2757</v>
      </c>
      <c r="E8" s="46">
        <f>'21Q4_P7'!E8</f>
        <v>6324</v>
      </c>
      <c r="F8" s="46">
        <f>'21Q4_P7'!F8</f>
        <v>8412</v>
      </c>
      <c r="G8" s="67"/>
      <c r="H8" s="47"/>
      <c r="I8" s="47"/>
      <c r="J8" s="47"/>
      <c r="K8" s="47"/>
      <c r="L8" s="47">
        <v>2340</v>
      </c>
      <c r="M8" s="47">
        <v>1942</v>
      </c>
      <c r="N8" s="47">
        <v>2685</v>
      </c>
      <c r="O8" s="47">
        <v>2757</v>
      </c>
      <c r="P8" s="47"/>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566</v>
      </c>
      <c r="AA11" s="3" t="s">
        <v>89</v>
      </c>
    </row>
    <row r="12" spans="1:27" s="27" customFormat="1" ht="15" customHeight="1" x14ac:dyDescent="0.25">
      <c r="F12" s="28" t="s">
        <v>242</v>
      </c>
      <c r="AA12" s="3" t="s">
        <v>89</v>
      </c>
    </row>
    <row r="13" spans="1:27" s="27" customFormat="1" ht="15" customHeight="1" x14ac:dyDescent="0.25">
      <c r="A13" s="312" t="s">
        <v>269</v>
      </c>
      <c r="B13" s="313"/>
      <c r="C13" s="117">
        <f>'22Q1_パラメータ設定'!$M$4</f>
        <v>2021</v>
      </c>
      <c r="D13" s="30">
        <f>'22Q1_パラメータ設定'!$N$4</f>
        <v>2022</v>
      </c>
      <c r="E13" s="117">
        <f>'22Q1_パラメータ設定'!$M$4</f>
        <v>2021</v>
      </c>
      <c r="F13" s="122">
        <f>'22Q1_パラメータ設定'!$N$4</f>
        <v>2022</v>
      </c>
      <c r="H13" s="60" t="str">
        <f>'22Q1_P3'!I6</f>
        <v>2015年</v>
      </c>
      <c r="I13" s="60" t="str">
        <f>'22Q1_P3'!J6</f>
        <v>2016年</v>
      </c>
      <c r="J13" s="60" t="str">
        <f>'22Q1_P3'!K6</f>
        <v>2017年</v>
      </c>
      <c r="K13" s="60" t="str">
        <f>'22Q1_P3'!L6</f>
        <v>2018年</v>
      </c>
      <c r="L13" s="60" t="str">
        <f>'22Q1_P3'!M6</f>
        <v>2019年</v>
      </c>
      <c r="M13" s="60" t="str">
        <f>'22Q1_P3'!N6</f>
        <v>2020年</v>
      </c>
      <c r="N13" s="60" t="str">
        <f>'22Q1_P3'!O6</f>
        <v>2021年</v>
      </c>
      <c r="O13" s="60" t="str">
        <f>'22Q1_P3'!P6</f>
        <v>2022年</v>
      </c>
      <c r="P13" s="60" t="str">
        <f>'22Q1_P3'!Q6</f>
        <v>2023年</v>
      </c>
      <c r="Q13" s="60" t="str">
        <f>'22Q1_P3'!R6</f>
        <v>2024年</v>
      </c>
      <c r="R13" s="60" t="str">
        <f>'22Q1_P3'!S6</f>
        <v>2025年</v>
      </c>
      <c r="S13" s="60" t="str">
        <f>'22Q1_P3'!T6</f>
        <v>2026年</v>
      </c>
      <c r="T13" s="60" t="str">
        <f>'22Q1_P3'!U6</f>
        <v>2027年</v>
      </c>
      <c r="U13" s="60" t="str">
        <f>'22Q1_P3'!V6</f>
        <v>2028年</v>
      </c>
      <c r="V13" s="60" t="str">
        <f>'22Q1_P3'!W6</f>
        <v>2029年</v>
      </c>
      <c r="W13" s="60" t="str">
        <f>'22Q1_P3'!X6</f>
        <v>2030年</v>
      </c>
      <c r="AA13" s="3" t="s">
        <v>89</v>
      </c>
    </row>
    <row r="14" spans="1:27" s="27" customFormat="1" ht="15" customHeight="1" x14ac:dyDescent="0.25">
      <c r="A14" s="314"/>
      <c r="B14" s="315"/>
      <c r="C14" s="119" t="s">
        <v>238</v>
      </c>
      <c r="D14" s="35" t="s">
        <v>238</v>
      </c>
      <c r="E14" s="118" t="s">
        <v>217</v>
      </c>
      <c r="F14" s="118" t="s">
        <v>217</v>
      </c>
      <c r="H14" s="59" t="str">
        <f>'22Q1_P3'!I7</f>
        <v>Jun.</v>
      </c>
      <c r="I14" s="59" t="str">
        <f>'22Q1_P3'!J7</f>
        <v>Jun.</v>
      </c>
      <c r="J14" s="59" t="str">
        <f>'22Q1_P3'!K7</f>
        <v>Jun.</v>
      </c>
      <c r="K14" s="59" t="str">
        <f>'22Q1_P3'!L7</f>
        <v>Jun.</v>
      </c>
      <c r="L14" s="59" t="str">
        <f>'22Q1_P3'!M7</f>
        <v>Jun.</v>
      </c>
      <c r="M14" s="59" t="str">
        <f>'22Q1_P3'!N7</f>
        <v>Jun.</v>
      </c>
      <c r="N14" s="59" t="str">
        <f>'22Q1_P3'!O7</f>
        <v>Jun.</v>
      </c>
      <c r="O14" s="59" t="str">
        <f>'22Q1_P3'!P7</f>
        <v>Jun.</v>
      </c>
      <c r="P14" s="59" t="str">
        <f>'22Q1_P3'!Q7</f>
        <v>Jun.</v>
      </c>
      <c r="Q14" s="59" t="str">
        <f>'22Q1_P3'!R7</f>
        <v>Jun.</v>
      </c>
      <c r="R14" s="59" t="str">
        <f>'22Q1_P3'!S7</f>
        <v>Jun.</v>
      </c>
      <c r="S14" s="59" t="str">
        <f>'22Q1_P3'!T7</f>
        <v>Jun.</v>
      </c>
      <c r="T14" s="59" t="str">
        <f>'22Q1_P3'!U7</f>
        <v>Jun.</v>
      </c>
      <c r="U14" s="59" t="str">
        <f>'22Q1_P3'!V7</f>
        <v>Jun.</v>
      </c>
      <c r="V14" s="59" t="str">
        <f>'22Q1_P3'!W7</f>
        <v>Jun.</v>
      </c>
      <c r="W14" s="59" t="str">
        <f>'22Q1_P3'!X7</f>
        <v>Jun.</v>
      </c>
      <c r="AA14" s="3" t="s">
        <v>89</v>
      </c>
    </row>
    <row r="15" spans="1:27" s="27" customFormat="1" ht="15" customHeight="1" x14ac:dyDescent="0.25">
      <c r="A15" s="38" t="s">
        <v>10</v>
      </c>
      <c r="B15" s="12" t="s">
        <v>13</v>
      </c>
      <c r="C15" s="76" t="str">
        <f t="shared" ref="C15:C20" si="0">+IF(N15="","―",N15)</f>
        <v>20,535[ 2,338]</v>
      </c>
      <c r="D15" s="76" t="str">
        <f t="shared" ref="D15:D20" si="1">+IF(O15="","―",O15)</f>
        <v>20,953[ 2,844]</v>
      </c>
      <c r="E15" s="76" t="str">
        <f>'21Q4_P7'!E15</f>
        <v>20,543[ 2,007]</v>
      </c>
      <c r="F15" s="76" t="str">
        <f>'21Q4_P7'!F15</f>
        <v>20,612[ 2,743]</v>
      </c>
      <c r="H15" s="104"/>
      <c r="I15" s="104"/>
      <c r="J15" s="104"/>
      <c r="K15" s="104"/>
      <c r="L15" s="104" t="s">
        <v>569</v>
      </c>
      <c r="M15" s="104" t="s">
        <v>570</v>
      </c>
      <c r="N15" s="104" t="s">
        <v>576</v>
      </c>
      <c r="O15" s="104" t="s">
        <v>577</v>
      </c>
      <c r="P15" s="104"/>
      <c r="Q15" s="104"/>
      <c r="R15" s="104"/>
      <c r="S15" s="104"/>
      <c r="T15" s="104"/>
      <c r="U15" s="104"/>
      <c r="V15" s="104"/>
      <c r="W15" s="104"/>
      <c r="Y15" s="27" t="s">
        <v>653</v>
      </c>
      <c r="AA15" s="3" t="s">
        <v>89</v>
      </c>
    </row>
    <row r="16" spans="1:27" s="27" customFormat="1" ht="15" customHeight="1" x14ac:dyDescent="0.25">
      <c r="A16" s="38" t="s">
        <v>11</v>
      </c>
      <c r="B16" s="12" t="s">
        <v>44</v>
      </c>
      <c r="C16" s="76" t="str">
        <f t="shared" si="0"/>
        <v>8,630[ 1,590]</v>
      </c>
      <c r="D16" s="76" t="str">
        <f t="shared" si="1"/>
        <v>8,616[ 1,652]</v>
      </c>
      <c r="E16" s="76" t="str">
        <f>'21Q4_P7'!E16</f>
        <v>8,691[ 1,470]</v>
      </c>
      <c r="F16" s="76" t="str">
        <f>'21Q4_P7'!F16</f>
        <v>8,661[ 1,621]</v>
      </c>
      <c r="H16" s="104"/>
      <c r="I16" s="104"/>
      <c r="J16" s="104"/>
      <c r="K16" s="104"/>
      <c r="L16" s="104"/>
      <c r="M16" s="104"/>
      <c r="N16" s="104" t="s">
        <v>588</v>
      </c>
      <c r="O16" s="104" t="s">
        <v>578</v>
      </c>
      <c r="P16" s="104"/>
      <c r="Q16" s="104"/>
      <c r="R16" s="104"/>
      <c r="S16" s="104"/>
      <c r="T16" s="104"/>
      <c r="U16" s="104"/>
      <c r="V16" s="104"/>
      <c r="W16" s="104"/>
      <c r="Y16" s="27" t="s">
        <v>653</v>
      </c>
      <c r="AA16" s="3" t="s">
        <v>89</v>
      </c>
    </row>
    <row r="17" spans="1:27" s="27" customFormat="1" ht="15" customHeight="1" x14ac:dyDescent="0.25">
      <c r="A17" s="38" t="s">
        <v>14</v>
      </c>
      <c r="B17" s="12" t="s">
        <v>77</v>
      </c>
      <c r="C17" s="76" t="str">
        <f t="shared" si="0"/>
        <v>452[      68]</v>
      </c>
      <c r="D17" s="76" t="str">
        <f t="shared" si="1"/>
        <v>1,424[      74]</v>
      </c>
      <c r="E17" s="76" t="str">
        <f>'21Q4_P7'!E17</f>
        <v>390[     58]</v>
      </c>
      <c r="F17" s="76" t="str">
        <f>'21Q4_P7'!F17</f>
        <v>1,332[     84]</v>
      </c>
      <c r="H17" s="104"/>
      <c r="I17" s="104"/>
      <c r="J17" s="104"/>
      <c r="K17" s="104"/>
      <c r="L17" s="104"/>
      <c r="M17" s="104"/>
      <c r="N17" s="104" t="s">
        <v>589</v>
      </c>
      <c r="O17" s="104" t="s">
        <v>579</v>
      </c>
      <c r="P17" s="104"/>
      <c r="Q17" s="104"/>
      <c r="R17" s="104"/>
      <c r="S17" s="104"/>
      <c r="T17" s="104"/>
      <c r="U17" s="104"/>
      <c r="V17" s="104"/>
      <c r="W17" s="104"/>
      <c r="Y17" s="27" t="s">
        <v>653</v>
      </c>
      <c r="AA17" s="3" t="s">
        <v>89</v>
      </c>
    </row>
    <row r="18" spans="1:27" s="27" customFormat="1" ht="15" customHeight="1" x14ac:dyDescent="0.25">
      <c r="A18" s="38" t="s">
        <v>15</v>
      </c>
      <c r="B18" s="12" t="s">
        <v>76</v>
      </c>
      <c r="C18" s="76" t="str">
        <f t="shared" si="0"/>
        <v>39[       2]</v>
      </c>
      <c r="D18" s="76" t="str">
        <f t="shared" si="1"/>
        <v>113[        4]</v>
      </c>
      <c r="E18" s="76" t="str">
        <f>'21Q4_P7'!E18</f>
        <v>23[       3]</v>
      </c>
      <c r="F18" s="76" t="str">
        <f>'21Q4_P7'!F18</f>
        <v>105[       2]</v>
      </c>
      <c r="H18" s="104"/>
      <c r="I18" s="104"/>
      <c r="J18" s="104"/>
      <c r="K18" s="104"/>
      <c r="L18" s="104" t="s">
        <v>345</v>
      </c>
      <c r="M18" s="104" t="s">
        <v>571</v>
      </c>
      <c r="N18" s="104" t="s">
        <v>580</v>
      </c>
      <c r="O18" s="104" t="s">
        <v>581</v>
      </c>
      <c r="P18" s="104"/>
      <c r="Q18" s="104"/>
      <c r="R18" s="104"/>
      <c r="S18" s="104"/>
      <c r="T18" s="104"/>
      <c r="U18" s="104"/>
      <c r="V18" s="104"/>
      <c r="W18" s="104"/>
      <c r="Y18" s="27" t="s">
        <v>653</v>
      </c>
      <c r="AA18" s="3" t="s">
        <v>89</v>
      </c>
    </row>
    <row r="19" spans="1:27" s="27" customFormat="1" ht="15" customHeight="1" x14ac:dyDescent="0.25">
      <c r="A19" s="68" t="s">
        <v>496</v>
      </c>
      <c r="B19" s="12" t="s">
        <v>497</v>
      </c>
      <c r="C19" s="77" t="str">
        <f t="shared" si="0"/>
        <v>192[     10]</v>
      </c>
      <c r="D19" s="77" t="str">
        <f t="shared" si="1"/>
        <v>232[      11]</v>
      </c>
      <c r="E19" s="77" t="str">
        <f>'21Q4_P7'!E19</f>
        <v>191[     12]</v>
      </c>
      <c r="F19" s="77" t="str">
        <f>'21Q4_P7'!F19</f>
        <v>218[     12]</v>
      </c>
      <c r="H19" s="105"/>
      <c r="I19" s="105"/>
      <c r="J19" s="105"/>
      <c r="K19" s="105"/>
      <c r="L19" s="105" t="s">
        <v>572</v>
      </c>
      <c r="M19" s="105" t="s">
        <v>573</v>
      </c>
      <c r="N19" s="105" t="s">
        <v>582</v>
      </c>
      <c r="O19" s="105" t="s">
        <v>583</v>
      </c>
      <c r="P19" s="105"/>
      <c r="Q19" s="105"/>
      <c r="R19" s="105"/>
      <c r="S19" s="105"/>
      <c r="T19" s="105"/>
      <c r="U19" s="105"/>
      <c r="V19" s="105"/>
      <c r="W19" s="105"/>
      <c r="Y19" s="27" t="s">
        <v>653</v>
      </c>
      <c r="AA19" s="3" t="s">
        <v>89</v>
      </c>
    </row>
    <row r="20" spans="1:27" s="27" customFormat="1" ht="15" customHeight="1" x14ac:dyDescent="0.25">
      <c r="A20" s="45" t="s">
        <v>220</v>
      </c>
      <c r="B20" s="13" t="s">
        <v>221</v>
      </c>
      <c r="C20" s="78" t="str">
        <f t="shared" si="0"/>
        <v>29,848[ 4,008]</v>
      </c>
      <c r="D20" s="78" t="str">
        <f t="shared" si="1"/>
        <v xml:space="preserve"> 31,338 [ 4,585]</v>
      </c>
      <c r="E20" s="78" t="str">
        <f>'21Q4_P7'!E20</f>
        <v>29,838[ 3,550]</v>
      </c>
      <c r="F20" s="78" t="str">
        <f>'21Q4_P7'!F20</f>
        <v>30,928[ 4,462]</v>
      </c>
      <c r="H20" s="106"/>
      <c r="I20" s="106"/>
      <c r="J20" s="106"/>
      <c r="K20" s="106"/>
      <c r="L20" s="106" t="s">
        <v>574</v>
      </c>
      <c r="M20" s="106" t="s">
        <v>575</v>
      </c>
      <c r="N20" s="106" t="s">
        <v>584</v>
      </c>
      <c r="O20" s="106" t="s">
        <v>585</v>
      </c>
      <c r="P20" s="106"/>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75"/>
      <c r="AA23" s="3" t="s">
        <v>89</v>
      </c>
    </row>
    <row r="24" spans="1:27" s="27" customFormat="1" ht="15" customHeight="1" x14ac:dyDescent="0.25">
      <c r="F24" s="28"/>
      <c r="I24" s="3"/>
      <c r="AA24" s="27" t="s">
        <v>89</v>
      </c>
    </row>
    <row r="25" spans="1:27" s="27" customFormat="1" ht="15" customHeight="1" x14ac:dyDescent="0.25">
      <c r="A25" s="312"/>
      <c r="B25" s="313"/>
      <c r="C25" s="117" t="str">
        <f>'22Q1_パラメータ設定'!$C$4</f>
        <v>FY2018</v>
      </c>
      <c r="D25" s="117" t="str">
        <f>'22Q1_パラメータ設定'!$D$4</f>
        <v>FY2019</v>
      </c>
      <c r="E25" s="117" t="str">
        <f>'22Q1_パラメータ設定'!$E$4</f>
        <v>FY2020</v>
      </c>
      <c r="F25" s="122" t="str">
        <f>'22Q1_パラメータ設定'!$F$4</f>
        <v>FY2021</v>
      </c>
      <c r="I25" s="3"/>
      <c r="AA25" s="27" t="s">
        <v>89</v>
      </c>
    </row>
    <row r="26" spans="1:27" s="27" customFormat="1" ht="15" customHeight="1" x14ac:dyDescent="0.25">
      <c r="A26" s="314"/>
      <c r="B26" s="315"/>
      <c r="C26" s="119"/>
      <c r="D26" s="118"/>
      <c r="E26" s="118"/>
      <c r="F26" s="118"/>
      <c r="I26" s="3"/>
      <c r="AA26" s="3" t="s">
        <v>89</v>
      </c>
    </row>
    <row r="27" spans="1:27" s="27" customFormat="1" ht="15" customHeight="1" x14ac:dyDescent="0.25">
      <c r="A27" s="36" t="s">
        <v>499</v>
      </c>
      <c r="B27" s="136" t="s">
        <v>498</v>
      </c>
      <c r="C27" s="37"/>
      <c r="D27" s="37"/>
      <c r="E27" s="37"/>
      <c r="F27" s="37"/>
      <c r="G27" s="67"/>
      <c r="I27" s="3"/>
      <c r="AA27" s="3" t="s">
        <v>89</v>
      </c>
    </row>
    <row r="28" spans="1:27" s="27" customFormat="1" ht="15" customHeight="1" x14ac:dyDescent="0.25">
      <c r="A28" s="137" t="s">
        <v>438</v>
      </c>
      <c r="B28" s="12" t="s">
        <v>443</v>
      </c>
      <c r="C28" s="87" t="str">
        <f>'21Q4_P7'!C28</f>
        <v>―</v>
      </c>
      <c r="D28" s="87">
        <f>'21Q4_P7'!D28</f>
        <v>13.5</v>
      </c>
      <c r="E28" s="87">
        <f>'21Q4_P7'!E28</f>
        <v>18.600000000000001</v>
      </c>
      <c r="F28" s="87">
        <f>'21Q4_P7'!F28</f>
        <v>17.5</v>
      </c>
      <c r="G28" s="67"/>
      <c r="I28" s="3"/>
      <c r="Y28" s="27" t="s">
        <v>658</v>
      </c>
      <c r="AA28" s="3" t="s">
        <v>89</v>
      </c>
    </row>
    <row r="29" spans="1:27" s="27" customFormat="1" ht="15" customHeight="1" x14ac:dyDescent="0.25">
      <c r="A29" s="36" t="s">
        <v>417</v>
      </c>
      <c r="B29" s="136" t="s">
        <v>418</v>
      </c>
      <c r="C29" s="37"/>
      <c r="D29" s="37"/>
      <c r="E29" s="37"/>
      <c r="F29" s="37"/>
      <c r="G29" s="67"/>
      <c r="I29" s="3"/>
      <c r="AA29" s="3" t="s">
        <v>89</v>
      </c>
    </row>
    <row r="30" spans="1:27" s="27" customFormat="1" ht="15" customHeight="1" x14ac:dyDescent="0.25">
      <c r="A30" s="137" t="s">
        <v>426</v>
      </c>
      <c r="B30" s="12" t="s">
        <v>419</v>
      </c>
      <c r="C30" s="39" t="str">
        <f>'21Q4_P7'!C30</f>
        <v>―</v>
      </c>
      <c r="D30" s="39">
        <f>'21Q4_P7'!D30</f>
        <v>249</v>
      </c>
      <c r="E30" s="39">
        <f>'21Q4_P7'!E30</f>
        <v>280</v>
      </c>
      <c r="F30" s="39">
        <f>'21Q4_P7'!F30</f>
        <v>316</v>
      </c>
      <c r="G30" s="67"/>
      <c r="I30" s="3"/>
      <c r="Y30" s="27" t="s">
        <v>657</v>
      </c>
      <c r="AA30" s="3" t="s">
        <v>89</v>
      </c>
    </row>
    <row r="31" spans="1:27" s="27" customFormat="1" ht="15" customHeight="1" x14ac:dyDescent="0.25">
      <c r="A31" s="68" t="s">
        <v>427</v>
      </c>
      <c r="B31" s="14" t="s">
        <v>428</v>
      </c>
      <c r="C31" s="89" t="str">
        <f>'21Q4_P7'!C31</f>
        <v>―</v>
      </c>
      <c r="D31" s="89" t="str">
        <f>'21Q4_P7'!D31</f>
        <v>―</v>
      </c>
      <c r="E31" s="89">
        <f>'21Q4_P7'!E31</f>
        <v>12.4</v>
      </c>
      <c r="F31" s="89">
        <f>'21Q4_P7'!F31</f>
        <v>12.9</v>
      </c>
      <c r="G31" s="67"/>
      <c r="I31" s="3"/>
      <c r="Y31" s="27" t="s">
        <v>657</v>
      </c>
      <c r="AA31" s="3" t="s">
        <v>89</v>
      </c>
    </row>
    <row r="32" spans="1:27" s="27" customFormat="1" ht="15" customHeight="1" x14ac:dyDescent="0.25">
      <c r="A32" s="36" t="s">
        <v>420</v>
      </c>
      <c r="B32" s="136" t="s">
        <v>421</v>
      </c>
      <c r="C32" s="37"/>
      <c r="D32" s="37"/>
      <c r="E32" s="37"/>
      <c r="F32" s="37"/>
      <c r="G32" s="67"/>
      <c r="I32" s="3"/>
      <c r="AA32" s="3" t="s">
        <v>89</v>
      </c>
    </row>
    <row r="33" spans="1:27" s="27" customFormat="1" ht="15" customHeight="1" x14ac:dyDescent="0.25">
      <c r="A33" s="137" t="s">
        <v>429</v>
      </c>
      <c r="B33" s="12" t="s">
        <v>430</v>
      </c>
      <c r="C33" s="43" t="str">
        <f>'21Q4_P7'!C33</f>
        <v>―</v>
      </c>
      <c r="D33" s="43">
        <f>'21Q4_P7'!D33</f>
        <v>46</v>
      </c>
      <c r="E33" s="43">
        <f>'21Q4_P7'!E33</f>
        <v>46</v>
      </c>
      <c r="F33" s="43">
        <f>'21Q4_P7'!F33</f>
        <v>45</v>
      </c>
      <c r="G33" s="67"/>
      <c r="I33" s="3"/>
      <c r="Y33" s="27" t="s">
        <v>657</v>
      </c>
      <c r="AA33" s="3" t="s">
        <v>89</v>
      </c>
    </row>
    <row r="34" spans="1:27" s="27" customFormat="1" ht="15" customHeight="1" x14ac:dyDescent="0.25">
      <c r="A34" s="45" t="s">
        <v>610</v>
      </c>
      <c r="B34" s="134" t="s">
        <v>612</v>
      </c>
      <c r="C34" s="91" t="str">
        <f>'21Q4_P7'!C34</f>
        <v>―</v>
      </c>
      <c r="D34" s="91">
        <f>'21Q4_P7'!D34</f>
        <v>7.3</v>
      </c>
      <c r="E34" s="91">
        <f>'21Q4_P7'!E34</f>
        <v>2.4</v>
      </c>
      <c r="F34" s="91">
        <f>'21Q4_P7'!F34</f>
        <v>-1.5</v>
      </c>
      <c r="G34" s="67"/>
      <c r="I34" s="3"/>
      <c r="Y34" s="27" t="s">
        <v>655</v>
      </c>
      <c r="AA34" s="3" t="s">
        <v>89</v>
      </c>
    </row>
    <row r="35" spans="1:27" s="27" customFormat="1" ht="15" customHeight="1" x14ac:dyDescent="0.25">
      <c r="A35" s="36" t="s">
        <v>611</v>
      </c>
      <c r="B35" s="136" t="s">
        <v>504</v>
      </c>
      <c r="C35" s="37"/>
      <c r="D35" s="37"/>
      <c r="E35" s="37"/>
      <c r="F35" s="37"/>
      <c r="G35" s="67"/>
      <c r="I35" s="3"/>
      <c r="AA35" s="3" t="s">
        <v>89</v>
      </c>
    </row>
    <row r="36" spans="1:27" s="27" customFormat="1" ht="15" customHeight="1" x14ac:dyDescent="0.25">
      <c r="A36" s="137" t="s">
        <v>439</v>
      </c>
      <c r="B36" s="12" t="s">
        <v>441</v>
      </c>
      <c r="C36" s="87" t="str">
        <f>'21Q4_P7'!C36</f>
        <v>―</v>
      </c>
      <c r="D36" s="87">
        <f>'21Q4_P7'!D36</f>
        <v>0.8</v>
      </c>
      <c r="E36" s="87">
        <f>'21Q4_P7'!E36</f>
        <v>2.8</v>
      </c>
      <c r="F36" s="87">
        <f>'21Q4_P7'!F36</f>
        <v>-2</v>
      </c>
      <c r="G36" s="67"/>
      <c r="I36" s="3"/>
      <c r="Y36" s="27" t="s">
        <v>656</v>
      </c>
      <c r="AA36" s="3" t="s">
        <v>89</v>
      </c>
    </row>
    <row r="37" spans="1:27" s="27" customFormat="1" ht="15" customHeight="1" x14ac:dyDescent="0.25">
      <c r="A37" s="68" t="s">
        <v>440</v>
      </c>
      <c r="B37" s="14" t="s">
        <v>442</v>
      </c>
      <c r="C37" s="89" t="str">
        <f>'21Q4_P7'!C37</f>
        <v>―</v>
      </c>
      <c r="D37" s="89">
        <f>'21Q4_P7'!D37</f>
        <v>2.9</v>
      </c>
      <c r="E37" s="89">
        <f>'21Q4_P7'!E37</f>
        <v>2.2999999999999998</v>
      </c>
      <c r="F37" s="89">
        <f>'21Q4_P7'!F37</f>
        <v>-3.6</v>
      </c>
      <c r="G37" s="67"/>
      <c r="I37" s="3"/>
      <c r="Y37" s="27" t="s">
        <v>656</v>
      </c>
      <c r="AA37" s="3" t="s">
        <v>89</v>
      </c>
    </row>
    <row r="38" spans="1:27" s="27" customFormat="1" ht="15" customHeight="1" x14ac:dyDescent="0.25">
      <c r="I38" s="3"/>
      <c r="AA38" s="3" t="s">
        <v>89</v>
      </c>
    </row>
    <row r="39" spans="1:27" s="27" customFormat="1" ht="15" customHeight="1" x14ac:dyDescent="0.25">
      <c r="AA39" s="3" t="s">
        <v>89</v>
      </c>
    </row>
    <row r="40" spans="1:27" ht="15" customHeight="1" x14ac:dyDescent="0.25">
      <c r="A40" s="1" t="s">
        <v>495</v>
      </c>
      <c r="H40" s="75"/>
      <c r="AA40" s="3" t="s">
        <v>89</v>
      </c>
    </row>
    <row r="41" spans="1:27" s="27" customFormat="1" ht="15" customHeight="1" x14ac:dyDescent="0.25">
      <c r="F41" s="28" t="s">
        <v>437</v>
      </c>
      <c r="H41" s="75"/>
      <c r="I41" s="3"/>
      <c r="J41" s="3"/>
      <c r="K41" s="3"/>
      <c r="L41" s="3"/>
      <c r="M41" s="3"/>
      <c r="N41" s="3"/>
      <c r="O41" s="3"/>
      <c r="P41" s="3"/>
      <c r="Q41" s="3"/>
      <c r="R41" s="3"/>
      <c r="S41" s="3"/>
      <c r="T41" s="3"/>
      <c r="U41" s="3"/>
      <c r="V41" s="3"/>
      <c r="W41" s="3"/>
      <c r="AA41" s="27" t="s">
        <v>89</v>
      </c>
    </row>
    <row r="42" spans="1:27" s="27" customFormat="1" ht="15" customHeight="1" x14ac:dyDescent="0.25">
      <c r="A42" s="312"/>
      <c r="B42" s="313"/>
      <c r="C42" s="117" t="str">
        <f>'22Q1_パラメータ設定'!$C$4</f>
        <v>FY2018</v>
      </c>
      <c r="D42" s="117" t="str">
        <f>'22Q1_パラメータ設定'!$D$4</f>
        <v>FY2019</v>
      </c>
      <c r="E42" s="117" t="str">
        <f>'22Q1_パラメータ設定'!$E$4</f>
        <v>FY2020</v>
      </c>
      <c r="F42" s="122" t="str">
        <f>'22Q1_パラメータ設定'!$F$4</f>
        <v>FY2021</v>
      </c>
      <c r="H42" s="75"/>
      <c r="I42" s="3"/>
      <c r="J42" s="3"/>
      <c r="K42" s="3"/>
      <c r="L42" s="3"/>
      <c r="M42" s="3"/>
      <c r="N42" s="3"/>
      <c r="O42" s="3"/>
      <c r="P42" s="3"/>
      <c r="Q42" s="3"/>
      <c r="R42" s="3"/>
      <c r="S42" s="3"/>
      <c r="T42" s="3"/>
      <c r="U42" s="3"/>
      <c r="V42" s="3"/>
      <c r="W42" s="3"/>
      <c r="AA42" s="27" t="s">
        <v>89</v>
      </c>
    </row>
    <row r="43" spans="1:27" s="27" customFormat="1" ht="15" customHeight="1" x14ac:dyDescent="0.25">
      <c r="A43" s="314"/>
      <c r="B43" s="315"/>
      <c r="C43" s="119"/>
      <c r="D43" s="118"/>
      <c r="E43" s="118"/>
      <c r="F43" s="118"/>
      <c r="H43" s="75"/>
      <c r="I43" s="3"/>
      <c r="J43" s="3"/>
      <c r="K43" s="3"/>
      <c r="L43" s="3"/>
      <c r="M43" s="3"/>
      <c r="N43" s="3"/>
      <c r="O43" s="3"/>
      <c r="P43" s="3"/>
      <c r="Q43" s="3"/>
      <c r="R43" s="3"/>
      <c r="S43" s="3"/>
      <c r="T43" s="3"/>
      <c r="U43" s="3"/>
      <c r="V43" s="3"/>
      <c r="W43" s="3"/>
      <c r="AA43" s="3" t="s">
        <v>89</v>
      </c>
    </row>
    <row r="44" spans="1:27" s="27" customFormat="1" ht="15" customHeight="1" x14ac:dyDescent="0.25">
      <c r="A44" s="36" t="s">
        <v>723</v>
      </c>
      <c r="B44" s="136" t="s">
        <v>724</v>
      </c>
      <c r="C44" s="37"/>
      <c r="D44" s="37"/>
      <c r="E44" s="37"/>
      <c r="F44" s="37"/>
      <c r="G44" s="67"/>
      <c r="H44" s="75"/>
      <c r="I44" s="3"/>
      <c r="J44" s="3"/>
      <c r="K44" s="3"/>
      <c r="L44" s="3"/>
      <c r="M44" s="3"/>
      <c r="N44" s="3"/>
      <c r="O44" s="3"/>
      <c r="P44" s="3"/>
      <c r="Q44" s="3"/>
      <c r="R44" s="3"/>
      <c r="S44" s="3"/>
      <c r="T44" s="3"/>
      <c r="U44" s="3"/>
      <c r="V44" s="3"/>
      <c r="W44" s="3"/>
      <c r="Y44" s="27" t="s">
        <v>654</v>
      </c>
      <c r="AA44" s="3" t="s">
        <v>89</v>
      </c>
    </row>
    <row r="45" spans="1:27" s="27" customFormat="1" ht="15" customHeight="1" x14ac:dyDescent="0.25">
      <c r="A45" s="137" t="s">
        <v>435</v>
      </c>
      <c r="B45" s="12" t="s">
        <v>436</v>
      </c>
      <c r="C45" s="39" t="str">
        <f>'21Q4_P7'!C45</f>
        <v>―</v>
      </c>
      <c r="D45" s="39" t="str">
        <f>'21Q4_P7'!D45</f>
        <v>―</v>
      </c>
      <c r="E45" s="39">
        <f>'21Q4_P7'!E45</f>
        <v>24651</v>
      </c>
      <c r="F45" s="39">
        <f>'21Q4_P7'!F45</f>
        <v>27354</v>
      </c>
      <c r="G45" s="67"/>
      <c r="H45" s="75"/>
      <c r="I45" s="3"/>
      <c r="J45" s="3"/>
      <c r="K45" s="3"/>
      <c r="L45" s="3"/>
      <c r="M45" s="3"/>
      <c r="N45" s="3"/>
      <c r="O45" s="3"/>
      <c r="P45" s="3"/>
      <c r="Q45" s="3"/>
      <c r="R45" s="3"/>
      <c r="S45" s="3"/>
      <c r="T45" s="3"/>
      <c r="U45" s="3"/>
      <c r="V45" s="3"/>
      <c r="W45" s="3"/>
      <c r="Y45" s="27" t="s">
        <v>654</v>
      </c>
      <c r="AA45" s="3" t="s">
        <v>89</v>
      </c>
    </row>
    <row r="46" spans="1:27" s="27" customFormat="1" ht="15" customHeight="1" x14ac:dyDescent="0.25">
      <c r="A46" s="138" t="s">
        <v>432</v>
      </c>
      <c r="B46" s="139" t="s">
        <v>431</v>
      </c>
      <c r="C46" s="39" t="str">
        <f>'21Q4_P7'!C46</f>
        <v>―</v>
      </c>
      <c r="D46" s="39" t="str">
        <f>'21Q4_P7'!D46</f>
        <v>―</v>
      </c>
      <c r="E46" s="39">
        <f>'21Q4_P7'!E46</f>
        <v>18375</v>
      </c>
      <c r="F46" s="39">
        <f>'21Q4_P7'!F46</f>
        <v>20552</v>
      </c>
      <c r="G46" s="67"/>
      <c r="H46" s="75"/>
      <c r="I46" s="3"/>
      <c r="J46" s="3"/>
      <c r="K46" s="3"/>
      <c r="L46" s="3"/>
      <c r="M46" s="3"/>
      <c r="N46" s="3"/>
      <c r="O46" s="3"/>
      <c r="P46" s="3"/>
      <c r="Q46" s="3"/>
      <c r="R46" s="3"/>
      <c r="S46" s="3"/>
      <c r="T46" s="3"/>
      <c r="U46" s="3"/>
      <c r="V46" s="3"/>
      <c r="W46" s="3"/>
      <c r="Y46" s="27" t="s">
        <v>654</v>
      </c>
      <c r="AA46" s="3" t="s">
        <v>89</v>
      </c>
    </row>
    <row r="47" spans="1:27" s="27" customFormat="1" ht="15" customHeight="1" x14ac:dyDescent="0.25">
      <c r="A47" s="145" t="s">
        <v>469</v>
      </c>
      <c r="B47" s="146" t="s">
        <v>468</v>
      </c>
      <c r="C47" s="39" t="str">
        <f>'21Q4_P7'!C47</f>
        <v>―</v>
      </c>
      <c r="D47" s="39" t="str">
        <f>'21Q4_P7'!D47</f>
        <v>―</v>
      </c>
      <c r="E47" s="39">
        <f>'21Q4_P7'!E47</f>
        <v>3449</v>
      </c>
      <c r="F47" s="39">
        <f>'21Q4_P7'!F47</f>
        <v>3496</v>
      </c>
      <c r="G47" s="67"/>
      <c r="H47" s="75"/>
      <c r="I47" s="3"/>
      <c r="J47" s="3"/>
      <c r="K47" s="3"/>
      <c r="L47" s="3"/>
      <c r="M47" s="3"/>
      <c r="N47" s="3"/>
      <c r="O47" s="3"/>
      <c r="P47" s="3"/>
      <c r="Q47" s="3"/>
      <c r="R47" s="3"/>
      <c r="S47" s="3"/>
      <c r="T47" s="3"/>
      <c r="U47" s="3"/>
      <c r="V47" s="3"/>
      <c r="W47" s="3"/>
      <c r="Y47" s="27" t="s">
        <v>654</v>
      </c>
      <c r="AA47" s="3" t="s">
        <v>89</v>
      </c>
    </row>
    <row r="48" spans="1:27" s="27" customFormat="1" ht="15" customHeight="1" x14ac:dyDescent="0.25">
      <c r="A48" s="145" t="s">
        <v>471</v>
      </c>
      <c r="B48" s="146" t="s">
        <v>470</v>
      </c>
      <c r="C48" s="39" t="str">
        <f>'21Q4_P7'!C48</f>
        <v>―</v>
      </c>
      <c r="D48" s="39" t="str">
        <f>'21Q4_P7'!D48</f>
        <v>―</v>
      </c>
      <c r="E48" s="39">
        <f>'21Q4_P7'!E48</f>
        <v>14926</v>
      </c>
      <c r="F48" s="39">
        <f>'21Q4_P7'!F48</f>
        <v>17057</v>
      </c>
      <c r="G48" s="67"/>
      <c r="H48" s="75"/>
      <c r="I48" s="3"/>
      <c r="J48" s="3"/>
      <c r="K48" s="3"/>
      <c r="L48" s="3"/>
      <c r="M48" s="3"/>
      <c r="N48" s="3"/>
      <c r="O48" s="3"/>
      <c r="P48" s="3"/>
      <c r="Q48" s="3"/>
      <c r="R48" s="3"/>
      <c r="S48" s="3"/>
      <c r="T48" s="3"/>
      <c r="U48" s="3"/>
      <c r="V48" s="3"/>
      <c r="W48" s="3"/>
      <c r="Y48" s="27" t="s">
        <v>654</v>
      </c>
      <c r="AA48" s="3" t="s">
        <v>89</v>
      </c>
    </row>
    <row r="49" spans="1:27" s="27" customFormat="1" ht="15" customHeight="1" x14ac:dyDescent="0.25">
      <c r="A49" s="140" t="s">
        <v>434</v>
      </c>
      <c r="B49" s="141" t="s">
        <v>433</v>
      </c>
      <c r="C49" s="43" t="str">
        <f>'21Q4_P7'!C49</f>
        <v>―</v>
      </c>
      <c r="D49" s="43" t="str">
        <f>'21Q4_P7'!D49</f>
        <v>―</v>
      </c>
      <c r="E49" s="43">
        <f>'21Q4_P7'!E49</f>
        <v>6276</v>
      </c>
      <c r="F49" s="43">
        <f>'21Q4_P7'!F49</f>
        <v>6802</v>
      </c>
      <c r="G49" s="67"/>
      <c r="H49" s="75"/>
      <c r="I49" s="3"/>
      <c r="J49" s="3"/>
      <c r="K49" s="3"/>
      <c r="L49" s="3"/>
      <c r="M49" s="3"/>
      <c r="N49" s="3"/>
      <c r="O49" s="3"/>
      <c r="P49" s="3"/>
      <c r="Q49" s="3"/>
      <c r="R49" s="3"/>
      <c r="S49" s="3"/>
      <c r="T49" s="3"/>
      <c r="U49" s="3"/>
      <c r="V49" s="3"/>
      <c r="W49" s="3"/>
      <c r="Y49" s="27" t="s">
        <v>654</v>
      </c>
      <c r="AA49" s="3" t="s">
        <v>89</v>
      </c>
    </row>
    <row r="50" spans="1:27" s="27" customFormat="1" ht="15" customHeight="1" x14ac:dyDescent="0.25">
      <c r="A50" s="36" t="s">
        <v>725</v>
      </c>
      <c r="B50" s="136" t="s">
        <v>728</v>
      </c>
      <c r="C50" s="37"/>
      <c r="D50" s="37"/>
      <c r="E50" s="37"/>
      <c r="F50" s="37"/>
      <c r="G50" s="67"/>
      <c r="H50" s="75"/>
      <c r="I50" s="3"/>
      <c r="J50" s="3"/>
      <c r="K50" s="3"/>
      <c r="L50" s="3"/>
      <c r="M50" s="3"/>
      <c r="N50" s="3"/>
      <c r="O50" s="3"/>
      <c r="P50" s="3"/>
      <c r="Q50" s="3"/>
      <c r="R50" s="3"/>
      <c r="S50" s="3"/>
      <c r="T50" s="3"/>
      <c r="U50" s="3"/>
      <c r="V50" s="3"/>
      <c r="W50" s="3"/>
      <c r="Y50" s="27" t="s">
        <v>654</v>
      </c>
      <c r="AA50" s="3" t="s">
        <v>89</v>
      </c>
    </row>
    <row r="51" spans="1:27" s="27" customFormat="1" ht="15" customHeight="1" x14ac:dyDescent="0.25">
      <c r="A51" s="140" t="s">
        <v>431</v>
      </c>
      <c r="B51" s="141" t="s">
        <v>431</v>
      </c>
      <c r="C51" s="144" t="str">
        <f>'21Q4_P7'!C51</f>
        <v>―</v>
      </c>
      <c r="D51" s="144" t="str">
        <f>'21Q4_P7'!D51</f>
        <v>―</v>
      </c>
      <c r="E51" s="98">
        <f>'21Q4_P7'!E51</f>
        <v>30.2</v>
      </c>
      <c r="F51" s="98">
        <f>'21Q4_P7'!F51</f>
        <v>29.5</v>
      </c>
      <c r="G51" s="67"/>
      <c r="H51" s="75"/>
      <c r="I51" s="3"/>
      <c r="J51" s="3"/>
      <c r="K51" s="3"/>
      <c r="L51" s="3"/>
      <c r="M51" s="3"/>
      <c r="N51" s="3"/>
      <c r="O51" s="3"/>
      <c r="P51" s="3"/>
      <c r="Q51" s="3"/>
      <c r="R51" s="3"/>
      <c r="S51" s="3"/>
      <c r="T51" s="3"/>
      <c r="U51" s="3"/>
      <c r="V51" s="3"/>
      <c r="W51" s="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verticalDpi="300" r:id="rId1"/>
  <headerFooter>
    <oddFooter>&amp;R7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E257E-3EB0-4F46-AB31-99D91C7CBB94}">
  <dimension ref="A1:CB81"/>
  <sheetViews>
    <sheetView defaultGridColor="0" colorId="23" zoomScaleNormal="100" workbookViewId="0">
      <pane xSplit="11" ySplit="2" topLeftCell="L27"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5">
      <c r="L3" s="27"/>
      <c r="BZ3" s="170" t="s">
        <v>641</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'22Q1_パラメータ設定'!$F$4</f>
        <v>FY2021</v>
      </c>
      <c r="D56" s="353"/>
      <c r="E56" s="353"/>
      <c r="F56" s="354"/>
      <c r="G56" s="355" t="str">
        <f>'22Q1_パラメータ設定'!$G$4</f>
        <v>FY2022</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57" t="s">
        <v>379</v>
      </c>
      <c r="H57" s="33" t="s">
        <v>383</v>
      </c>
      <c r="I57" s="33" t="s">
        <v>384</v>
      </c>
      <c r="J57" s="80" t="s">
        <v>378</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+IF(OR(AK58="",AK58=0),"―",IF(AK58&lt;0,ROUNDDOWN(AK58/10^6,0)+-0.0000001,ROUNDDOWN(AK58/10^6,0)))</f>
        <v>29095</v>
      </c>
      <c r="D58" s="107">
        <f t="shared" ref="D58:G62" si="1">+IF(OR(AL58="",AL58=0),"―",IF(AL58&lt;0,ROUNDDOWN(AL58/10^6,0)+-0.0000001,ROUNDDOWN(AL58/10^6,0)))</f>
        <v>29055</v>
      </c>
      <c r="E58" s="107">
        <f t="shared" si="1"/>
        <v>29104</v>
      </c>
      <c r="F58" s="107">
        <f t="shared" si="1"/>
        <v>29984</v>
      </c>
      <c r="G58" s="107">
        <f t="shared" si="1"/>
        <v>32059</v>
      </c>
      <c r="H58" s="107" t="str">
        <f t="shared" ref="H58:J62" si="2">+IF(OR(AP58="",AP58=0),"―",IF(AP58&lt;0,ROUNDDOWN(AP58/10^6,0)+-0.0000001,ROUNDDOWN(AP58/10^6,0)))</f>
        <v>―</v>
      </c>
      <c r="I58" s="107" t="str">
        <f t="shared" si="2"/>
        <v>―</v>
      </c>
      <c r="J58" s="107" t="str">
        <f t="shared" si="2"/>
        <v>―</v>
      </c>
      <c r="K58" s="67"/>
      <c r="L58" s="67" t="s">
        <v>362</v>
      </c>
      <c r="M58" s="107">
        <f>SUM(M59:M62)</f>
        <v>0</v>
      </c>
      <c r="N58" s="107">
        <f t="shared" ref="N58:BX58" si="3">SUM(N59:N62)</f>
        <v>0</v>
      </c>
      <c r="O58" s="107">
        <f t="shared" si="3"/>
        <v>0</v>
      </c>
      <c r="P58" s="107">
        <f t="shared" si="3"/>
        <v>0</v>
      </c>
      <c r="Q58" s="107">
        <f t="shared" si="3"/>
        <v>0</v>
      </c>
      <c r="R58" s="107">
        <f t="shared" si="3"/>
        <v>0</v>
      </c>
      <c r="S58" s="107">
        <f t="shared" si="3"/>
        <v>0</v>
      </c>
      <c r="T58" s="107">
        <f t="shared" si="3"/>
        <v>0</v>
      </c>
      <c r="U58" s="107">
        <f t="shared" si="3"/>
        <v>17427195815</v>
      </c>
      <c r="V58" s="107">
        <f t="shared" si="3"/>
        <v>17836042325</v>
      </c>
      <c r="W58" s="107">
        <f t="shared" si="3"/>
        <v>19082275279</v>
      </c>
      <c r="X58" s="107">
        <f t="shared" si="3"/>
        <v>19983747633</v>
      </c>
      <c r="Y58" s="107">
        <f t="shared" si="3"/>
        <v>20479119598</v>
      </c>
      <c r="Z58" s="107">
        <f t="shared" si="3"/>
        <v>20552334609</v>
      </c>
      <c r="AA58" s="107">
        <f t="shared" si="3"/>
        <v>21217072012</v>
      </c>
      <c r="AB58" s="107">
        <f t="shared" si="3"/>
        <v>22002556897</v>
      </c>
      <c r="AC58" s="107">
        <f t="shared" si="3"/>
        <v>23337981904</v>
      </c>
      <c r="AD58" s="107">
        <f t="shared" si="3"/>
        <v>23723739674</v>
      </c>
      <c r="AE58" s="107">
        <f t="shared" si="3"/>
        <v>24365910858</v>
      </c>
      <c r="AF58" s="107">
        <f t="shared" si="3"/>
        <v>24292189764</v>
      </c>
      <c r="AG58" s="107">
        <f t="shared" si="3"/>
        <v>24960504492</v>
      </c>
      <c r="AH58" s="107">
        <f t="shared" si="3"/>
        <v>25400008988</v>
      </c>
      <c r="AI58" s="107">
        <f t="shared" si="3"/>
        <v>27758440083</v>
      </c>
      <c r="AJ58" s="107">
        <f t="shared" si="3"/>
        <v>28063246118</v>
      </c>
      <c r="AK58" s="107">
        <f t="shared" si="3"/>
        <v>29095009198</v>
      </c>
      <c r="AL58" s="107">
        <f t="shared" si="3"/>
        <v>29055904084</v>
      </c>
      <c r="AM58" s="107">
        <f t="shared" si="3"/>
        <v>29104585740</v>
      </c>
      <c r="AN58" s="107">
        <f t="shared" si="3"/>
        <v>29984351378</v>
      </c>
      <c r="AO58" s="107">
        <f t="shared" si="3"/>
        <v>32059328119</v>
      </c>
      <c r="AP58" s="107"/>
      <c r="AQ58" s="107"/>
      <c r="AR58" s="107"/>
      <c r="AS58" s="107">
        <f t="shared" si="3"/>
        <v>0</v>
      </c>
      <c r="AT58" s="107">
        <f t="shared" si="3"/>
        <v>0</v>
      </c>
      <c r="AU58" s="107">
        <f t="shared" si="3"/>
        <v>0</v>
      </c>
      <c r="AV58" s="107">
        <f t="shared" si="3"/>
        <v>0</v>
      </c>
      <c r="AW58" s="107">
        <f t="shared" si="3"/>
        <v>0</v>
      </c>
      <c r="AX58" s="107">
        <f t="shared" si="3"/>
        <v>0</v>
      </c>
      <c r="AY58" s="107">
        <f t="shared" si="3"/>
        <v>0</v>
      </c>
      <c r="AZ58" s="107">
        <f t="shared" si="3"/>
        <v>0</v>
      </c>
      <c r="BA58" s="107">
        <f t="shared" si="3"/>
        <v>0</v>
      </c>
      <c r="BB58" s="107">
        <f t="shared" si="3"/>
        <v>0</v>
      </c>
      <c r="BC58" s="107">
        <f t="shared" si="3"/>
        <v>0</v>
      </c>
      <c r="BD58" s="107">
        <f t="shared" si="3"/>
        <v>0</v>
      </c>
      <c r="BE58" s="107">
        <f t="shared" si="3"/>
        <v>0</v>
      </c>
      <c r="BF58" s="107">
        <f t="shared" si="3"/>
        <v>0</v>
      </c>
      <c r="BG58" s="107">
        <f t="shared" si="3"/>
        <v>0</v>
      </c>
      <c r="BH58" s="107">
        <f t="shared" si="3"/>
        <v>0</v>
      </c>
      <c r="BI58" s="107">
        <f t="shared" si="3"/>
        <v>0</v>
      </c>
      <c r="BJ58" s="107">
        <f t="shared" si="3"/>
        <v>0</v>
      </c>
      <c r="BK58" s="107">
        <f t="shared" si="3"/>
        <v>0</v>
      </c>
      <c r="BL58" s="107">
        <f t="shared" si="3"/>
        <v>0</v>
      </c>
      <c r="BM58" s="107">
        <f t="shared" si="3"/>
        <v>0</v>
      </c>
      <c r="BN58" s="107">
        <f t="shared" si="3"/>
        <v>0</v>
      </c>
      <c r="BO58" s="107">
        <f t="shared" si="3"/>
        <v>0</v>
      </c>
      <c r="BP58" s="107">
        <f t="shared" si="3"/>
        <v>0</v>
      </c>
      <c r="BQ58" s="107">
        <f t="shared" si="3"/>
        <v>0</v>
      </c>
      <c r="BR58" s="107">
        <f t="shared" si="3"/>
        <v>0</v>
      </c>
      <c r="BS58" s="107">
        <f t="shared" si="3"/>
        <v>0</v>
      </c>
      <c r="BT58" s="107">
        <f t="shared" si="3"/>
        <v>0</v>
      </c>
      <c r="BU58" s="107">
        <f t="shared" si="3"/>
        <v>0</v>
      </c>
      <c r="BV58" s="107">
        <f t="shared" si="3"/>
        <v>0</v>
      </c>
      <c r="BW58" s="107">
        <f t="shared" si="3"/>
        <v>0</v>
      </c>
      <c r="BX58" s="107">
        <f t="shared" si="3"/>
        <v>0</v>
      </c>
      <c r="CB58" s="3" t="s">
        <v>89</v>
      </c>
    </row>
    <row r="59" spans="1:80" s="27" customFormat="1" ht="15" customHeight="1" x14ac:dyDescent="0.25">
      <c r="A59" s="38" t="s">
        <v>10</v>
      </c>
      <c r="B59" s="12" t="s">
        <v>363</v>
      </c>
      <c r="C59" s="110">
        <f>+IF(OR(AK59="",AK59=0),"―",IF(AK59&lt;0,ROUNDDOWN(AK59/10^6,0)+-0.0000001,ROUNDDOWN(AK59/10^6,0)))</f>
        <v>16585</v>
      </c>
      <c r="D59" s="110">
        <f t="shared" si="1"/>
        <v>16299</v>
      </c>
      <c r="E59" s="110">
        <f t="shared" si="1"/>
        <v>15980</v>
      </c>
      <c r="F59" s="110">
        <f t="shared" si="1"/>
        <v>17176</v>
      </c>
      <c r="G59" s="110">
        <f t="shared" si="1"/>
        <v>17085</v>
      </c>
      <c r="H59" s="110" t="str">
        <f t="shared" si="2"/>
        <v>―</v>
      </c>
      <c r="I59" s="110" t="str">
        <f t="shared" si="2"/>
        <v>―</v>
      </c>
      <c r="J59" s="110" t="str">
        <f t="shared" si="2"/>
        <v>―</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c r="AQ59" s="110"/>
      <c r="AR59" s="110"/>
      <c r="AS59" s="110">
        <f>AS77</f>
        <v>0</v>
      </c>
      <c r="AT59" s="110">
        <f>AT77-AS77</f>
        <v>0</v>
      </c>
      <c r="AU59" s="110">
        <f>AU77-AT77</f>
        <v>0</v>
      </c>
      <c r="AV59" s="110">
        <f>AV77-AU77</f>
        <v>0</v>
      </c>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+IF(OR(AK60="",AK60=0),"―",IF(AK60&lt;0,ROUNDDOWN(AK60/10^6,0)+-0.0000001,ROUNDDOWN(AK60/10^6,0)))</f>
        <v>11671</v>
      </c>
      <c r="D60" s="110">
        <f t="shared" si="1"/>
        <v>11916</v>
      </c>
      <c r="E60" s="110">
        <f t="shared" si="1"/>
        <v>12283</v>
      </c>
      <c r="F60" s="110">
        <f t="shared" si="1"/>
        <v>11731</v>
      </c>
      <c r="G60" s="110">
        <f t="shared" si="1"/>
        <v>12082</v>
      </c>
      <c r="H60" s="110" t="str">
        <f t="shared" si="2"/>
        <v>―</v>
      </c>
      <c r="I60" s="110" t="str">
        <f t="shared" si="2"/>
        <v>―</v>
      </c>
      <c r="J60" s="110" t="str">
        <f t="shared" si="2"/>
        <v>―</v>
      </c>
      <c r="K60" s="67"/>
      <c r="L60" s="67" t="s">
        <v>365</v>
      </c>
      <c r="M60" s="110">
        <f>M78</f>
        <v>0</v>
      </c>
      <c r="N60" s="110">
        <f t="shared" ref="N60:P62" si="4">N78-M78</f>
        <v>0</v>
      </c>
      <c r="O60" s="110">
        <f t="shared" si="4"/>
        <v>0</v>
      </c>
      <c r="P60" s="110">
        <f t="shared" si="4"/>
        <v>0</v>
      </c>
      <c r="Q60" s="110">
        <f>Q78</f>
        <v>0</v>
      </c>
      <c r="R60" s="110">
        <f t="shared" ref="R60:T62" si="5">R78-Q78</f>
        <v>0</v>
      </c>
      <c r="S60" s="110">
        <f t="shared" si="5"/>
        <v>0</v>
      </c>
      <c r="T60" s="110">
        <f t="shared" si="5"/>
        <v>0</v>
      </c>
      <c r="U60" s="110">
        <f>U78</f>
        <v>3686457328</v>
      </c>
      <c r="V60" s="110">
        <f t="shared" ref="V60:X62" si="6">V78-U78</f>
        <v>3957024597</v>
      </c>
      <c r="W60" s="110">
        <f t="shared" si="6"/>
        <v>5072883166</v>
      </c>
      <c r="X60" s="110">
        <f t="shared" si="6"/>
        <v>5927756268</v>
      </c>
      <c r="Y60" s="110">
        <f>Y78</f>
        <v>6131104357</v>
      </c>
      <c r="Z60" s="110">
        <f t="shared" ref="Z60:AB62" si="7">Z78-Y78</f>
        <v>6156113626</v>
      </c>
      <c r="AA60" s="110">
        <f t="shared" si="7"/>
        <v>6729534934</v>
      </c>
      <c r="AB60" s="110">
        <f t="shared" si="7"/>
        <v>7425061523</v>
      </c>
      <c r="AC60" s="110">
        <f>AC78</f>
        <v>8477873011</v>
      </c>
      <c r="AD60" s="110">
        <f t="shared" ref="AD60:AF62" si="8">AD78-AC78</f>
        <v>8639663347</v>
      </c>
      <c r="AE60" s="110">
        <f t="shared" si="8"/>
        <v>9084831539</v>
      </c>
      <c r="AF60" s="110">
        <f t="shared" si="8"/>
        <v>8883269362</v>
      </c>
      <c r="AG60" s="110">
        <f>AG78</f>
        <v>9347644043</v>
      </c>
      <c r="AH60" s="110">
        <f t="shared" ref="AH60:AJ62" si="9">AH78-AG78</f>
        <v>9756200738</v>
      </c>
      <c r="AI60" s="110">
        <f t="shared" si="9"/>
        <v>11722775208</v>
      </c>
      <c r="AJ60" s="110">
        <f t="shared" si="9"/>
        <v>11476919062</v>
      </c>
      <c r="AK60" s="110">
        <f>AK78</f>
        <v>11671131728</v>
      </c>
      <c r="AL60" s="110">
        <f t="shared" ref="AL60:AN62" si="10">AL78-AK78</f>
        <v>11916851032</v>
      </c>
      <c r="AM60" s="110">
        <f t="shared" si="10"/>
        <v>12283685855</v>
      </c>
      <c r="AN60" s="110">
        <f t="shared" si="10"/>
        <v>11731177508</v>
      </c>
      <c r="AO60" s="110">
        <f>AO78</f>
        <v>12082106976</v>
      </c>
      <c r="AP60" s="110"/>
      <c r="AQ60" s="110"/>
      <c r="AR60" s="110"/>
      <c r="AS60" s="110">
        <f>AS78</f>
        <v>0</v>
      </c>
      <c r="AT60" s="110">
        <f t="shared" ref="AT60:AV62" si="11">AT78-AS78</f>
        <v>0</v>
      </c>
      <c r="AU60" s="110">
        <f t="shared" si="11"/>
        <v>0</v>
      </c>
      <c r="AV60" s="110">
        <f t="shared" si="11"/>
        <v>0</v>
      </c>
      <c r="AW60" s="110">
        <f>AW78</f>
        <v>0</v>
      </c>
      <c r="AX60" s="110">
        <f t="shared" ref="AX60:AZ62" si="12">AX78-AW78</f>
        <v>0</v>
      </c>
      <c r="AY60" s="110">
        <f t="shared" si="12"/>
        <v>0</v>
      </c>
      <c r="AZ60" s="110">
        <f t="shared" si="12"/>
        <v>0</v>
      </c>
      <c r="BA60" s="110">
        <f>BA78</f>
        <v>0</v>
      </c>
      <c r="BB60" s="110">
        <f t="shared" ref="BB60:BD62" si="13">BB78-BA78</f>
        <v>0</v>
      </c>
      <c r="BC60" s="110">
        <f t="shared" si="13"/>
        <v>0</v>
      </c>
      <c r="BD60" s="110">
        <f t="shared" si="13"/>
        <v>0</v>
      </c>
      <c r="BE60" s="110">
        <f>BE78</f>
        <v>0</v>
      </c>
      <c r="BF60" s="110">
        <f t="shared" ref="BF60:BH62" si="14">BF78-BE78</f>
        <v>0</v>
      </c>
      <c r="BG60" s="110">
        <f t="shared" si="14"/>
        <v>0</v>
      </c>
      <c r="BH60" s="110">
        <f t="shared" si="14"/>
        <v>0</v>
      </c>
      <c r="BI60" s="110">
        <f>BI78</f>
        <v>0</v>
      </c>
      <c r="BJ60" s="110">
        <f t="shared" ref="BJ60:BL62" si="15">BJ78-BI78</f>
        <v>0</v>
      </c>
      <c r="BK60" s="110">
        <f t="shared" si="15"/>
        <v>0</v>
      </c>
      <c r="BL60" s="110">
        <f t="shared" si="15"/>
        <v>0</v>
      </c>
      <c r="BM60" s="110">
        <f>BM78</f>
        <v>0</v>
      </c>
      <c r="BN60" s="110">
        <f t="shared" ref="BN60:BP62" si="16">BN78-BM78</f>
        <v>0</v>
      </c>
      <c r="BO60" s="110">
        <f t="shared" si="16"/>
        <v>0</v>
      </c>
      <c r="BP60" s="110">
        <f t="shared" si="16"/>
        <v>0</v>
      </c>
      <c r="BQ60" s="110">
        <f>BQ78</f>
        <v>0</v>
      </c>
      <c r="BR60" s="110">
        <f t="shared" ref="BR60:BT62" si="17">BR78-BQ78</f>
        <v>0</v>
      </c>
      <c r="BS60" s="110">
        <f t="shared" si="17"/>
        <v>0</v>
      </c>
      <c r="BT60" s="110">
        <f t="shared" si="17"/>
        <v>0</v>
      </c>
      <c r="BU60" s="110">
        <f>BU78</f>
        <v>0</v>
      </c>
      <c r="BV60" s="110">
        <f t="shared" ref="BV60:BX62" si="18">BV78-BU78</f>
        <v>0</v>
      </c>
      <c r="BW60" s="110">
        <f t="shared" si="18"/>
        <v>0</v>
      </c>
      <c r="BX60" s="110">
        <f t="shared" si="18"/>
        <v>0</v>
      </c>
      <c r="BY60" s="65"/>
      <c r="BZ60" s="65"/>
      <c r="CA60" s="65"/>
      <c r="CB60" s="3" t="s">
        <v>89</v>
      </c>
    </row>
    <row r="61" spans="1:80" s="27" customFormat="1" ht="15" customHeight="1" x14ac:dyDescent="0.25">
      <c r="A61" s="38" t="s">
        <v>14</v>
      </c>
      <c r="B61" s="12" t="s">
        <v>77</v>
      </c>
      <c r="C61" s="110">
        <f>+IF(OR(AK61="",AK61=0),"―",IF(AK61&lt;0,ROUNDDOWN(AK61/10^6,0)+-0.0000001,ROUNDDOWN(AK61/10^6,0)))</f>
        <v>702</v>
      </c>
      <c r="D61" s="110">
        <f t="shared" si="1"/>
        <v>704</v>
      </c>
      <c r="E61" s="110">
        <f t="shared" si="1"/>
        <v>731</v>
      </c>
      <c r="F61" s="110">
        <f t="shared" si="1"/>
        <v>939</v>
      </c>
      <c r="G61" s="110">
        <f t="shared" si="1"/>
        <v>2721</v>
      </c>
      <c r="H61" s="110" t="str">
        <f t="shared" si="2"/>
        <v>―</v>
      </c>
      <c r="I61" s="110" t="str">
        <f t="shared" si="2"/>
        <v>―</v>
      </c>
      <c r="J61" s="110" t="str">
        <f t="shared" si="2"/>
        <v>―</v>
      </c>
      <c r="K61" s="67"/>
      <c r="L61" s="67" t="s">
        <v>366</v>
      </c>
      <c r="M61" s="110">
        <f>M79</f>
        <v>0</v>
      </c>
      <c r="N61" s="110">
        <f t="shared" si="4"/>
        <v>0</v>
      </c>
      <c r="O61" s="110">
        <f t="shared" si="4"/>
        <v>0</v>
      </c>
      <c r="P61" s="110">
        <f t="shared" si="4"/>
        <v>0</v>
      </c>
      <c r="Q61" s="110">
        <f>Q79</f>
        <v>0</v>
      </c>
      <c r="R61" s="110">
        <f t="shared" si="5"/>
        <v>0</v>
      </c>
      <c r="S61" s="110">
        <f t="shared" si="5"/>
        <v>0</v>
      </c>
      <c r="T61" s="110">
        <f t="shared" si="5"/>
        <v>0</v>
      </c>
      <c r="U61" s="110">
        <f>U79</f>
        <v>311311680</v>
      </c>
      <c r="V61" s="110">
        <f t="shared" si="6"/>
        <v>345542790</v>
      </c>
      <c r="W61" s="110">
        <f t="shared" si="6"/>
        <v>397676025</v>
      </c>
      <c r="X61" s="110">
        <f t="shared" si="6"/>
        <v>396790849</v>
      </c>
      <c r="Y61" s="110">
        <f>Y79</f>
        <v>371553439</v>
      </c>
      <c r="Z61" s="110">
        <f t="shared" si="7"/>
        <v>402997101</v>
      </c>
      <c r="AA61" s="110">
        <f t="shared" si="7"/>
        <v>425266645</v>
      </c>
      <c r="AB61" s="110">
        <f t="shared" si="7"/>
        <v>416389917</v>
      </c>
      <c r="AC61" s="110">
        <f>AC79</f>
        <v>455746337</v>
      </c>
      <c r="AD61" s="110">
        <f t="shared" si="8"/>
        <v>470906720</v>
      </c>
      <c r="AE61" s="110">
        <f t="shared" si="8"/>
        <v>492783789</v>
      </c>
      <c r="AF61" s="110">
        <f t="shared" si="8"/>
        <v>506008260</v>
      </c>
      <c r="AG61" s="110">
        <f>AG79</f>
        <v>583508639</v>
      </c>
      <c r="AH61" s="110">
        <f t="shared" si="9"/>
        <v>588593741</v>
      </c>
      <c r="AI61" s="110">
        <f t="shared" si="9"/>
        <v>606224519</v>
      </c>
      <c r="AJ61" s="110">
        <f t="shared" si="9"/>
        <v>648863273</v>
      </c>
      <c r="AK61" s="110">
        <f>AK79</f>
        <v>702477106</v>
      </c>
      <c r="AL61" s="110">
        <f t="shared" si="10"/>
        <v>704818685</v>
      </c>
      <c r="AM61" s="110">
        <f t="shared" si="10"/>
        <v>731443877</v>
      </c>
      <c r="AN61" s="110">
        <f t="shared" si="10"/>
        <v>939887944</v>
      </c>
      <c r="AO61" s="110">
        <f>AO79</f>
        <v>2721858722</v>
      </c>
      <c r="AP61" s="110"/>
      <c r="AQ61" s="110"/>
      <c r="AR61" s="110"/>
      <c r="AS61" s="110">
        <f>AS79</f>
        <v>0</v>
      </c>
      <c r="AT61" s="110">
        <f t="shared" si="11"/>
        <v>0</v>
      </c>
      <c r="AU61" s="110">
        <f t="shared" si="11"/>
        <v>0</v>
      </c>
      <c r="AV61" s="110">
        <f t="shared" si="11"/>
        <v>0</v>
      </c>
      <c r="AW61" s="110">
        <f>AW79</f>
        <v>0</v>
      </c>
      <c r="AX61" s="110">
        <f t="shared" si="12"/>
        <v>0</v>
      </c>
      <c r="AY61" s="110">
        <f t="shared" si="12"/>
        <v>0</v>
      </c>
      <c r="AZ61" s="110">
        <f t="shared" si="12"/>
        <v>0</v>
      </c>
      <c r="BA61" s="110">
        <f>BA79</f>
        <v>0</v>
      </c>
      <c r="BB61" s="110">
        <f t="shared" si="13"/>
        <v>0</v>
      </c>
      <c r="BC61" s="110">
        <f t="shared" si="13"/>
        <v>0</v>
      </c>
      <c r="BD61" s="110">
        <f t="shared" si="13"/>
        <v>0</v>
      </c>
      <c r="BE61" s="110">
        <f>BE79</f>
        <v>0</v>
      </c>
      <c r="BF61" s="110">
        <f t="shared" si="14"/>
        <v>0</v>
      </c>
      <c r="BG61" s="110">
        <f t="shared" si="14"/>
        <v>0</v>
      </c>
      <c r="BH61" s="110">
        <f t="shared" si="14"/>
        <v>0</v>
      </c>
      <c r="BI61" s="110">
        <f>BI79</f>
        <v>0</v>
      </c>
      <c r="BJ61" s="110">
        <f t="shared" si="15"/>
        <v>0</v>
      </c>
      <c r="BK61" s="110">
        <f t="shared" si="15"/>
        <v>0</v>
      </c>
      <c r="BL61" s="110">
        <f t="shared" si="15"/>
        <v>0</v>
      </c>
      <c r="BM61" s="110">
        <f>BM79</f>
        <v>0</v>
      </c>
      <c r="BN61" s="110">
        <f t="shared" si="16"/>
        <v>0</v>
      </c>
      <c r="BO61" s="110">
        <f t="shared" si="16"/>
        <v>0</v>
      </c>
      <c r="BP61" s="110">
        <f t="shared" si="16"/>
        <v>0</v>
      </c>
      <c r="BQ61" s="110">
        <f>BQ79</f>
        <v>0</v>
      </c>
      <c r="BR61" s="110">
        <f t="shared" si="17"/>
        <v>0</v>
      </c>
      <c r="BS61" s="110">
        <f t="shared" si="17"/>
        <v>0</v>
      </c>
      <c r="BT61" s="110">
        <f t="shared" si="17"/>
        <v>0</v>
      </c>
      <c r="BU61" s="110">
        <f>BU79</f>
        <v>0</v>
      </c>
      <c r="BV61" s="110">
        <f t="shared" si="18"/>
        <v>0</v>
      </c>
      <c r="BW61" s="110">
        <f t="shared" si="18"/>
        <v>0</v>
      </c>
      <c r="BX61" s="110">
        <f t="shared" si="18"/>
        <v>0</v>
      </c>
      <c r="BY61" s="65"/>
      <c r="BZ61" s="65"/>
      <c r="CA61" s="65"/>
      <c r="CB61" s="3" t="s">
        <v>89</v>
      </c>
    </row>
    <row r="62" spans="1:80" s="27" customFormat="1" ht="15" customHeight="1" x14ac:dyDescent="0.25">
      <c r="A62" s="42" t="s">
        <v>15</v>
      </c>
      <c r="B62" s="14" t="s">
        <v>76</v>
      </c>
      <c r="C62" s="111">
        <f>+IF(OR(AK62="",AK62=0),"―",IF(AK62&lt;0,ROUNDDOWN(AK62/10^6,0)+-0.0000001,ROUNDDOWN(AK62/10^6,0)))</f>
        <v>136</v>
      </c>
      <c r="D62" s="111">
        <f t="shared" si="1"/>
        <v>134</v>
      </c>
      <c r="E62" s="111">
        <f t="shared" si="1"/>
        <v>108</v>
      </c>
      <c r="F62" s="111">
        <f t="shared" si="1"/>
        <v>136</v>
      </c>
      <c r="G62" s="111">
        <f t="shared" si="1"/>
        <v>170</v>
      </c>
      <c r="H62" s="111" t="str">
        <f t="shared" si="2"/>
        <v>―</v>
      </c>
      <c r="I62" s="111" t="str">
        <f t="shared" si="2"/>
        <v>―</v>
      </c>
      <c r="J62" s="111" t="str">
        <f t="shared" si="2"/>
        <v>―</v>
      </c>
      <c r="K62" s="67"/>
      <c r="L62" s="67" t="s">
        <v>367</v>
      </c>
      <c r="M62" s="111">
        <f>M80</f>
        <v>0</v>
      </c>
      <c r="N62" s="111">
        <f t="shared" si="4"/>
        <v>0</v>
      </c>
      <c r="O62" s="111">
        <f t="shared" si="4"/>
        <v>0</v>
      </c>
      <c r="P62" s="111">
        <f t="shared" si="4"/>
        <v>0</v>
      </c>
      <c r="Q62" s="111">
        <f>Q80</f>
        <v>0</v>
      </c>
      <c r="R62" s="111">
        <f t="shared" si="5"/>
        <v>0</v>
      </c>
      <c r="S62" s="111">
        <f t="shared" si="5"/>
        <v>0</v>
      </c>
      <c r="T62" s="111">
        <f t="shared" si="5"/>
        <v>0</v>
      </c>
      <c r="U62" s="111">
        <f>U80</f>
        <v>184865023</v>
      </c>
      <c r="V62" s="111">
        <f t="shared" si="6"/>
        <v>186716868</v>
      </c>
      <c r="W62" s="111">
        <f t="shared" si="6"/>
        <v>122739257</v>
      </c>
      <c r="X62" s="111">
        <f t="shared" si="6"/>
        <v>138150467</v>
      </c>
      <c r="Y62" s="111">
        <f>Y80</f>
        <v>180738042</v>
      </c>
      <c r="Z62" s="111">
        <f t="shared" si="7"/>
        <v>145378587</v>
      </c>
      <c r="AA62" s="111">
        <f t="shared" si="7"/>
        <v>92931716</v>
      </c>
      <c r="AB62" s="111">
        <f t="shared" si="7"/>
        <v>133532802</v>
      </c>
      <c r="AC62" s="111">
        <f>AC80</f>
        <v>119336176</v>
      </c>
      <c r="AD62" s="111">
        <f t="shared" si="8"/>
        <v>127497028</v>
      </c>
      <c r="AE62" s="111">
        <f t="shared" si="8"/>
        <v>91037280</v>
      </c>
      <c r="AF62" s="111">
        <f t="shared" si="8"/>
        <v>107540688</v>
      </c>
      <c r="AG62" s="111">
        <f>AG80</f>
        <v>133444603</v>
      </c>
      <c r="AH62" s="111">
        <f t="shared" si="9"/>
        <v>150622340</v>
      </c>
      <c r="AI62" s="111">
        <f t="shared" si="9"/>
        <v>105567376</v>
      </c>
      <c r="AJ62" s="111">
        <f t="shared" si="9"/>
        <v>135030268</v>
      </c>
      <c r="AK62" s="111">
        <f>AK80</f>
        <v>136302549</v>
      </c>
      <c r="AL62" s="111">
        <f t="shared" si="10"/>
        <v>134553863</v>
      </c>
      <c r="AM62" s="111">
        <f t="shared" si="10"/>
        <v>108606424</v>
      </c>
      <c r="AN62" s="111">
        <f t="shared" si="10"/>
        <v>136791411</v>
      </c>
      <c r="AO62" s="111">
        <f>AO80</f>
        <v>170005868</v>
      </c>
      <c r="AP62" s="111"/>
      <c r="AQ62" s="111"/>
      <c r="AR62" s="111"/>
      <c r="AS62" s="111">
        <f>AS80</f>
        <v>0</v>
      </c>
      <c r="AT62" s="111">
        <f t="shared" si="11"/>
        <v>0</v>
      </c>
      <c r="AU62" s="111">
        <f t="shared" si="11"/>
        <v>0</v>
      </c>
      <c r="AV62" s="111">
        <f t="shared" si="11"/>
        <v>0</v>
      </c>
      <c r="AW62" s="111">
        <f>AW80</f>
        <v>0</v>
      </c>
      <c r="AX62" s="111">
        <f t="shared" si="12"/>
        <v>0</v>
      </c>
      <c r="AY62" s="111">
        <f t="shared" si="12"/>
        <v>0</v>
      </c>
      <c r="AZ62" s="111">
        <f t="shared" si="12"/>
        <v>0</v>
      </c>
      <c r="BA62" s="111">
        <f>BA80</f>
        <v>0</v>
      </c>
      <c r="BB62" s="111">
        <f t="shared" si="13"/>
        <v>0</v>
      </c>
      <c r="BC62" s="111">
        <f t="shared" si="13"/>
        <v>0</v>
      </c>
      <c r="BD62" s="111">
        <f t="shared" si="13"/>
        <v>0</v>
      </c>
      <c r="BE62" s="111">
        <f>BE80</f>
        <v>0</v>
      </c>
      <c r="BF62" s="111">
        <f t="shared" si="14"/>
        <v>0</v>
      </c>
      <c r="BG62" s="111">
        <f t="shared" si="14"/>
        <v>0</v>
      </c>
      <c r="BH62" s="111">
        <f t="shared" si="14"/>
        <v>0</v>
      </c>
      <c r="BI62" s="111">
        <f>BI80</f>
        <v>0</v>
      </c>
      <c r="BJ62" s="111">
        <f t="shared" si="15"/>
        <v>0</v>
      </c>
      <c r="BK62" s="111">
        <f t="shared" si="15"/>
        <v>0</v>
      </c>
      <c r="BL62" s="111">
        <f t="shared" si="15"/>
        <v>0</v>
      </c>
      <c r="BM62" s="111">
        <f>BM80</f>
        <v>0</v>
      </c>
      <c r="BN62" s="111">
        <f t="shared" si="16"/>
        <v>0</v>
      </c>
      <c r="BO62" s="111">
        <f t="shared" si="16"/>
        <v>0</v>
      </c>
      <c r="BP62" s="111">
        <f t="shared" si="16"/>
        <v>0</v>
      </c>
      <c r="BQ62" s="111">
        <f>BQ80</f>
        <v>0</v>
      </c>
      <c r="BR62" s="111">
        <f t="shared" si="17"/>
        <v>0</v>
      </c>
      <c r="BS62" s="111">
        <f t="shared" si="17"/>
        <v>0</v>
      </c>
      <c r="BT62" s="111">
        <f t="shared" si="17"/>
        <v>0</v>
      </c>
      <c r="BU62" s="111">
        <f>BU80</f>
        <v>0</v>
      </c>
      <c r="BV62" s="111">
        <f t="shared" si="18"/>
        <v>0</v>
      </c>
      <c r="BW62" s="111">
        <f t="shared" si="18"/>
        <v>0</v>
      </c>
      <c r="BX62" s="111">
        <f t="shared" si="18"/>
        <v>0</v>
      </c>
      <c r="BY62" s="65"/>
      <c r="BZ62" s="65"/>
      <c r="CA62" s="65"/>
      <c r="CB62" s="3" t="s">
        <v>89</v>
      </c>
    </row>
    <row r="63" spans="1:80" s="27" customFormat="1" ht="15" customHeight="1" x14ac:dyDescent="0.25">
      <c r="A63" s="27" t="s">
        <v>591</v>
      </c>
      <c r="B63" s="27" t="s">
        <v>591</v>
      </c>
      <c r="C63" s="27" t="s">
        <v>591</v>
      </c>
      <c r="D63" s="27" t="s">
        <v>591</v>
      </c>
      <c r="E63" s="27" t="s">
        <v>591</v>
      </c>
      <c r="F63" s="27" t="s">
        <v>591</v>
      </c>
      <c r="G63" s="27" t="s">
        <v>591</v>
      </c>
      <c r="H63" s="27" t="s">
        <v>591</v>
      </c>
      <c r="I63" s="27" t="s">
        <v>591</v>
      </c>
      <c r="J63" s="27" t="s">
        <v>591</v>
      </c>
      <c r="K63" s="27" t="s">
        <v>591</v>
      </c>
      <c r="L63" s="27" t="s">
        <v>591</v>
      </c>
      <c r="M63" s="27" t="s">
        <v>591</v>
      </c>
      <c r="N63" s="27" t="s">
        <v>591</v>
      </c>
      <c r="O63" s="27" t="s">
        <v>591</v>
      </c>
      <c r="P63" s="27" t="s">
        <v>591</v>
      </c>
      <c r="Q63" s="27" t="s">
        <v>591</v>
      </c>
      <c r="R63" s="27" t="s">
        <v>591</v>
      </c>
      <c r="S63" s="27" t="s">
        <v>591</v>
      </c>
      <c r="T63" s="27" t="s">
        <v>591</v>
      </c>
      <c r="U63" s="27" t="s">
        <v>591</v>
      </c>
      <c r="V63" s="27" t="s">
        <v>591</v>
      </c>
      <c r="W63" s="27" t="s">
        <v>591</v>
      </c>
      <c r="X63" s="27" t="s">
        <v>591</v>
      </c>
      <c r="Y63" s="27" t="s">
        <v>591</v>
      </c>
      <c r="Z63" s="27" t="s">
        <v>591</v>
      </c>
      <c r="AA63" s="27" t="s">
        <v>591</v>
      </c>
      <c r="AB63" s="27" t="s">
        <v>591</v>
      </c>
      <c r="AC63" s="27" t="s">
        <v>591</v>
      </c>
      <c r="AD63" s="27" t="s">
        <v>591</v>
      </c>
      <c r="AE63" s="27" t="s">
        <v>591</v>
      </c>
      <c r="AF63" s="27" t="s">
        <v>591</v>
      </c>
      <c r="AG63" s="27" t="s">
        <v>591</v>
      </c>
      <c r="AH63" s="27" t="s">
        <v>591</v>
      </c>
      <c r="AI63" s="27" t="s">
        <v>591</v>
      </c>
      <c r="AJ63" s="27" t="s">
        <v>591</v>
      </c>
      <c r="AK63" s="27" t="s">
        <v>591</v>
      </c>
      <c r="AL63" s="27" t="s">
        <v>591</v>
      </c>
      <c r="AM63" s="27" t="s">
        <v>591</v>
      </c>
      <c r="AN63" s="27" t="s">
        <v>591</v>
      </c>
      <c r="AO63" s="27" t="s">
        <v>591</v>
      </c>
      <c r="AP63" s="27" t="s">
        <v>591</v>
      </c>
      <c r="AQ63" s="27" t="s">
        <v>591</v>
      </c>
      <c r="AR63" s="27" t="s">
        <v>591</v>
      </c>
      <c r="AS63" s="27" t="s">
        <v>591</v>
      </c>
      <c r="AT63" s="27" t="s">
        <v>591</v>
      </c>
      <c r="AU63" s="27" t="s">
        <v>591</v>
      </c>
      <c r="AV63" s="27" t="s">
        <v>591</v>
      </c>
      <c r="AW63" s="27" t="s">
        <v>591</v>
      </c>
      <c r="AX63" s="27" t="s">
        <v>591</v>
      </c>
      <c r="AY63" s="27" t="s">
        <v>591</v>
      </c>
      <c r="AZ63" s="27" t="s">
        <v>591</v>
      </c>
      <c r="BA63" s="27" t="s">
        <v>591</v>
      </c>
      <c r="BB63" s="27" t="s">
        <v>591</v>
      </c>
      <c r="BC63" s="27" t="s">
        <v>591</v>
      </c>
      <c r="BD63" s="27" t="s">
        <v>591</v>
      </c>
      <c r="BE63" s="27" t="s">
        <v>591</v>
      </c>
      <c r="BF63" s="27" t="s">
        <v>591</v>
      </c>
      <c r="BG63" s="27" t="s">
        <v>591</v>
      </c>
      <c r="BH63" s="27" t="s">
        <v>591</v>
      </c>
      <c r="BI63" s="27" t="s">
        <v>591</v>
      </c>
      <c r="BJ63" s="27" t="s">
        <v>591</v>
      </c>
      <c r="BK63" s="27" t="s">
        <v>591</v>
      </c>
      <c r="BL63" s="27" t="s">
        <v>591</v>
      </c>
      <c r="BM63" s="27" t="s">
        <v>591</v>
      </c>
      <c r="BN63" s="27" t="s">
        <v>591</v>
      </c>
      <c r="BO63" s="27" t="s">
        <v>591</v>
      </c>
      <c r="BP63" s="27" t="s">
        <v>591</v>
      </c>
      <c r="BQ63" s="27" t="s">
        <v>591</v>
      </c>
      <c r="BR63" s="27" t="s">
        <v>591</v>
      </c>
      <c r="BS63" s="27" t="s">
        <v>591</v>
      </c>
      <c r="BT63" s="27" t="s">
        <v>591</v>
      </c>
      <c r="BU63" s="27" t="s">
        <v>591</v>
      </c>
      <c r="BV63" s="27" t="s">
        <v>591</v>
      </c>
      <c r="BW63" s="27" t="s">
        <v>591</v>
      </c>
      <c r="BX63" s="27" t="s">
        <v>591</v>
      </c>
      <c r="BY63" s="27" t="s">
        <v>591</v>
      </c>
      <c r="BZ63" s="3" t="s">
        <v>89</v>
      </c>
      <c r="CA63" s="27" t="s">
        <v>591</v>
      </c>
      <c r="CB63" s="27" t="s">
        <v>591</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9">N66</f>
        <v>Q2</v>
      </c>
      <c r="S66" s="33" t="str">
        <f t="shared" si="19"/>
        <v>Q3</v>
      </c>
      <c r="T66" s="33" t="str">
        <f t="shared" si="19"/>
        <v>Q4</v>
      </c>
      <c r="U66" s="33" t="str">
        <f t="shared" si="19"/>
        <v>Q1</v>
      </c>
      <c r="V66" s="33" t="str">
        <f t="shared" si="19"/>
        <v>Q2</v>
      </c>
      <c r="W66" s="33" t="str">
        <f t="shared" si="19"/>
        <v>Q3</v>
      </c>
      <c r="X66" s="33" t="str">
        <f t="shared" si="19"/>
        <v>Q4</v>
      </c>
      <c r="Y66" s="33" t="str">
        <f t="shared" si="19"/>
        <v>Q1</v>
      </c>
      <c r="Z66" s="33" t="str">
        <f t="shared" si="19"/>
        <v>Q2</v>
      </c>
      <c r="AA66" s="33" t="str">
        <f t="shared" si="19"/>
        <v>Q3</v>
      </c>
      <c r="AB66" s="33" t="str">
        <f t="shared" si="19"/>
        <v>Q4</v>
      </c>
      <c r="AC66" s="33" t="str">
        <f t="shared" si="19"/>
        <v>Q1</v>
      </c>
      <c r="AD66" s="33" t="str">
        <f t="shared" si="19"/>
        <v>Q2</v>
      </c>
      <c r="AE66" s="33" t="str">
        <f t="shared" si="19"/>
        <v>Q3</v>
      </c>
      <c r="AF66" s="33" t="str">
        <f t="shared" si="19"/>
        <v>Q4</v>
      </c>
      <c r="AG66" s="33" t="str">
        <f t="shared" si="19"/>
        <v>Q1</v>
      </c>
      <c r="AH66" s="33" t="str">
        <f t="shared" si="19"/>
        <v>Q2</v>
      </c>
      <c r="AI66" s="33" t="str">
        <f t="shared" si="19"/>
        <v>Q3</v>
      </c>
      <c r="AJ66" s="33" t="str">
        <f t="shared" si="19"/>
        <v>Q4</v>
      </c>
      <c r="AK66" s="33" t="str">
        <f t="shared" si="19"/>
        <v>Q1</v>
      </c>
      <c r="AL66" s="33" t="str">
        <f t="shared" si="19"/>
        <v>Q2</v>
      </c>
      <c r="AM66" s="33" t="str">
        <f t="shared" si="19"/>
        <v>Q3</v>
      </c>
      <c r="AN66" s="33" t="str">
        <f t="shared" si="19"/>
        <v>Q4</v>
      </c>
      <c r="AO66" s="33" t="str">
        <f t="shared" si="19"/>
        <v>Q1</v>
      </c>
      <c r="AP66" s="33" t="str">
        <f t="shared" si="19"/>
        <v>Q2</v>
      </c>
      <c r="AQ66" s="33" t="str">
        <f t="shared" si="19"/>
        <v>Q3</v>
      </c>
      <c r="AR66" s="33" t="str">
        <f t="shared" si="19"/>
        <v>Q4</v>
      </c>
      <c r="AS66" s="33" t="str">
        <f t="shared" si="19"/>
        <v>Q1</v>
      </c>
      <c r="AT66" s="33" t="str">
        <f t="shared" si="19"/>
        <v>Q2</v>
      </c>
      <c r="AU66" s="33" t="str">
        <f t="shared" si="19"/>
        <v>Q3</v>
      </c>
      <c r="AV66" s="33" t="str">
        <f t="shared" si="19"/>
        <v>Q4</v>
      </c>
      <c r="AW66" s="33" t="str">
        <f t="shared" si="19"/>
        <v>Q1</v>
      </c>
      <c r="AX66" s="33" t="str">
        <f t="shared" si="19"/>
        <v>Q2</v>
      </c>
      <c r="AY66" s="33" t="str">
        <f t="shared" si="19"/>
        <v>Q3</v>
      </c>
      <c r="AZ66" s="33" t="str">
        <f t="shared" si="19"/>
        <v>Q4</v>
      </c>
      <c r="BA66" s="33" t="str">
        <f t="shared" si="19"/>
        <v>Q1</v>
      </c>
      <c r="BB66" s="33" t="str">
        <f t="shared" si="19"/>
        <v>Q2</v>
      </c>
      <c r="BC66" s="33" t="str">
        <f t="shared" si="19"/>
        <v>Q3</v>
      </c>
      <c r="BD66" s="33" t="str">
        <f t="shared" si="19"/>
        <v>Q4</v>
      </c>
      <c r="BE66" s="33" t="str">
        <f t="shared" si="19"/>
        <v>Q1</v>
      </c>
      <c r="BF66" s="33" t="str">
        <f t="shared" si="19"/>
        <v>Q2</v>
      </c>
      <c r="BG66" s="33" t="str">
        <f t="shared" si="19"/>
        <v>Q3</v>
      </c>
      <c r="BH66" s="33" t="str">
        <f t="shared" si="19"/>
        <v>Q4</v>
      </c>
      <c r="BI66" s="33" t="str">
        <f t="shared" si="19"/>
        <v>Q1</v>
      </c>
      <c r="BJ66" s="33" t="str">
        <f t="shared" si="19"/>
        <v>Q2</v>
      </c>
      <c r="BK66" s="33" t="str">
        <f t="shared" si="19"/>
        <v>Q3</v>
      </c>
      <c r="BL66" s="33" t="str">
        <f t="shared" si="19"/>
        <v>Q4</v>
      </c>
      <c r="BM66" s="33" t="str">
        <f t="shared" si="19"/>
        <v>Q1</v>
      </c>
      <c r="BN66" s="33" t="str">
        <f t="shared" si="19"/>
        <v>Q2</v>
      </c>
      <c r="BO66" s="33" t="str">
        <f t="shared" si="19"/>
        <v>Q3</v>
      </c>
      <c r="BP66" s="33" t="str">
        <f t="shared" si="19"/>
        <v>Q4</v>
      </c>
      <c r="BQ66" s="33" t="str">
        <f t="shared" si="19"/>
        <v>Q1</v>
      </c>
      <c r="BR66" s="33" t="str">
        <f t="shared" si="19"/>
        <v>Q2</v>
      </c>
      <c r="BS66" s="33" t="str">
        <f t="shared" si="19"/>
        <v>Q3</v>
      </c>
      <c r="BT66" s="33" t="str">
        <f t="shared" si="19"/>
        <v>Q4</v>
      </c>
      <c r="BU66" s="33" t="str">
        <f t="shared" si="19"/>
        <v>Q1</v>
      </c>
      <c r="BV66" s="33" t="str">
        <f t="shared" si="19"/>
        <v>Q2</v>
      </c>
      <c r="BW66" s="33" t="str">
        <f t="shared" si="19"/>
        <v>Q3</v>
      </c>
      <c r="BX66" s="80" t="str">
        <f t="shared" si="19"/>
        <v>Q4</v>
      </c>
      <c r="BY66" s="67"/>
      <c r="BZ66" s="67"/>
      <c r="CB66" s="3"/>
    </row>
    <row r="67" spans="1:80" s="27" customFormat="1" ht="15" customHeight="1" x14ac:dyDescent="0.25">
      <c r="A67" s="36" t="s">
        <v>2</v>
      </c>
      <c r="B67" s="11" t="s">
        <v>12</v>
      </c>
      <c r="C67" s="172">
        <f>+IF(AK67="","―",AK67)</f>
        <v>16.564187263623364</v>
      </c>
      <c r="D67" s="172">
        <f t="shared" ref="D67:G69" si="20">+IF(AL67="","―",AL67)</f>
        <v>14.393282686345476</v>
      </c>
      <c r="E67" s="172">
        <f t="shared" si="20"/>
        <v>4.8495003788934676</v>
      </c>
      <c r="F67" s="172">
        <f t="shared" si="20"/>
        <v>6.8456273801047907</v>
      </c>
      <c r="G67" s="172">
        <f t="shared" si="20"/>
        <v>10.188410324351317</v>
      </c>
      <c r="H67" s="172"/>
      <c r="I67" s="172"/>
      <c r="J67" s="172"/>
      <c r="K67" s="67"/>
      <c r="L67" s="67" t="s">
        <v>362</v>
      </c>
      <c r="M67" s="115"/>
      <c r="N67" s="107"/>
      <c r="O67" s="107"/>
      <c r="P67" s="107"/>
      <c r="Q67" s="160" t="str">
        <f t="shared" ref="Q67:Z71" si="21">IF(OR(Q58&lt;=0,M58&lt;=0),"―",(Q58/M58-1)*100)</f>
        <v>―</v>
      </c>
      <c r="R67" s="161" t="str">
        <f t="shared" si="21"/>
        <v>―</v>
      </c>
      <c r="S67" s="161" t="str">
        <f t="shared" si="21"/>
        <v>―</v>
      </c>
      <c r="T67" s="161" t="str">
        <f t="shared" si="21"/>
        <v>―</v>
      </c>
      <c r="U67" s="161" t="str">
        <f t="shared" si="21"/>
        <v>―</v>
      </c>
      <c r="V67" s="161" t="str">
        <f t="shared" si="21"/>
        <v>―</v>
      </c>
      <c r="W67" s="161" t="str">
        <f t="shared" si="21"/>
        <v>―</v>
      </c>
      <c r="X67" s="161" t="str">
        <f t="shared" si="21"/>
        <v>―</v>
      </c>
      <c r="Y67" s="161">
        <f t="shared" si="21"/>
        <v>17.5124203308322</v>
      </c>
      <c r="Z67" s="161">
        <f t="shared" si="21"/>
        <v>15.229232104886247</v>
      </c>
      <c r="AA67" s="161">
        <f t="shared" ref="AA67:AJ71" si="22">IF(OR(AA58&lt;=0,W58&lt;=0),"―",(AA58/W58-1)*100)</f>
        <v>11.187328040222422</v>
      </c>
      <c r="AB67" s="161">
        <f t="shared" si="22"/>
        <v>10.102255598275555</v>
      </c>
      <c r="AC67" s="161">
        <f t="shared" si="22"/>
        <v>13.959888716501268</v>
      </c>
      <c r="AD67" s="161">
        <f t="shared" si="22"/>
        <v>15.430875009261591</v>
      </c>
      <c r="AE67" s="161">
        <f t="shared" si="22"/>
        <v>14.841062160787665</v>
      </c>
      <c r="AF67" s="161">
        <f t="shared" si="22"/>
        <v>10.40621268572739</v>
      </c>
      <c r="AG67" s="161">
        <f t="shared" si="22"/>
        <v>6.9522831694453835</v>
      </c>
      <c r="AH67" s="161">
        <f t="shared" si="22"/>
        <v>7.0657886869206488</v>
      </c>
      <c r="AI67" s="161">
        <f t="shared" si="22"/>
        <v>13.923260430406348</v>
      </c>
      <c r="AJ67" s="161">
        <f t="shared" si="22"/>
        <v>15.523739895974909</v>
      </c>
      <c r="AK67" s="161">
        <f t="shared" ref="AK67:AO71" si="23">IF(OR(AK58&lt;=0,AG58&lt;=0),"―",(AK58/AG58-1)*100)</f>
        <v>16.564187263623364</v>
      </c>
      <c r="AL67" s="161">
        <f t="shared" si="23"/>
        <v>14.393282686345476</v>
      </c>
      <c r="AM67" s="161">
        <f t="shared" si="23"/>
        <v>4.8495003788934676</v>
      </c>
      <c r="AN67" s="161">
        <f t="shared" si="23"/>
        <v>6.8456273801047907</v>
      </c>
      <c r="AO67" s="161">
        <f t="shared" si="23"/>
        <v>10.188410324351317</v>
      </c>
      <c r="AP67" s="161"/>
      <c r="AQ67" s="161"/>
      <c r="AR67" s="161"/>
      <c r="AS67" s="161" t="str">
        <f t="shared" ref="AS67:BB71" si="24">IF(OR(AS58&lt;=0,AO58&lt;=0),"―",(AS58/AO58-1)*100)</f>
        <v>―</v>
      </c>
      <c r="AT67" s="161" t="str">
        <f t="shared" si="24"/>
        <v>―</v>
      </c>
      <c r="AU67" s="161" t="str">
        <f t="shared" si="24"/>
        <v>―</v>
      </c>
      <c r="AV67" s="161" t="str">
        <f t="shared" si="24"/>
        <v>―</v>
      </c>
      <c r="AW67" s="161" t="str">
        <f t="shared" si="24"/>
        <v>―</v>
      </c>
      <c r="AX67" s="161" t="str">
        <f t="shared" si="24"/>
        <v>―</v>
      </c>
      <c r="AY67" s="161" t="str">
        <f t="shared" si="24"/>
        <v>―</v>
      </c>
      <c r="AZ67" s="161" t="str">
        <f t="shared" si="24"/>
        <v>―</v>
      </c>
      <c r="BA67" s="161" t="str">
        <f t="shared" si="24"/>
        <v>―</v>
      </c>
      <c r="BB67" s="161" t="str">
        <f t="shared" si="24"/>
        <v>―</v>
      </c>
      <c r="BC67" s="161" t="str">
        <f t="shared" ref="BC67:BL71" si="25">IF(OR(BC58&lt;=0,AY58&lt;=0),"―",(BC58/AY58-1)*100)</f>
        <v>―</v>
      </c>
      <c r="BD67" s="161" t="str">
        <f t="shared" si="25"/>
        <v>―</v>
      </c>
      <c r="BE67" s="161" t="str">
        <f t="shared" si="25"/>
        <v>―</v>
      </c>
      <c r="BF67" s="161" t="str">
        <f t="shared" si="25"/>
        <v>―</v>
      </c>
      <c r="BG67" s="161" t="str">
        <f t="shared" si="25"/>
        <v>―</v>
      </c>
      <c r="BH67" s="161" t="str">
        <f t="shared" si="25"/>
        <v>―</v>
      </c>
      <c r="BI67" s="161" t="str">
        <f t="shared" si="25"/>
        <v>―</v>
      </c>
      <c r="BJ67" s="161" t="str">
        <f t="shared" si="25"/>
        <v>―</v>
      </c>
      <c r="BK67" s="161" t="str">
        <f t="shared" si="25"/>
        <v>―</v>
      </c>
      <c r="BL67" s="161" t="str">
        <f t="shared" si="25"/>
        <v>―</v>
      </c>
      <c r="BM67" s="161" t="str">
        <f t="shared" ref="BM67:BV71" si="26">IF(OR(BM58&lt;=0,BI58&lt;=0),"―",(BM58/BI58-1)*100)</f>
        <v>―</v>
      </c>
      <c r="BN67" s="161" t="str">
        <f t="shared" si="26"/>
        <v>―</v>
      </c>
      <c r="BO67" s="161" t="str">
        <f t="shared" si="26"/>
        <v>―</v>
      </c>
      <c r="BP67" s="161" t="str">
        <f t="shared" si="26"/>
        <v>―</v>
      </c>
      <c r="BQ67" s="161" t="str">
        <f t="shared" si="26"/>
        <v>―</v>
      </c>
      <c r="BR67" s="161" t="str">
        <f t="shared" si="26"/>
        <v>―</v>
      </c>
      <c r="BS67" s="161" t="str">
        <f t="shared" si="26"/>
        <v>―</v>
      </c>
      <c r="BT67" s="161" t="str">
        <f t="shared" si="26"/>
        <v>―</v>
      </c>
      <c r="BU67" s="161" t="str">
        <f t="shared" si="26"/>
        <v>―</v>
      </c>
      <c r="BV67" s="161" t="str">
        <f t="shared" si="26"/>
        <v>―</v>
      </c>
      <c r="BW67" s="161" t="str">
        <f t="shared" ref="BW67:BX71" si="27">IF(OR(BW58&lt;=0,BS58&lt;=0),"―",(BW58/BS58-1)*100)</f>
        <v>―</v>
      </c>
      <c r="BX67" s="161" t="str">
        <f t="shared" si="27"/>
        <v>―</v>
      </c>
      <c r="BY67" s="67"/>
      <c r="BZ67" s="67"/>
      <c r="CB67" s="3"/>
    </row>
    <row r="68" spans="1:80" s="27" customFormat="1" ht="15" customHeight="1" x14ac:dyDescent="0.25">
      <c r="A68" s="38" t="s">
        <v>10</v>
      </c>
      <c r="B68" s="12" t="s">
        <v>363</v>
      </c>
      <c r="C68" s="173">
        <f>+IF(AK68="","―",AK68)</f>
        <v>11.339964626029641</v>
      </c>
      <c r="D68" s="173">
        <f t="shared" si="20"/>
        <v>9.3601241763705545</v>
      </c>
      <c r="E68" s="173">
        <f t="shared" si="20"/>
        <v>4.2872751872679693</v>
      </c>
      <c r="F68" s="173">
        <f t="shared" si="20"/>
        <v>8.6952493658379417</v>
      </c>
      <c r="G68" s="173">
        <f t="shared" si="20"/>
        <v>3.0163146674212049</v>
      </c>
      <c r="H68" s="173"/>
      <c r="I68" s="173"/>
      <c r="J68" s="173"/>
      <c r="K68" s="67"/>
      <c r="L68" s="67" t="s">
        <v>364</v>
      </c>
      <c r="M68" s="108"/>
      <c r="N68" s="108"/>
      <c r="O68" s="108"/>
      <c r="P68" s="108"/>
      <c r="Q68" s="162" t="str">
        <f t="shared" si="21"/>
        <v>―</v>
      </c>
      <c r="R68" s="162" t="str">
        <f t="shared" si="21"/>
        <v>―</v>
      </c>
      <c r="S68" s="162" t="str">
        <f t="shared" si="21"/>
        <v>―</v>
      </c>
      <c r="T68" s="162" t="str">
        <f t="shared" si="21"/>
        <v>―</v>
      </c>
      <c r="U68" s="162" t="str">
        <f t="shared" si="21"/>
        <v>―</v>
      </c>
      <c r="V68" s="162" t="str">
        <f t="shared" si="21"/>
        <v>―</v>
      </c>
      <c r="W68" s="162" t="str">
        <f t="shared" si="21"/>
        <v>―</v>
      </c>
      <c r="X68" s="162" t="str">
        <f t="shared" si="21"/>
        <v>―</v>
      </c>
      <c r="Y68" s="162">
        <f t="shared" si="21"/>
        <v>4.1614210042481448</v>
      </c>
      <c r="Z68" s="162">
        <f t="shared" si="21"/>
        <v>3.7543740762508548</v>
      </c>
      <c r="AA68" s="162">
        <f t="shared" si="22"/>
        <v>3.5611439771773057</v>
      </c>
      <c r="AB68" s="162">
        <f t="shared" si="22"/>
        <v>3.7461780273305267</v>
      </c>
      <c r="AC68" s="162">
        <f t="shared" si="22"/>
        <v>3.5467702058423978</v>
      </c>
      <c r="AD68" s="162">
        <f t="shared" si="22"/>
        <v>4.6059677185323444</v>
      </c>
      <c r="AE68" s="162">
        <f t="shared" si="22"/>
        <v>5.2108374472598085</v>
      </c>
      <c r="AF68" s="162">
        <f t="shared" si="22"/>
        <v>5.4734972178263952</v>
      </c>
      <c r="AG68" s="162">
        <f t="shared" si="22"/>
        <v>4.2763717108375454</v>
      </c>
      <c r="AH68" s="162">
        <f t="shared" si="22"/>
        <v>2.8919581587624199</v>
      </c>
      <c r="AI68" s="162">
        <f t="shared" si="22"/>
        <v>4.2634804352029487</v>
      </c>
      <c r="AJ68" s="162">
        <f t="shared" si="22"/>
        <v>6.8066020791099247</v>
      </c>
      <c r="AK68" s="162">
        <f t="shared" si="23"/>
        <v>11.339964626029641</v>
      </c>
      <c r="AL68" s="162">
        <f t="shared" si="23"/>
        <v>9.3601241763705545</v>
      </c>
      <c r="AM68" s="162">
        <f t="shared" si="23"/>
        <v>4.2872751872679693</v>
      </c>
      <c r="AN68" s="162">
        <f t="shared" si="23"/>
        <v>8.6952493658379417</v>
      </c>
      <c r="AO68" s="162">
        <f t="shared" si="23"/>
        <v>3.0163146674212049</v>
      </c>
      <c r="AP68" s="162"/>
      <c r="AQ68" s="162"/>
      <c r="AR68" s="162"/>
      <c r="AS68" s="162" t="str">
        <f t="shared" si="24"/>
        <v>―</v>
      </c>
      <c r="AT68" s="162" t="str">
        <f t="shared" si="24"/>
        <v>―</v>
      </c>
      <c r="AU68" s="162" t="str">
        <f t="shared" si="24"/>
        <v>―</v>
      </c>
      <c r="AV68" s="162" t="str">
        <f t="shared" si="24"/>
        <v>―</v>
      </c>
      <c r="AW68" s="162" t="str">
        <f t="shared" si="24"/>
        <v>―</v>
      </c>
      <c r="AX68" s="162" t="str">
        <f t="shared" si="24"/>
        <v>―</v>
      </c>
      <c r="AY68" s="162" t="str">
        <f t="shared" si="24"/>
        <v>―</v>
      </c>
      <c r="AZ68" s="162" t="str">
        <f t="shared" si="24"/>
        <v>―</v>
      </c>
      <c r="BA68" s="162" t="str">
        <f t="shared" si="24"/>
        <v>―</v>
      </c>
      <c r="BB68" s="162" t="str">
        <f t="shared" si="24"/>
        <v>―</v>
      </c>
      <c r="BC68" s="162" t="str">
        <f t="shared" si="25"/>
        <v>―</v>
      </c>
      <c r="BD68" s="162" t="str">
        <f t="shared" si="25"/>
        <v>―</v>
      </c>
      <c r="BE68" s="162" t="str">
        <f t="shared" si="25"/>
        <v>―</v>
      </c>
      <c r="BF68" s="162" t="str">
        <f t="shared" si="25"/>
        <v>―</v>
      </c>
      <c r="BG68" s="162" t="str">
        <f t="shared" si="25"/>
        <v>―</v>
      </c>
      <c r="BH68" s="162" t="str">
        <f t="shared" si="25"/>
        <v>―</v>
      </c>
      <c r="BI68" s="162" t="str">
        <f t="shared" si="25"/>
        <v>―</v>
      </c>
      <c r="BJ68" s="162" t="str">
        <f t="shared" si="25"/>
        <v>―</v>
      </c>
      <c r="BK68" s="162" t="str">
        <f t="shared" si="25"/>
        <v>―</v>
      </c>
      <c r="BL68" s="162" t="str">
        <f t="shared" si="25"/>
        <v>―</v>
      </c>
      <c r="BM68" s="162" t="str">
        <f t="shared" si="26"/>
        <v>―</v>
      </c>
      <c r="BN68" s="162" t="str">
        <f t="shared" si="26"/>
        <v>―</v>
      </c>
      <c r="BO68" s="162" t="str">
        <f t="shared" si="26"/>
        <v>―</v>
      </c>
      <c r="BP68" s="162" t="str">
        <f t="shared" si="26"/>
        <v>―</v>
      </c>
      <c r="BQ68" s="162" t="str">
        <f t="shared" si="26"/>
        <v>―</v>
      </c>
      <c r="BR68" s="162" t="str">
        <f t="shared" si="26"/>
        <v>―</v>
      </c>
      <c r="BS68" s="162" t="str">
        <f t="shared" si="26"/>
        <v>―</v>
      </c>
      <c r="BT68" s="162" t="str">
        <f t="shared" si="26"/>
        <v>―</v>
      </c>
      <c r="BU68" s="162" t="str">
        <f t="shared" si="26"/>
        <v>―</v>
      </c>
      <c r="BV68" s="162" t="str">
        <f t="shared" si="26"/>
        <v>―</v>
      </c>
      <c r="BW68" s="162" t="str">
        <f t="shared" si="27"/>
        <v>―</v>
      </c>
      <c r="BX68" s="162" t="str">
        <f t="shared" si="27"/>
        <v>―</v>
      </c>
      <c r="BY68" s="67"/>
      <c r="BZ68" s="67"/>
      <c r="CB68" s="3"/>
    </row>
    <row r="69" spans="1:80" s="27" customFormat="1" ht="15" customHeight="1" x14ac:dyDescent="0.25">
      <c r="A69" s="42" t="s">
        <v>11</v>
      </c>
      <c r="B69" s="14" t="s">
        <v>44</v>
      </c>
      <c r="C69" s="174">
        <f>+IF(AK69="","―",AK69)</f>
        <v>24.856398834955073</v>
      </c>
      <c r="D69" s="174">
        <f t="shared" si="20"/>
        <v>22.146431300704549</v>
      </c>
      <c r="E69" s="174">
        <f t="shared" si="20"/>
        <v>4.7847940188874061</v>
      </c>
      <c r="F69" s="174">
        <f t="shared" si="20"/>
        <v>2.2153893795578528</v>
      </c>
      <c r="G69" s="174">
        <f t="shared" si="20"/>
        <v>3.5212973135590353</v>
      </c>
      <c r="H69" s="174"/>
      <c r="I69" s="174"/>
      <c r="J69" s="174"/>
      <c r="K69" s="67"/>
      <c r="L69" s="67" t="s">
        <v>365</v>
      </c>
      <c r="M69" s="108"/>
      <c r="N69" s="108"/>
      <c r="O69" s="108"/>
      <c r="P69" s="108"/>
      <c r="Q69" s="162" t="str">
        <f t="shared" si="21"/>
        <v>―</v>
      </c>
      <c r="R69" s="162" t="str">
        <f t="shared" si="21"/>
        <v>―</v>
      </c>
      <c r="S69" s="162" t="str">
        <f t="shared" si="21"/>
        <v>―</v>
      </c>
      <c r="T69" s="162" t="str">
        <f t="shared" si="21"/>
        <v>―</v>
      </c>
      <c r="U69" s="162" t="str">
        <f t="shared" si="21"/>
        <v>―</v>
      </c>
      <c r="V69" s="162" t="str">
        <f t="shared" si="21"/>
        <v>―</v>
      </c>
      <c r="W69" s="162" t="str">
        <f t="shared" si="21"/>
        <v>―</v>
      </c>
      <c r="X69" s="162" t="str">
        <f t="shared" si="21"/>
        <v>―</v>
      </c>
      <c r="Y69" s="162">
        <f t="shared" si="21"/>
        <v>66.314263573105976</v>
      </c>
      <c r="Z69" s="162">
        <f t="shared" si="21"/>
        <v>55.574307793467568</v>
      </c>
      <c r="AA69" s="162">
        <f t="shared" si="22"/>
        <v>32.65700615979847</v>
      </c>
      <c r="AB69" s="162">
        <f t="shared" si="22"/>
        <v>25.25922435581489</v>
      </c>
      <c r="AC69" s="162">
        <f t="shared" si="22"/>
        <v>38.276442829107118</v>
      </c>
      <c r="AD69" s="162">
        <f t="shared" si="22"/>
        <v>40.342818081051448</v>
      </c>
      <c r="AE69" s="162">
        <f t="shared" si="22"/>
        <v>34.999396363933059</v>
      </c>
      <c r="AF69" s="162">
        <f t="shared" si="22"/>
        <v>19.639000087514823</v>
      </c>
      <c r="AG69" s="162">
        <f t="shared" si="22"/>
        <v>10.259307150171693</v>
      </c>
      <c r="AH69" s="162">
        <f t="shared" si="22"/>
        <v>12.923390022919135</v>
      </c>
      <c r="AI69" s="162">
        <f t="shared" si="22"/>
        <v>29.036792346403463</v>
      </c>
      <c r="AJ69" s="162">
        <f t="shared" si="22"/>
        <v>29.197017385230573</v>
      </c>
      <c r="AK69" s="162">
        <f t="shared" si="23"/>
        <v>24.856398834955073</v>
      </c>
      <c r="AL69" s="162">
        <f t="shared" si="23"/>
        <v>22.146431300704549</v>
      </c>
      <c r="AM69" s="162">
        <f t="shared" si="23"/>
        <v>4.7847940188874061</v>
      </c>
      <c r="AN69" s="162">
        <f t="shared" si="23"/>
        <v>2.2153893795578528</v>
      </c>
      <c r="AO69" s="162">
        <f t="shared" si="23"/>
        <v>3.5212973135590353</v>
      </c>
      <c r="AP69" s="162"/>
      <c r="AQ69" s="162"/>
      <c r="AR69" s="162"/>
      <c r="AS69" s="162" t="str">
        <f t="shared" si="24"/>
        <v>―</v>
      </c>
      <c r="AT69" s="162" t="str">
        <f t="shared" si="24"/>
        <v>―</v>
      </c>
      <c r="AU69" s="162" t="str">
        <f t="shared" si="24"/>
        <v>―</v>
      </c>
      <c r="AV69" s="162" t="str">
        <f t="shared" si="24"/>
        <v>―</v>
      </c>
      <c r="AW69" s="162" t="str">
        <f t="shared" si="24"/>
        <v>―</v>
      </c>
      <c r="AX69" s="162" t="str">
        <f t="shared" si="24"/>
        <v>―</v>
      </c>
      <c r="AY69" s="162" t="str">
        <f t="shared" si="24"/>
        <v>―</v>
      </c>
      <c r="AZ69" s="162" t="str">
        <f t="shared" si="24"/>
        <v>―</v>
      </c>
      <c r="BA69" s="162" t="str">
        <f t="shared" si="24"/>
        <v>―</v>
      </c>
      <c r="BB69" s="162" t="str">
        <f t="shared" si="24"/>
        <v>―</v>
      </c>
      <c r="BC69" s="162" t="str">
        <f t="shared" si="25"/>
        <v>―</v>
      </c>
      <c r="BD69" s="162" t="str">
        <f t="shared" si="25"/>
        <v>―</v>
      </c>
      <c r="BE69" s="162" t="str">
        <f t="shared" si="25"/>
        <v>―</v>
      </c>
      <c r="BF69" s="162" t="str">
        <f t="shared" si="25"/>
        <v>―</v>
      </c>
      <c r="BG69" s="162" t="str">
        <f t="shared" si="25"/>
        <v>―</v>
      </c>
      <c r="BH69" s="162" t="str">
        <f t="shared" si="25"/>
        <v>―</v>
      </c>
      <c r="BI69" s="162" t="str">
        <f t="shared" si="25"/>
        <v>―</v>
      </c>
      <c r="BJ69" s="162" t="str">
        <f t="shared" si="25"/>
        <v>―</v>
      </c>
      <c r="BK69" s="162" t="str">
        <f t="shared" si="25"/>
        <v>―</v>
      </c>
      <c r="BL69" s="162" t="str">
        <f t="shared" si="25"/>
        <v>―</v>
      </c>
      <c r="BM69" s="162" t="str">
        <f t="shared" si="26"/>
        <v>―</v>
      </c>
      <c r="BN69" s="162" t="str">
        <f t="shared" si="26"/>
        <v>―</v>
      </c>
      <c r="BO69" s="162" t="str">
        <f t="shared" si="26"/>
        <v>―</v>
      </c>
      <c r="BP69" s="162" t="str">
        <f t="shared" si="26"/>
        <v>―</v>
      </c>
      <c r="BQ69" s="162" t="str">
        <f t="shared" si="26"/>
        <v>―</v>
      </c>
      <c r="BR69" s="162" t="str">
        <f t="shared" si="26"/>
        <v>―</v>
      </c>
      <c r="BS69" s="162" t="str">
        <f t="shared" si="26"/>
        <v>―</v>
      </c>
      <c r="BT69" s="162" t="str">
        <f t="shared" si="26"/>
        <v>―</v>
      </c>
      <c r="BU69" s="162" t="str">
        <f t="shared" si="26"/>
        <v>―</v>
      </c>
      <c r="BV69" s="162" t="str">
        <f t="shared" si="26"/>
        <v>―</v>
      </c>
      <c r="BW69" s="162" t="str">
        <f t="shared" si="27"/>
        <v>―</v>
      </c>
      <c r="BX69" s="162" t="str">
        <f t="shared" si="27"/>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1"/>
        <v>―</v>
      </c>
      <c r="R70" s="162" t="str">
        <f t="shared" si="21"/>
        <v>―</v>
      </c>
      <c r="S70" s="162" t="str">
        <f t="shared" si="21"/>
        <v>―</v>
      </c>
      <c r="T70" s="162" t="str">
        <f t="shared" si="21"/>
        <v>―</v>
      </c>
      <c r="U70" s="162" t="str">
        <f t="shared" si="21"/>
        <v>―</v>
      </c>
      <c r="V70" s="162" t="str">
        <f t="shared" si="21"/>
        <v>―</v>
      </c>
      <c r="W70" s="162" t="str">
        <f t="shared" si="21"/>
        <v>―</v>
      </c>
      <c r="X70" s="162" t="str">
        <f t="shared" si="21"/>
        <v>―</v>
      </c>
      <c r="Y70" s="162">
        <f t="shared" si="21"/>
        <v>19.350947256460159</v>
      </c>
      <c r="Z70" s="162">
        <f t="shared" si="21"/>
        <v>16.627263731938967</v>
      </c>
      <c r="AA70" s="162">
        <f t="shared" si="22"/>
        <v>6.9379641380191259</v>
      </c>
      <c r="AB70" s="162">
        <f t="shared" si="22"/>
        <v>4.9393951623113219</v>
      </c>
      <c r="AC70" s="162">
        <f t="shared" si="22"/>
        <v>22.659700910479263</v>
      </c>
      <c r="AD70" s="162">
        <f t="shared" si="22"/>
        <v>16.851143303881976</v>
      </c>
      <c r="AE70" s="162">
        <f t="shared" si="22"/>
        <v>15.876425953885942</v>
      </c>
      <c r="AF70" s="162">
        <f t="shared" si="22"/>
        <v>21.522697678579949</v>
      </c>
      <c r="AG70" s="162">
        <f t="shared" si="22"/>
        <v>28.033643197443837</v>
      </c>
      <c r="AH70" s="162">
        <f t="shared" si="22"/>
        <v>24.991578162231363</v>
      </c>
      <c r="AI70" s="162">
        <f t="shared" si="22"/>
        <v>23.020385924261809</v>
      </c>
      <c r="AJ70" s="162">
        <f t="shared" si="22"/>
        <v>28.231755149609604</v>
      </c>
      <c r="AK70" s="162">
        <f t="shared" si="23"/>
        <v>20.388467119164623</v>
      </c>
      <c r="AL70" s="162">
        <f t="shared" si="23"/>
        <v>19.74620793665558</v>
      </c>
      <c r="AM70" s="162">
        <f t="shared" si="23"/>
        <v>20.655607629753426</v>
      </c>
      <c r="AN70" s="162">
        <f t="shared" si="23"/>
        <v>44.851463029253622</v>
      </c>
      <c r="AO70" s="162">
        <f t="shared" si="23"/>
        <v>287.46582611049536</v>
      </c>
      <c r="AP70" s="162"/>
      <c r="AQ70" s="162"/>
      <c r="AR70" s="162"/>
      <c r="AS70" s="162" t="str">
        <f t="shared" si="24"/>
        <v>―</v>
      </c>
      <c r="AT70" s="162" t="str">
        <f t="shared" si="24"/>
        <v>―</v>
      </c>
      <c r="AU70" s="162" t="str">
        <f t="shared" si="24"/>
        <v>―</v>
      </c>
      <c r="AV70" s="162" t="str">
        <f t="shared" si="24"/>
        <v>―</v>
      </c>
      <c r="AW70" s="162" t="str">
        <f t="shared" si="24"/>
        <v>―</v>
      </c>
      <c r="AX70" s="162" t="str">
        <f t="shared" si="24"/>
        <v>―</v>
      </c>
      <c r="AY70" s="162" t="str">
        <f t="shared" si="24"/>
        <v>―</v>
      </c>
      <c r="AZ70" s="162" t="str">
        <f t="shared" si="24"/>
        <v>―</v>
      </c>
      <c r="BA70" s="162" t="str">
        <f t="shared" si="24"/>
        <v>―</v>
      </c>
      <c r="BB70" s="162" t="str">
        <f t="shared" si="24"/>
        <v>―</v>
      </c>
      <c r="BC70" s="162" t="str">
        <f t="shared" si="25"/>
        <v>―</v>
      </c>
      <c r="BD70" s="162" t="str">
        <f t="shared" si="25"/>
        <v>―</v>
      </c>
      <c r="BE70" s="162" t="str">
        <f t="shared" si="25"/>
        <v>―</v>
      </c>
      <c r="BF70" s="162" t="str">
        <f t="shared" si="25"/>
        <v>―</v>
      </c>
      <c r="BG70" s="162" t="str">
        <f t="shared" si="25"/>
        <v>―</v>
      </c>
      <c r="BH70" s="162" t="str">
        <f t="shared" si="25"/>
        <v>―</v>
      </c>
      <c r="BI70" s="162" t="str">
        <f t="shared" si="25"/>
        <v>―</v>
      </c>
      <c r="BJ70" s="162" t="str">
        <f t="shared" si="25"/>
        <v>―</v>
      </c>
      <c r="BK70" s="162" t="str">
        <f t="shared" si="25"/>
        <v>―</v>
      </c>
      <c r="BL70" s="162" t="str">
        <f t="shared" si="25"/>
        <v>―</v>
      </c>
      <c r="BM70" s="162" t="str">
        <f t="shared" si="26"/>
        <v>―</v>
      </c>
      <c r="BN70" s="162" t="str">
        <f t="shared" si="26"/>
        <v>―</v>
      </c>
      <c r="BO70" s="162" t="str">
        <f t="shared" si="26"/>
        <v>―</v>
      </c>
      <c r="BP70" s="162" t="str">
        <f t="shared" si="26"/>
        <v>―</v>
      </c>
      <c r="BQ70" s="162" t="str">
        <f t="shared" si="26"/>
        <v>―</v>
      </c>
      <c r="BR70" s="162" t="str">
        <f t="shared" si="26"/>
        <v>―</v>
      </c>
      <c r="BS70" s="162" t="str">
        <f t="shared" si="26"/>
        <v>―</v>
      </c>
      <c r="BT70" s="162" t="str">
        <f t="shared" si="26"/>
        <v>―</v>
      </c>
      <c r="BU70" s="162" t="str">
        <f t="shared" si="26"/>
        <v>―</v>
      </c>
      <c r="BV70" s="162" t="str">
        <f t="shared" si="26"/>
        <v>―</v>
      </c>
      <c r="BW70" s="162" t="str">
        <f t="shared" si="27"/>
        <v>―</v>
      </c>
      <c r="BX70" s="162" t="str">
        <f t="shared" si="27"/>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1"/>
        <v>―</v>
      </c>
      <c r="R71" s="163" t="str">
        <f t="shared" si="21"/>
        <v>―</v>
      </c>
      <c r="S71" s="163" t="str">
        <f t="shared" si="21"/>
        <v>―</v>
      </c>
      <c r="T71" s="163" t="str">
        <f t="shared" si="21"/>
        <v>―</v>
      </c>
      <c r="U71" s="163" t="str">
        <f t="shared" si="21"/>
        <v>―</v>
      </c>
      <c r="V71" s="163" t="str">
        <f t="shared" si="21"/>
        <v>―</v>
      </c>
      <c r="W71" s="163" t="str">
        <f t="shared" si="21"/>
        <v>―</v>
      </c>
      <c r="X71" s="163" t="str">
        <f t="shared" si="21"/>
        <v>―</v>
      </c>
      <c r="Y71" s="163">
        <f t="shared" si="21"/>
        <v>-2.2324293330491241</v>
      </c>
      <c r="Z71" s="163">
        <f t="shared" si="21"/>
        <v>-22.139553561920287</v>
      </c>
      <c r="AA71" s="163">
        <f t="shared" si="22"/>
        <v>-24.285254553887349</v>
      </c>
      <c r="AB71" s="163">
        <f t="shared" si="22"/>
        <v>-3.3424896059164211</v>
      </c>
      <c r="AC71" s="163">
        <f t="shared" si="22"/>
        <v>-33.972851161018994</v>
      </c>
      <c r="AD71" s="163">
        <f t="shared" si="22"/>
        <v>-12.299995046725831</v>
      </c>
      <c r="AE71" s="163">
        <f t="shared" si="22"/>
        <v>-2.0385247163627107</v>
      </c>
      <c r="AF71" s="163">
        <f t="shared" si="22"/>
        <v>-19.464965619458809</v>
      </c>
      <c r="AG71" s="163">
        <f t="shared" si="22"/>
        <v>11.822422565308276</v>
      </c>
      <c r="AH71" s="163">
        <f t="shared" si="22"/>
        <v>18.1379223992578</v>
      </c>
      <c r="AI71" s="163">
        <f t="shared" si="22"/>
        <v>15.960599877324988</v>
      </c>
      <c r="AJ71" s="163">
        <f t="shared" si="22"/>
        <v>25.562027276596933</v>
      </c>
      <c r="AK71" s="163">
        <f t="shared" si="23"/>
        <v>2.1416722263394972</v>
      </c>
      <c r="AL71" s="163">
        <f t="shared" si="23"/>
        <v>-10.668056942947512</v>
      </c>
      <c r="AM71" s="163">
        <f t="shared" si="23"/>
        <v>2.8787757308659456</v>
      </c>
      <c r="AN71" s="163">
        <f t="shared" si="23"/>
        <v>1.3042579460776915</v>
      </c>
      <c r="AO71" s="163">
        <f t="shared" si="23"/>
        <v>24.72684424999272</v>
      </c>
      <c r="AP71" s="163"/>
      <c r="AQ71" s="163"/>
      <c r="AR71" s="163"/>
      <c r="AS71" s="163" t="str">
        <f t="shared" si="24"/>
        <v>―</v>
      </c>
      <c r="AT71" s="163" t="str">
        <f t="shared" si="24"/>
        <v>―</v>
      </c>
      <c r="AU71" s="163" t="str">
        <f t="shared" si="24"/>
        <v>―</v>
      </c>
      <c r="AV71" s="163" t="str">
        <f t="shared" si="24"/>
        <v>―</v>
      </c>
      <c r="AW71" s="163" t="str">
        <f t="shared" si="24"/>
        <v>―</v>
      </c>
      <c r="AX71" s="163" t="str">
        <f t="shared" si="24"/>
        <v>―</v>
      </c>
      <c r="AY71" s="163" t="str">
        <f t="shared" si="24"/>
        <v>―</v>
      </c>
      <c r="AZ71" s="163" t="str">
        <f t="shared" si="24"/>
        <v>―</v>
      </c>
      <c r="BA71" s="163" t="str">
        <f t="shared" si="24"/>
        <v>―</v>
      </c>
      <c r="BB71" s="163" t="str">
        <f t="shared" si="24"/>
        <v>―</v>
      </c>
      <c r="BC71" s="163" t="str">
        <f t="shared" si="25"/>
        <v>―</v>
      </c>
      <c r="BD71" s="163" t="str">
        <f t="shared" si="25"/>
        <v>―</v>
      </c>
      <c r="BE71" s="163" t="str">
        <f t="shared" si="25"/>
        <v>―</v>
      </c>
      <c r="BF71" s="163" t="str">
        <f t="shared" si="25"/>
        <v>―</v>
      </c>
      <c r="BG71" s="163" t="str">
        <f t="shared" si="25"/>
        <v>―</v>
      </c>
      <c r="BH71" s="163" t="str">
        <f t="shared" si="25"/>
        <v>―</v>
      </c>
      <c r="BI71" s="163" t="str">
        <f t="shared" si="25"/>
        <v>―</v>
      </c>
      <c r="BJ71" s="163" t="str">
        <f t="shared" si="25"/>
        <v>―</v>
      </c>
      <c r="BK71" s="163" t="str">
        <f t="shared" si="25"/>
        <v>―</v>
      </c>
      <c r="BL71" s="163" t="str">
        <f t="shared" si="25"/>
        <v>―</v>
      </c>
      <c r="BM71" s="163" t="str">
        <f t="shared" si="26"/>
        <v>―</v>
      </c>
      <c r="BN71" s="163" t="str">
        <f t="shared" si="26"/>
        <v>―</v>
      </c>
      <c r="BO71" s="163" t="str">
        <f t="shared" si="26"/>
        <v>―</v>
      </c>
      <c r="BP71" s="163" t="str">
        <f t="shared" si="26"/>
        <v>―</v>
      </c>
      <c r="BQ71" s="163" t="str">
        <f t="shared" si="26"/>
        <v>―</v>
      </c>
      <c r="BR71" s="163" t="str">
        <f t="shared" si="26"/>
        <v>―</v>
      </c>
      <c r="BS71" s="163" t="str">
        <f t="shared" si="26"/>
        <v>―</v>
      </c>
      <c r="BT71" s="163" t="str">
        <f t="shared" si="26"/>
        <v>―</v>
      </c>
      <c r="BU71" s="163" t="str">
        <f t="shared" si="26"/>
        <v>―</v>
      </c>
      <c r="BV71" s="163" t="str">
        <f t="shared" si="26"/>
        <v>―</v>
      </c>
      <c r="BW71" s="163" t="str">
        <f t="shared" si="27"/>
        <v>―</v>
      </c>
      <c r="BX71" s="163" t="str">
        <f t="shared" si="27"/>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592</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8">N75</f>
        <v>H1</v>
      </c>
      <c r="S75" s="33" t="str">
        <f t="shared" si="28"/>
        <v>Q3YTD</v>
      </c>
      <c r="T75" s="33" t="str">
        <f t="shared" si="28"/>
        <v>FY</v>
      </c>
      <c r="U75" s="33" t="str">
        <f t="shared" si="28"/>
        <v>Q1</v>
      </c>
      <c r="V75" s="33" t="str">
        <f t="shared" si="28"/>
        <v>H1</v>
      </c>
      <c r="W75" s="33" t="str">
        <f t="shared" si="28"/>
        <v>Q3YTD</v>
      </c>
      <c r="X75" s="33" t="str">
        <f t="shared" si="28"/>
        <v>FY</v>
      </c>
      <c r="Y75" s="33" t="str">
        <f t="shared" si="28"/>
        <v>Q1</v>
      </c>
      <c r="Z75" s="33" t="str">
        <f t="shared" si="28"/>
        <v>H1</v>
      </c>
      <c r="AA75" s="33" t="str">
        <f t="shared" si="28"/>
        <v>Q3YTD</v>
      </c>
      <c r="AB75" s="33" t="str">
        <f t="shared" si="28"/>
        <v>FY</v>
      </c>
      <c r="AC75" s="33" t="str">
        <f t="shared" si="28"/>
        <v>Q1</v>
      </c>
      <c r="AD75" s="33" t="str">
        <f t="shared" si="28"/>
        <v>H1</v>
      </c>
      <c r="AE75" s="33" t="str">
        <f t="shared" si="28"/>
        <v>Q3YTD</v>
      </c>
      <c r="AF75" s="33" t="str">
        <f t="shared" si="28"/>
        <v>FY</v>
      </c>
      <c r="AG75" s="33" t="str">
        <f t="shared" si="28"/>
        <v>Q1</v>
      </c>
      <c r="AH75" s="33" t="str">
        <f t="shared" si="28"/>
        <v>H1</v>
      </c>
      <c r="AI75" s="33" t="str">
        <f t="shared" si="28"/>
        <v>Q3YTD</v>
      </c>
      <c r="AJ75" s="33" t="str">
        <f t="shared" si="28"/>
        <v>FY</v>
      </c>
      <c r="AK75" s="33" t="str">
        <f t="shared" si="28"/>
        <v>Q1</v>
      </c>
      <c r="AL75" s="33" t="str">
        <f t="shared" si="28"/>
        <v>H1</v>
      </c>
      <c r="AM75" s="33" t="str">
        <f t="shared" si="28"/>
        <v>Q3YTD</v>
      </c>
      <c r="AN75" s="33" t="str">
        <f t="shared" si="28"/>
        <v>FY</v>
      </c>
      <c r="AO75" s="33" t="str">
        <f t="shared" si="28"/>
        <v>Q1</v>
      </c>
      <c r="AP75" s="33" t="str">
        <f t="shared" si="28"/>
        <v>H1</v>
      </c>
      <c r="AQ75" s="33" t="str">
        <f t="shared" si="28"/>
        <v>Q3YTD</v>
      </c>
      <c r="AR75" s="33" t="str">
        <f t="shared" si="28"/>
        <v>FY</v>
      </c>
      <c r="AS75" s="33" t="str">
        <f t="shared" si="28"/>
        <v>Q1</v>
      </c>
      <c r="AT75" s="33" t="str">
        <f t="shared" si="28"/>
        <v>H1</v>
      </c>
      <c r="AU75" s="33" t="str">
        <f t="shared" si="28"/>
        <v>Q3YTD</v>
      </c>
      <c r="AV75" s="33" t="str">
        <f t="shared" si="28"/>
        <v>FY</v>
      </c>
      <c r="AW75" s="33" t="str">
        <f t="shared" si="28"/>
        <v>Q1</v>
      </c>
      <c r="AX75" s="33" t="str">
        <f t="shared" si="28"/>
        <v>H1</v>
      </c>
      <c r="AY75" s="33" t="str">
        <f t="shared" si="28"/>
        <v>Q3YTD</v>
      </c>
      <c r="AZ75" s="33" t="str">
        <f t="shared" si="28"/>
        <v>FY</v>
      </c>
      <c r="BA75" s="33" t="str">
        <f t="shared" si="28"/>
        <v>Q1</v>
      </c>
      <c r="BB75" s="33" t="str">
        <f t="shared" si="28"/>
        <v>H1</v>
      </c>
      <c r="BC75" s="33" t="str">
        <f t="shared" si="28"/>
        <v>Q3YTD</v>
      </c>
      <c r="BD75" s="33" t="str">
        <f t="shared" si="28"/>
        <v>FY</v>
      </c>
      <c r="BE75" s="33" t="str">
        <f t="shared" si="28"/>
        <v>Q1</v>
      </c>
      <c r="BF75" s="33" t="str">
        <f t="shared" si="28"/>
        <v>H1</v>
      </c>
      <c r="BG75" s="33" t="str">
        <f t="shared" si="28"/>
        <v>Q3YTD</v>
      </c>
      <c r="BH75" s="33" t="str">
        <f t="shared" si="28"/>
        <v>FY</v>
      </c>
      <c r="BI75" s="33" t="str">
        <f t="shared" si="28"/>
        <v>Q1</v>
      </c>
      <c r="BJ75" s="33" t="str">
        <f t="shared" si="28"/>
        <v>H1</v>
      </c>
      <c r="BK75" s="33" t="str">
        <f t="shared" si="28"/>
        <v>Q3YTD</v>
      </c>
      <c r="BL75" s="33" t="str">
        <f t="shared" si="28"/>
        <v>FY</v>
      </c>
      <c r="BM75" s="33" t="str">
        <f t="shared" si="28"/>
        <v>Q1</v>
      </c>
      <c r="BN75" s="33" t="str">
        <f t="shared" si="28"/>
        <v>H1</v>
      </c>
      <c r="BO75" s="33" t="str">
        <f t="shared" si="28"/>
        <v>Q3YTD</v>
      </c>
      <c r="BP75" s="33" t="str">
        <f t="shared" si="28"/>
        <v>FY</v>
      </c>
      <c r="BQ75" s="33" t="str">
        <f t="shared" si="28"/>
        <v>Q1</v>
      </c>
      <c r="BR75" s="33" t="str">
        <f t="shared" si="28"/>
        <v>H1</v>
      </c>
      <c r="BS75" s="33" t="str">
        <f t="shared" si="28"/>
        <v>Q3YTD</v>
      </c>
      <c r="BT75" s="33" t="str">
        <f t="shared" si="28"/>
        <v>FY</v>
      </c>
      <c r="BU75" s="33" t="str">
        <f t="shared" si="28"/>
        <v>Q1</v>
      </c>
      <c r="BV75" s="33" t="str">
        <f t="shared" si="28"/>
        <v>H1</v>
      </c>
      <c r="BW75" s="33" t="str">
        <f t="shared" si="28"/>
        <v>Q3YTD</v>
      </c>
      <c r="BX75" s="80" t="str">
        <f t="shared" si="28"/>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9">SUM(N77:N80)</f>
        <v>0</v>
      </c>
      <c r="O76" s="107">
        <f t="shared" si="29"/>
        <v>0</v>
      </c>
      <c r="P76" s="107">
        <f t="shared" si="29"/>
        <v>0</v>
      </c>
      <c r="Q76" s="107">
        <f t="shared" si="29"/>
        <v>0</v>
      </c>
      <c r="R76" s="107">
        <f t="shared" si="29"/>
        <v>0</v>
      </c>
      <c r="S76" s="107">
        <f t="shared" si="29"/>
        <v>0</v>
      </c>
      <c r="T76" s="107">
        <f t="shared" si="29"/>
        <v>0</v>
      </c>
      <c r="U76" s="107">
        <f t="shared" si="29"/>
        <v>17427195815</v>
      </c>
      <c r="V76" s="107">
        <f t="shared" si="29"/>
        <v>35263238140</v>
      </c>
      <c r="W76" s="107">
        <f t="shared" si="29"/>
        <v>54345513419</v>
      </c>
      <c r="X76" s="107">
        <f t="shared" si="29"/>
        <v>74329261052</v>
      </c>
      <c r="Y76" s="107">
        <f t="shared" si="29"/>
        <v>20479119598</v>
      </c>
      <c r="Z76" s="107">
        <f t="shared" si="29"/>
        <v>41031454207</v>
      </c>
      <c r="AA76" s="107">
        <f t="shared" si="29"/>
        <v>62248526219</v>
      </c>
      <c r="AB76" s="107">
        <f t="shared" si="29"/>
        <v>84251083116</v>
      </c>
      <c r="AC76" s="107">
        <f t="shared" si="29"/>
        <v>23337981904</v>
      </c>
      <c r="AD76" s="107">
        <f t="shared" si="29"/>
        <v>47061721578</v>
      </c>
      <c r="AE76" s="107">
        <f t="shared" si="29"/>
        <v>71427632436</v>
      </c>
      <c r="AF76" s="107">
        <f t="shared" si="29"/>
        <v>95719822200</v>
      </c>
      <c r="AG76" s="107">
        <f t="shared" si="29"/>
        <v>24960504492</v>
      </c>
      <c r="AH76" s="107">
        <f t="shared" si="29"/>
        <v>50360513480</v>
      </c>
      <c r="AI76" s="107">
        <f t="shared" si="29"/>
        <v>78118953563</v>
      </c>
      <c r="AJ76" s="107">
        <f t="shared" si="29"/>
        <v>106182199681</v>
      </c>
      <c r="AK76" s="107">
        <f t="shared" si="29"/>
        <v>29095009198</v>
      </c>
      <c r="AL76" s="107">
        <f t="shared" si="29"/>
        <v>58150913282</v>
      </c>
      <c r="AM76" s="107">
        <f t="shared" si="29"/>
        <v>87255499022</v>
      </c>
      <c r="AN76" s="107">
        <f t="shared" si="29"/>
        <v>117239850400</v>
      </c>
      <c r="AO76" s="107">
        <f t="shared" si="29"/>
        <v>32059328119</v>
      </c>
      <c r="AP76" s="107">
        <f t="shared" si="29"/>
        <v>0</v>
      </c>
      <c r="AQ76" s="107">
        <f t="shared" si="29"/>
        <v>0</v>
      </c>
      <c r="AR76" s="107">
        <f t="shared" si="29"/>
        <v>0</v>
      </c>
      <c r="AS76" s="107">
        <f t="shared" si="29"/>
        <v>0</v>
      </c>
      <c r="AT76" s="107">
        <f t="shared" si="29"/>
        <v>0</v>
      </c>
      <c r="AU76" s="107">
        <f t="shared" si="29"/>
        <v>0</v>
      </c>
      <c r="AV76" s="107">
        <f t="shared" si="29"/>
        <v>0</v>
      </c>
      <c r="AW76" s="107">
        <f t="shared" si="29"/>
        <v>0</v>
      </c>
      <c r="AX76" s="107">
        <f t="shared" si="29"/>
        <v>0</v>
      </c>
      <c r="AY76" s="107">
        <f t="shared" si="29"/>
        <v>0</v>
      </c>
      <c r="AZ76" s="107">
        <f t="shared" si="29"/>
        <v>0</v>
      </c>
      <c r="BA76" s="107">
        <f t="shared" si="29"/>
        <v>0</v>
      </c>
      <c r="BB76" s="107">
        <f t="shared" si="29"/>
        <v>0</v>
      </c>
      <c r="BC76" s="107">
        <f t="shared" si="29"/>
        <v>0</v>
      </c>
      <c r="BD76" s="107">
        <f t="shared" si="29"/>
        <v>0</v>
      </c>
      <c r="BE76" s="107">
        <f t="shared" si="29"/>
        <v>0</v>
      </c>
      <c r="BF76" s="107">
        <f t="shared" si="29"/>
        <v>0</v>
      </c>
      <c r="BG76" s="107">
        <f t="shared" si="29"/>
        <v>0</v>
      </c>
      <c r="BH76" s="107">
        <f t="shared" si="29"/>
        <v>0</v>
      </c>
      <c r="BI76" s="107">
        <f t="shared" si="29"/>
        <v>0</v>
      </c>
      <c r="BJ76" s="107">
        <f t="shared" si="29"/>
        <v>0</v>
      </c>
      <c r="BK76" s="107">
        <f t="shared" si="29"/>
        <v>0</v>
      </c>
      <c r="BL76" s="107">
        <f t="shared" si="29"/>
        <v>0</v>
      </c>
      <c r="BM76" s="107">
        <f t="shared" si="29"/>
        <v>0</v>
      </c>
      <c r="BN76" s="107">
        <f t="shared" si="29"/>
        <v>0</v>
      </c>
      <c r="BO76" s="107">
        <f t="shared" si="29"/>
        <v>0</v>
      </c>
      <c r="BP76" s="107">
        <f t="shared" si="29"/>
        <v>0</v>
      </c>
      <c r="BQ76" s="107">
        <f t="shared" si="29"/>
        <v>0</v>
      </c>
      <c r="BR76" s="107">
        <f t="shared" si="29"/>
        <v>0</v>
      </c>
      <c r="BS76" s="107">
        <f t="shared" si="29"/>
        <v>0</v>
      </c>
      <c r="BT76" s="107">
        <f t="shared" si="29"/>
        <v>0</v>
      </c>
      <c r="BU76" s="107">
        <f t="shared" si="29"/>
        <v>0</v>
      </c>
      <c r="BV76" s="107">
        <f t="shared" si="29"/>
        <v>0</v>
      </c>
      <c r="BW76" s="107">
        <f t="shared" si="29"/>
        <v>0</v>
      </c>
      <c r="BX76" s="107">
        <f t="shared" si="29"/>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58">
        <f>'21Q4_P8'!U77</f>
        <v>13244561784</v>
      </c>
      <c r="V77" s="158">
        <f>'21Q4_P8'!V77</f>
        <v>26591319854</v>
      </c>
      <c r="W77" s="158">
        <f>'21Q4_P8'!W77</f>
        <v>40080296685</v>
      </c>
      <c r="X77" s="158">
        <f>'21Q4_P8'!X77</f>
        <v>53601346734</v>
      </c>
      <c r="Y77" s="158">
        <f>'21Q4_P8'!Y77</f>
        <v>13795723760</v>
      </c>
      <c r="Z77" s="158">
        <f>'21Q4_P8'!Z77</f>
        <v>27643569055</v>
      </c>
      <c r="AA77" s="158">
        <f>'21Q4_P8'!AA77</f>
        <v>41612907772</v>
      </c>
      <c r="AB77" s="158">
        <f>'21Q4_P8'!AB77</f>
        <v>55640480427</v>
      </c>
      <c r="AC77" s="158">
        <f>'21Q4_P8'!AC77</f>
        <v>14285026380</v>
      </c>
      <c r="AD77" s="158">
        <f>'21Q4_P8'!AD77</f>
        <v>28770698959</v>
      </c>
      <c r="AE77" s="158">
        <f>'21Q4_P8'!AE77</f>
        <v>43467957209</v>
      </c>
      <c r="AF77" s="158">
        <f>'21Q4_P8'!AF77</f>
        <v>58263328663</v>
      </c>
      <c r="AG77" s="158">
        <f>'21Q4_P8'!AG77</f>
        <v>14895907207</v>
      </c>
      <c r="AH77" s="158">
        <f>'21Q4_P8'!AH77</f>
        <v>29800499376</v>
      </c>
      <c r="AI77" s="158">
        <f>'21Q4_P8'!AI77</f>
        <v>45124372356</v>
      </c>
      <c r="AJ77" s="158">
        <f>'21Q4_P8'!AJ77</f>
        <v>60926805871</v>
      </c>
      <c r="AK77" s="158">
        <f>'21Q4_P8'!AK77</f>
        <v>16585097815</v>
      </c>
      <c r="AL77" s="158">
        <f>'21Q4_P8'!AL77</f>
        <v>32884778319</v>
      </c>
      <c r="AM77" s="158">
        <f>'21Q4_P8'!AM77</f>
        <v>48865627903</v>
      </c>
      <c r="AN77" s="158">
        <f>'21Q4_P8'!AN77</f>
        <v>66042122418</v>
      </c>
      <c r="AO77" s="158">
        <f>'22Q1_P1'!P9</f>
        <v>17085356553</v>
      </c>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642</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58">
        <f>'21Q4_P8'!U78</f>
        <v>3686457328</v>
      </c>
      <c r="V78" s="158">
        <f>'21Q4_P8'!V78</f>
        <v>7643481925</v>
      </c>
      <c r="W78" s="158">
        <f>'21Q4_P8'!W78</f>
        <v>12716365091</v>
      </c>
      <c r="X78" s="158">
        <f>'21Q4_P8'!X78</f>
        <v>18644121359</v>
      </c>
      <c r="Y78" s="158">
        <f>'21Q4_P8'!Y78</f>
        <v>6131104357</v>
      </c>
      <c r="Z78" s="158">
        <f>'21Q4_P8'!Z78</f>
        <v>12287217983</v>
      </c>
      <c r="AA78" s="158">
        <f>'21Q4_P8'!AA78</f>
        <v>19016752917</v>
      </c>
      <c r="AB78" s="158">
        <f>'21Q4_P8'!AB78</f>
        <v>26441814440</v>
      </c>
      <c r="AC78" s="158">
        <f>'21Q4_P8'!AC78</f>
        <v>8477873011</v>
      </c>
      <c r="AD78" s="158">
        <f>'21Q4_P8'!AD78</f>
        <v>17117536358</v>
      </c>
      <c r="AE78" s="158">
        <f>'21Q4_P8'!AE78</f>
        <v>26202367897</v>
      </c>
      <c r="AF78" s="158">
        <f>'21Q4_P8'!AF78</f>
        <v>35085637259</v>
      </c>
      <c r="AG78" s="158">
        <f>'21Q4_P8'!AG78</f>
        <v>9347644043</v>
      </c>
      <c r="AH78" s="158">
        <f>'21Q4_P8'!AH78</f>
        <v>19103844781</v>
      </c>
      <c r="AI78" s="158">
        <f>'21Q4_P8'!AI78</f>
        <v>30826619989</v>
      </c>
      <c r="AJ78" s="158">
        <f>'21Q4_P8'!AJ78</f>
        <v>42303539051</v>
      </c>
      <c r="AK78" s="158">
        <f>'21Q4_P8'!AK78</f>
        <v>11671131728</v>
      </c>
      <c r="AL78" s="158">
        <f>'21Q4_P8'!AL78</f>
        <v>23587982760</v>
      </c>
      <c r="AM78" s="158">
        <f>'21Q4_P8'!AM78</f>
        <v>35871668615</v>
      </c>
      <c r="AN78" s="158">
        <f>'21Q4_P8'!AN78</f>
        <v>47602846123</v>
      </c>
      <c r="AO78" s="158">
        <f>'22Q1_P1'!P10</f>
        <v>12082106976</v>
      </c>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642</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58">
        <f>'21Q4_P8'!U79</f>
        <v>311311680</v>
      </c>
      <c r="V79" s="158">
        <f>'21Q4_P8'!V79</f>
        <v>656854470</v>
      </c>
      <c r="W79" s="158">
        <f>'21Q4_P8'!W79</f>
        <v>1054530495</v>
      </c>
      <c r="X79" s="158">
        <f>'21Q4_P8'!X79</f>
        <v>1451321344</v>
      </c>
      <c r="Y79" s="158">
        <f>'21Q4_P8'!Y79</f>
        <v>371553439</v>
      </c>
      <c r="Z79" s="158">
        <f>'21Q4_P8'!Z79</f>
        <v>774550540</v>
      </c>
      <c r="AA79" s="158">
        <f>'21Q4_P8'!AA79</f>
        <v>1199817185</v>
      </c>
      <c r="AB79" s="158">
        <f>'21Q4_P8'!AB79</f>
        <v>1616207102</v>
      </c>
      <c r="AC79" s="158">
        <f>'21Q4_P8'!AC79</f>
        <v>455746337</v>
      </c>
      <c r="AD79" s="158">
        <f>'21Q4_P8'!AD79</f>
        <v>926653057</v>
      </c>
      <c r="AE79" s="158">
        <f>'21Q4_P8'!AE79</f>
        <v>1419436846</v>
      </c>
      <c r="AF79" s="158">
        <f>'21Q4_P8'!AF79</f>
        <v>1925445106</v>
      </c>
      <c r="AG79" s="158">
        <f>'21Q4_P8'!AG79</f>
        <v>583508639</v>
      </c>
      <c r="AH79" s="158">
        <f>'21Q4_P8'!AH79</f>
        <v>1172102380</v>
      </c>
      <c r="AI79" s="158">
        <f>'21Q4_P8'!AI79</f>
        <v>1778326899</v>
      </c>
      <c r="AJ79" s="158">
        <f>'21Q4_P8'!AJ79</f>
        <v>2427190172</v>
      </c>
      <c r="AK79" s="158">
        <f>'21Q4_P8'!AK79</f>
        <v>702477106</v>
      </c>
      <c r="AL79" s="158">
        <f>'21Q4_P8'!AL79</f>
        <v>1407295791</v>
      </c>
      <c r="AM79" s="158">
        <f>'21Q4_P8'!AM79</f>
        <v>2138739668</v>
      </c>
      <c r="AN79" s="158">
        <f>'21Q4_P8'!AN79</f>
        <v>3078627612</v>
      </c>
      <c r="AO79" s="158">
        <f>'22Q1_P1'!P11</f>
        <v>2721858722</v>
      </c>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642</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59">
        <f>'21Q4_P8'!U80</f>
        <v>184865023</v>
      </c>
      <c r="V80" s="159">
        <f>'21Q4_P8'!V80</f>
        <v>371581891</v>
      </c>
      <c r="W80" s="159">
        <f>'21Q4_P8'!W80</f>
        <v>494321148</v>
      </c>
      <c r="X80" s="159">
        <f>'21Q4_P8'!X80</f>
        <v>632471615</v>
      </c>
      <c r="Y80" s="159">
        <f>'21Q4_P8'!Y80</f>
        <v>180738042</v>
      </c>
      <c r="Z80" s="159">
        <f>'21Q4_P8'!Z80</f>
        <v>326116629</v>
      </c>
      <c r="AA80" s="159">
        <f>'21Q4_P8'!AA80</f>
        <v>419048345</v>
      </c>
      <c r="AB80" s="159">
        <f>'21Q4_P8'!AB80</f>
        <v>552581147</v>
      </c>
      <c r="AC80" s="159">
        <f>'21Q4_P8'!AC80</f>
        <v>119336176</v>
      </c>
      <c r="AD80" s="159">
        <f>'21Q4_P8'!AD80</f>
        <v>246833204</v>
      </c>
      <c r="AE80" s="159">
        <f>'21Q4_P8'!AE80</f>
        <v>337870484</v>
      </c>
      <c r="AF80" s="159">
        <f>'21Q4_P8'!AF80</f>
        <v>445411172</v>
      </c>
      <c r="AG80" s="159">
        <f>'21Q4_P8'!AG80</f>
        <v>133444603</v>
      </c>
      <c r="AH80" s="159">
        <f>'21Q4_P8'!AH80</f>
        <v>284066943</v>
      </c>
      <c r="AI80" s="159">
        <f>'21Q4_P8'!AI80</f>
        <v>389634319</v>
      </c>
      <c r="AJ80" s="159">
        <f>'21Q4_P8'!AJ80</f>
        <v>524664587</v>
      </c>
      <c r="AK80" s="159">
        <f>'21Q4_P8'!AK80</f>
        <v>136302549</v>
      </c>
      <c r="AL80" s="159">
        <f>'21Q4_P8'!AL80</f>
        <v>270856412</v>
      </c>
      <c r="AM80" s="159">
        <f>'21Q4_P8'!AM80</f>
        <v>379462836</v>
      </c>
      <c r="AN80" s="159">
        <f>'21Q4_P8'!AN80</f>
        <v>516254247</v>
      </c>
      <c r="AO80" s="159">
        <f>'22Q1_P1'!P12</f>
        <v>170005868</v>
      </c>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642</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74:BT74"/>
    <mergeCell ref="BU74:BX74"/>
    <mergeCell ref="AS74:AV74"/>
    <mergeCell ref="AW74:AZ74"/>
    <mergeCell ref="BA74:BD74"/>
    <mergeCell ref="BE74:BH74"/>
    <mergeCell ref="BI74:BL74"/>
    <mergeCell ref="BM74:BP74"/>
  </mergeCells>
  <phoneticPr fontId="3"/>
  <printOptions horizontalCentered="1"/>
  <pageMargins left="0.7" right="0.7" top="0.75" bottom="0.75" header="0.3" footer="0.3"/>
  <pageSetup paperSize="9" scale="75" orientation="portrait" verticalDpi="300" r:id="rId1"/>
  <headerFooter>
    <oddFooter>&amp;R8</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26A2-883E-4A42-8BAA-63102C975D04}">
  <dimension ref="A1:CB84"/>
  <sheetViews>
    <sheetView defaultGridColor="0" colorId="23" zoomScaleNormal="100" workbookViewId="0">
      <pane xSplit="11" ySplit="2" topLeftCell="L39"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641</v>
      </c>
      <c r="CB2" s="3" t="s">
        <v>89</v>
      </c>
    </row>
    <row r="3" spans="1:80" ht="15" customHeight="1" x14ac:dyDescent="0.25">
      <c r="L3" s="27"/>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'22Q1_パラメータ設定'!$F$4</f>
        <v>FY2021</v>
      </c>
      <c r="D56" s="353"/>
      <c r="E56" s="353"/>
      <c r="F56" s="354"/>
      <c r="G56" s="355" t="str">
        <f>'22Q1_パラメータ設定'!$G$4</f>
        <v>FY2022</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57" t="s">
        <v>379</v>
      </c>
      <c r="H57" s="33" t="s">
        <v>383</v>
      </c>
      <c r="I57" s="33" t="s">
        <v>384</v>
      </c>
      <c r="J57" s="80" t="s">
        <v>378</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C63" si="1">+IF(OR(AK58="",AK58=0),"―",IF(AK58&lt;0,ROUNDDOWN(AK58/10^6,0)+-0.0000001,ROUNDDOWN(AK58/10^6,0)))</f>
        <v>1607</v>
      </c>
      <c r="D58" s="107">
        <f t="shared" ref="D58:J63" si="2">+IF(OR(AL58="",AL58=0),"―",IF(AL58&lt;0,ROUNDDOWN(AL58/10^6,0)+-0.0000001,ROUNDDOWN(AL58/10^6,0)))</f>
        <v>1840</v>
      </c>
      <c r="E58" s="107">
        <f t="shared" si="2"/>
        <v>1804</v>
      </c>
      <c r="F58" s="107">
        <f t="shared" si="2"/>
        <v>1066</v>
      </c>
      <c r="G58" s="107">
        <f t="shared" si="2"/>
        <v>1483</v>
      </c>
      <c r="H58" s="107" t="str">
        <f t="shared" si="2"/>
        <v>―</v>
      </c>
      <c r="I58" s="107" t="str">
        <f t="shared" si="2"/>
        <v>―</v>
      </c>
      <c r="J58" s="107" t="str">
        <f t="shared" si="2"/>
        <v>―</v>
      </c>
      <c r="K58" s="67"/>
      <c r="L58" s="67" t="s">
        <v>362</v>
      </c>
      <c r="M58" s="107">
        <f>SUM(M59:M63)</f>
        <v>0</v>
      </c>
      <c r="N58" s="107">
        <f t="shared" ref="N58:BX58" si="3">SUM(N59:N63)</f>
        <v>0</v>
      </c>
      <c r="O58" s="107">
        <f t="shared" si="3"/>
        <v>0</v>
      </c>
      <c r="P58" s="107">
        <f t="shared" si="3"/>
        <v>0</v>
      </c>
      <c r="Q58" s="107">
        <f t="shared" si="3"/>
        <v>0</v>
      </c>
      <c r="R58" s="107">
        <f t="shared" si="3"/>
        <v>0</v>
      </c>
      <c r="S58" s="107">
        <f t="shared" si="3"/>
        <v>0</v>
      </c>
      <c r="T58" s="107">
        <f t="shared" si="3"/>
        <v>0</v>
      </c>
      <c r="U58" s="107">
        <f t="shared" si="3"/>
        <v>947619260</v>
      </c>
      <c r="V58" s="107">
        <f t="shared" si="3"/>
        <v>1018911820</v>
      </c>
      <c r="W58" s="107">
        <f t="shared" si="3"/>
        <v>1045701552</v>
      </c>
      <c r="X58" s="107">
        <f t="shared" si="3"/>
        <v>1176748495</v>
      </c>
      <c r="Y58" s="107">
        <f t="shared" si="3"/>
        <v>1265010347</v>
      </c>
      <c r="Z58" s="107">
        <f t="shared" si="3"/>
        <v>1277871820</v>
      </c>
      <c r="AA58" s="107">
        <f t="shared" si="3"/>
        <v>1299249790</v>
      </c>
      <c r="AB58" s="107">
        <f t="shared" si="3"/>
        <v>1188488289</v>
      </c>
      <c r="AC58" s="107">
        <f t="shared" si="3"/>
        <v>1085107036</v>
      </c>
      <c r="AD58" s="107">
        <f t="shared" si="3"/>
        <v>1407904706</v>
      </c>
      <c r="AE58" s="107">
        <f t="shared" si="3"/>
        <v>1480682825</v>
      </c>
      <c r="AF58" s="107">
        <f t="shared" si="3"/>
        <v>1492156494</v>
      </c>
      <c r="AG58" s="107">
        <f t="shared" si="3"/>
        <v>1162908424</v>
      </c>
      <c r="AH58" s="107">
        <f t="shared" si="3"/>
        <v>1910127241</v>
      </c>
      <c r="AI58" s="107">
        <f t="shared" si="3"/>
        <v>1761894621</v>
      </c>
      <c r="AJ58" s="107">
        <f t="shared" si="3"/>
        <v>1227718428</v>
      </c>
      <c r="AK58" s="107">
        <f t="shared" si="3"/>
        <v>1607779144</v>
      </c>
      <c r="AL58" s="107">
        <f t="shared" si="3"/>
        <v>1840894213</v>
      </c>
      <c r="AM58" s="107">
        <f t="shared" si="3"/>
        <v>1804573722</v>
      </c>
      <c r="AN58" s="107">
        <f t="shared" si="3"/>
        <v>1066655337</v>
      </c>
      <c r="AO58" s="107">
        <f t="shared" si="3"/>
        <v>1483987740</v>
      </c>
      <c r="AP58" s="107"/>
      <c r="AQ58" s="107"/>
      <c r="AR58" s="107"/>
      <c r="AS58" s="107">
        <f t="shared" si="3"/>
        <v>0</v>
      </c>
      <c r="AT58" s="107">
        <f t="shared" si="3"/>
        <v>0</v>
      </c>
      <c r="AU58" s="107">
        <f t="shared" si="3"/>
        <v>0</v>
      </c>
      <c r="AV58" s="107">
        <f t="shared" si="3"/>
        <v>0</v>
      </c>
      <c r="AW58" s="107">
        <f t="shared" si="3"/>
        <v>0</v>
      </c>
      <c r="AX58" s="107">
        <f t="shared" si="3"/>
        <v>0</v>
      </c>
      <c r="AY58" s="107">
        <f t="shared" si="3"/>
        <v>0</v>
      </c>
      <c r="AZ58" s="107">
        <f t="shared" si="3"/>
        <v>0</v>
      </c>
      <c r="BA58" s="107">
        <f t="shared" si="3"/>
        <v>0</v>
      </c>
      <c r="BB58" s="107">
        <f t="shared" si="3"/>
        <v>0</v>
      </c>
      <c r="BC58" s="107">
        <f t="shared" si="3"/>
        <v>0</v>
      </c>
      <c r="BD58" s="107">
        <f t="shared" si="3"/>
        <v>0</v>
      </c>
      <c r="BE58" s="107">
        <f t="shared" si="3"/>
        <v>0</v>
      </c>
      <c r="BF58" s="107">
        <f t="shared" si="3"/>
        <v>0</v>
      </c>
      <c r="BG58" s="107">
        <f t="shared" si="3"/>
        <v>0</v>
      </c>
      <c r="BH58" s="107">
        <f t="shared" si="3"/>
        <v>0</v>
      </c>
      <c r="BI58" s="107">
        <f t="shared" si="3"/>
        <v>0</v>
      </c>
      <c r="BJ58" s="107">
        <f t="shared" si="3"/>
        <v>0</v>
      </c>
      <c r="BK58" s="107">
        <f t="shared" si="3"/>
        <v>0</v>
      </c>
      <c r="BL58" s="107">
        <f t="shared" si="3"/>
        <v>0</v>
      </c>
      <c r="BM58" s="107">
        <f t="shared" si="3"/>
        <v>0</v>
      </c>
      <c r="BN58" s="107">
        <f t="shared" si="3"/>
        <v>0</v>
      </c>
      <c r="BO58" s="107">
        <f t="shared" si="3"/>
        <v>0</v>
      </c>
      <c r="BP58" s="107">
        <f t="shared" si="3"/>
        <v>0</v>
      </c>
      <c r="BQ58" s="107">
        <f t="shared" si="3"/>
        <v>0</v>
      </c>
      <c r="BR58" s="107">
        <f t="shared" si="3"/>
        <v>0</v>
      </c>
      <c r="BS58" s="107">
        <f t="shared" si="3"/>
        <v>0</v>
      </c>
      <c r="BT58" s="107">
        <f t="shared" si="3"/>
        <v>0</v>
      </c>
      <c r="BU58" s="107">
        <f t="shared" si="3"/>
        <v>0</v>
      </c>
      <c r="BV58" s="107">
        <f t="shared" si="3"/>
        <v>0</v>
      </c>
      <c r="BW58" s="107">
        <f t="shared" si="3"/>
        <v>0</v>
      </c>
      <c r="BX58" s="107">
        <f t="shared" si="3"/>
        <v>0</v>
      </c>
      <c r="CB58" s="3" t="s">
        <v>89</v>
      </c>
    </row>
    <row r="59" spans="1:80" s="27" customFormat="1" ht="15" customHeight="1" x14ac:dyDescent="0.25">
      <c r="A59" s="38" t="s">
        <v>10</v>
      </c>
      <c r="B59" s="12" t="s">
        <v>13</v>
      </c>
      <c r="C59" s="110">
        <f t="shared" si="1"/>
        <v>2056</v>
      </c>
      <c r="D59" s="110">
        <f t="shared" si="2"/>
        <v>2234</v>
      </c>
      <c r="E59" s="110">
        <f t="shared" si="2"/>
        <v>2047</v>
      </c>
      <c r="F59" s="110">
        <f t="shared" si="2"/>
        <v>2112</v>
      </c>
      <c r="G59" s="110">
        <f t="shared" si="2"/>
        <v>2131</v>
      </c>
      <c r="H59" s="110" t="str">
        <f t="shared" si="2"/>
        <v>―</v>
      </c>
      <c r="I59" s="110" t="str">
        <f t="shared" si="2"/>
        <v>―</v>
      </c>
      <c r="J59" s="110" t="str">
        <f t="shared" si="2"/>
        <v>―</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f>X79-W79</f>
        <v>1521023578</v>
      </c>
      <c r="Y59" s="110">
        <f>Y79</f>
        <v>1393786246</v>
      </c>
      <c r="Z59" s="110">
        <f>Z79-Y79</f>
        <v>1505455082</v>
      </c>
      <c r="AA59" s="110">
        <f>AA79-Z79</f>
        <v>1563531902</v>
      </c>
      <c r="AB59" s="110">
        <f>AB79-AA79</f>
        <v>1642832185</v>
      </c>
      <c r="AC59" s="110">
        <f>AC79</f>
        <v>1549965851</v>
      </c>
      <c r="AD59" s="110">
        <f>AD79-AC79</f>
        <v>1586929361</v>
      </c>
      <c r="AE59" s="110">
        <f>AE79-AD79</f>
        <v>1637151930</v>
      </c>
      <c r="AF59" s="110">
        <f>AF79-AE79</f>
        <v>1807409840</v>
      </c>
      <c r="AG59" s="110">
        <f>AG79</f>
        <v>1820996819</v>
      </c>
      <c r="AH59" s="110">
        <f>AH79-AG79</f>
        <v>2059014960</v>
      </c>
      <c r="AI59" s="110">
        <f>AI79-AH79</f>
        <v>1979635802</v>
      </c>
      <c r="AJ59" s="110">
        <f>AJ79-AI79</f>
        <v>1861003423</v>
      </c>
      <c r="AK59" s="110">
        <f>AK79</f>
        <v>2056453880</v>
      </c>
      <c r="AL59" s="110">
        <f>AL79-AK79</f>
        <v>2234123479</v>
      </c>
      <c r="AM59" s="110">
        <f>AM79-AL79</f>
        <v>2047282255</v>
      </c>
      <c r="AN59" s="110">
        <f>AN79-AM79</f>
        <v>2112572059</v>
      </c>
      <c r="AO59" s="110">
        <f>AO79</f>
        <v>2131255409</v>
      </c>
      <c r="AP59" s="110"/>
      <c r="AQ59" s="110"/>
      <c r="AR59" s="110"/>
      <c r="AS59" s="110">
        <f>AS79</f>
        <v>0</v>
      </c>
      <c r="AT59" s="110">
        <f>AT79-AS79</f>
        <v>0</v>
      </c>
      <c r="AU59" s="110">
        <f>AU79-AT79</f>
        <v>0</v>
      </c>
      <c r="AV59" s="110">
        <f>AV79-AU79</f>
        <v>0</v>
      </c>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585</v>
      </c>
      <c r="D60" s="110">
        <f t="shared" si="2"/>
        <v>728</v>
      </c>
      <c r="E60" s="110">
        <f t="shared" si="2"/>
        <v>957</v>
      </c>
      <c r="F60" s="110">
        <f t="shared" si="2"/>
        <v>303</v>
      </c>
      <c r="G60" s="110">
        <f t="shared" si="2"/>
        <v>671</v>
      </c>
      <c r="H60" s="110" t="str">
        <f t="shared" si="2"/>
        <v>―</v>
      </c>
      <c r="I60" s="110" t="str">
        <f t="shared" si="2"/>
        <v>―</v>
      </c>
      <c r="J60" s="110" t="str">
        <f t="shared" si="2"/>
        <v>―</v>
      </c>
      <c r="K60" s="67"/>
      <c r="L60" s="67" t="s">
        <v>365</v>
      </c>
      <c r="M60" s="110">
        <f>M80</f>
        <v>0</v>
      </c>
      <c r="N60" s="110">
        <f t="shared" ref="N60:P63" si="4">N80-M80</f>
        <v>0</v>
      </c>
      <c r="O60" s="110">
        <f t="shared" si="4"/>
        <v>0</v>
      </c>
      <c r="P60" s="110">
        <f t="shared" si="4"/>
        <v>0</v>
      </c>
      <c r="Q60" s="110">
        <f>Q80</f>
        <v>0</v>
      </c>
      <c r="R60" s="110">
        <f t="shared" ref="R60:T63" si="5">R80-Q80</f>
        <v>0</v>
      </c>
      <c r="S60" s="110">
        <f t="shared" si="5"/>
        <v>0</v>
      </c>
      <c r="T60" s="110">
        <f t="shared" si="5"/>
        <v>0</v>
      </c>
      <c r="U60" s="110">
        <f>U80</f>
        <v>238642942</v>
      </c>
      <c r="V60" s="110">
        <f t="shared" ref="V60:X63" si="6">V80-U80</f>
        <v>169871708</v>
      </c>
      <c r="W60" s="110">
        <f t="shared" si="6"/>
        <v>233139214</v>
      </c>
      <c r="X60" s="110">
        <f t="shared" si="6"/>
        <v>274359394</v>
      </c>
      <c r="Y60" s="110">
        <f>Y80</f>
        <v>446345796</v>
      </c>
      <c r="Z60" s="110">
        <f t="shared" ref="Z60:AB63" si="7">Z80-Y80</f>
        <v>401081609</v>
      </c>
      <c r="AA60" s="110">
        <f t="shared" si="7"/>
        <v>507773628</v>
      </c>
      <c r="AB60" s="110">
        <f t="shared" si="7"/>
        <v>349782359</v>
      </c>
      <c r="AC60" s="110">
        <f>AC80</f>
        <v>366057458</v>
      </c>
      <c r="AD60" s="110">
        <f t="shared" ref="AD60:AF63" si="8">AD80-AC80</f>
        <v>524647436</v>
      </c>
      <c r="AE60" s="110">
        <f t="shared" si="8"/>
        <v>628318783</v>
      </c>
      <c r="AF60" s="110">
        <f t="shared" si="8"/>
        <v>511688208</v>
      </c>
      <c r="AG60" s="110">
        <f>AG80</f>
        <v>239935602</v>
      </c>
      <c r="AH60" s="110">
        <f t="shared" ref="AH60:AJ63" si="9">AH80-AG80</f>
        <v>653120036</v>
      </c>
      <c r="AI60" s="110">
        <f t="shared" si="9"/>
        <v>672241723</v>
      </c>
      <c r="AJ60" s="110">
        <f t="shared" si="9"/>
        <v>467819543</v>
      </c>
      <c r="AK60" s="110">
        <f>AK80</f>
        <v>585574089</v>
      </c>
      <c r="AL60" s="110">
        <f t="shared" ref="AL60:AN63" si="10">AL80-AK80</f>
        <v>728959303</v>
      </c>
      <c r="AM60" s="110">
        <f t="shared" si="10"/>
        <v>957446800</v>
      </c>
      <c r="AN60" s="110">
        <f t="shared" si="10"/>
        <v>303586757</v>
      </c>
      <c r="AO60" s="110">
        <f>AO80</f>
        <v>671600227</v>
      </c>
      <c r="AP60" s="110"/>
      <c r="AQ60" s="110"/>
      <c r="AR60" s="110"/>
      <c r="AS60" s="110">
        <f>AS80</f>
        <v>0</v>
      </c>
      <c r="AT60" s="110">
        <f t="shared" ref="AT60:AV63" si="11">AT80-AS80</f>
        <v>0</v>
      </c>
      <c r="AU60" s="110">
        <f t="shared" si="11"/>
        <v>0</v>
      </c>
      <c r="AV60" s="110">
        <f t="shared" si="11"/>
        <v>0</v>
      </c>
      <c r="AW60" s="110">
        <f>AW80</f>
        <v>0</v>
      </c>
      <c r="AX60" s="110">
        <f t="shared" ref="AX60:AZ63" si="12">AX80-AW80</f>
        <v>0</v>
      </c>
      <c r="AY60" s="110">
        <f t="shared" si="12"/>
        <v>0</v>
      </c>
      <c r="AZ60" s="110">
        <f t="shared" si="12"/>
        <v>0</v>
      </c>
      <c r="BA60" s="110">
        <f>BA80</f>
        <v>0</v>
      </c>
      <c r="BB60" s="110">
        <f t="shared" ref="BB60:BD63" si="13">BB80-BA80</f>
        <v>0</v>
      </c>
      <c r="BC60" s="110">
        <f t="shared" si="13"/>
        <v>0</v>
      </c>
      <c r="BD60" s="110">
        <f t="shared" si="13"/>
        <v>0</v>
      </c>
      <c r="BE60" s="110">
        <f>BE80</f>
        <v>0</v>
      </c>
      <c r="BF60" s="110">
        <f t="shared" ref="BF60:BH63" si="14">BF80-BE80</f>
        <v>0</v>
      </c>
      <c r="BG60" s="110">
        <f t="shared" si="14"/>
        <v>0</v>
      </c>
      <c r="BH60" s="110">
        <f t="shared" si="14"/>
        <v>0</v>
      </c>
      <c r="BI60" s="110">
        <f>BI80</f>
        <v>0</v>
      </c>
      <c r="BJ60" s="110">
        <f t="shared" ref="BJ60:BL63" si="15">BJ80-BI80</f>
        <v>0</v>
      </c>
      <c r="BK60" s="110">
        <f t="shared" si="15"/>
        <v>0</v>
      </c>
      <c r="BL60" s="110">
        <f t="shared" si="15"/>
        <v>0</v>
      </c>
      <c r="BM60" s="110">
        <f>BM80</f>
        <v>0</v>
      </c>
      <c r="BN60" s="110">
        <f t="shared" ref="BN60:BP63" si="16">BN80-BM80</f>
        <v>0</v>
      </c>
      <c r="BO60" s="110">
        <f t="shared" si="16"/>
        <v>0</v>
      </c>
      <c r="BP60" s="110">
        <f t="shared" si="16"/>
        <v>0</v>
      </c>
      <c r="BQ60" s="110">
        <f>BQ80</f>
        <v>0</v>
      </c>
      <c r="BR60" s="110">
        <f t="shared" ref="BR60:BT63" si="17">BR80-BQ80</f>
        <v>0</v>
      </c>
      <c r="BS60" s="110">
        <f t="shared" si="17"/>
        <v>0</v>
      </c>
      <c r="BT60" s="110">
        <f t="shared" si="17"/>
        <v>0</v>
      </c>
      <c r="BU60" s="110">
        <f>BU80</f>
        <v>0</v>
      </c>
      <c r="BV60" s="110">
        <f t="shared" ref="BV60:BX63" si="18">BV80-BU80</f>
        <v>0</v>
      </c>
      <c r="BW60" s="110">
        <f t="shared" si="18"/>
        <v>0</v>
      </c>
      <c r="BX60" s="110">
        <f t="shared" si="18"/>
        <v>0</v>
      </c>
      <c r="BY60" s="65"/>
      <c r="BZ60" s="65"/>
      <c r="CA60" s="65"/>
      <c r="CB60" s="3" t="s">
        <v>89</v>
      </c>
    </row>
    <row r="61" spans="1:80" s="27" customFormat="1" ht="15" customHeight="1" x14ac:dyDescent="0.25">
      <c r="A61" s="38" t="s">
        <v>14</v>
      </c>
      <c r="B61" s="12" t="s">
        <v>77</v>
      </c>
      <c r="C61" s="110">
        <f t="shared" si="1"/>
        <v>52</v>
      </c>
      <c r="D61" s="110">
        <f t="shared" si="2"/>
        <v>88</v>
      </c>
      <c r="E61" s="110">
        <f t="shared" si="2"/>
        <v>93</v>
      </c>
      <c r="F61" s="110">
        <f t="shared" si="2"/>
        <v>-12.000000099999999</v>
      </c>
      <c r="G61" s="110">
        <f t="shared" si="2"/>
        <v>58</v>
      </c>
      <c r="H61" s="110" t="str">
        <f t="shared" si="2"/>
        <v>―</v>
      </c>
      <c r="I61" s="110" t="str">
        <f t="shared" si="2"/>
        <v>―</v>
      </c>
      <c r="J61" s="110" t="str">
        <f t="shared" si="2"/>
        <v>―</v>
      </c>
      <c r="K61" s="67"/>
      <c r="L61" s="67" t="s">
        <v>366</v>
      </c>
      <c r="M61" s="110">
        <f>M81</f>
        <v>0</v>
      </c>
      <c r="N61" s="110">
        <f t="shared" si="4"/>
        <v>0</v>
      </c>
      <c r="O61" s="110">
        <f t="shared" si="4"/>
        <v>0</v>
      </c>
      <c r="P61" s="110">
        <f t="shared" si="4"/>
        <v>0</v>
      </c>
      <c r="Q61" s="110">
        <f>Q81</f>
        <v>0</v>
      </c>
      <c r="R61" s="110">
        <f t="shared" si="5"/>
        <v>0</v>
      </c>
      <c r="S61" s="110">
        <f t="shared" si="5"/>
        <v>0</v>
      </c>
      <c r="T61" s="110">
        <f t="shared" si="5"/>
        <v>0</v>
      </c>
      <c r="U61" s="110">
        <f>U81</f>
        <v>8598499</v>
      </c>
      <c r="V61" s="110">
        <f t="shared" si="6"/>
        <v>25048029</v>
      </c>
      <c r="W61" s="110">
        <f t="shared" si="6"/>
        <v>48819106</v>
      </c>
      <c r="X61" s="110">
        <f t="shared" si="6"/>
        <v>48093639</v>
      </c>
      <c r="Y61" s="110">
        <f>Y81</f>
        <v>29123242</v>
      </c>
      <c r="Z61" s="110">
        <f t="shared" si="7"/>
        <v>63185878</v>
      </c>
      <c r="AA61" s="110">
        <f t="shared" si="7"/>
        <v>62106113</v>
      </c>
      <c r="AB61" s="110">
        <f t="shared" si="7"/>
        <v>9818289</v>
      </c>
      <c r="AC61" s="110">
        <f>AC81</f>
        <v>42957779</v>
      </c>
      <c r="AD61" s="110">
        <f t="shared" si="8"/>
        <v>61036583</v>
      </c>
      <c r="AE61" s="110">
        <f t="shared" si="8"/>
        <v>70081145</v>
      </c>
      <c r="AF61" s="110">
        <f t="shared" si="8"/>
        <v>41963813</v>
      </c>
      <c r="AG61" s="110">
        <f>AG81</f>
        <v>51453754</v>
      </c>
      <c r="AH61" s="110">
        <f t="shared" si="9"/>
        <v>80676993</v>
      </c>
      <c r="AI61" s="110">
        <f t="shared" si="9"/>
        <v>72344322</v>
      </c>
      <c r="AJ61" s="110">
        <f t="shared" si="9"/>
        <v>50946933</v>
      </c>
      <c r="AK61" s="110">
        <f>AK81</f>
        <v>52617882</v>
      </c>
      <c r="AL61" s="110">
        <f t="shared" si="10"/>
        <v>88483962</v>
      </c>
      <c r="AM61" s="110">
        <f t="shared" si="10"/>
        <v>93958279</v>
      </c>
      <c r="AN61" s="110">
        <f t="shared" si="10"/>
        <v>-12999334</v>
      </c>
      <c r="AO61" s="110">
        <f>AO81</f>
        <v>58463442</v>
      </c>
      <c r="AP61" s="110"/>
      <c r="AQ61" s="110"/>
      <c r="AR61" s="110"/>
      <c r="AS61" s="110">
        <f>AS81</f>
        <v>0</v>
      </c>
      <c r="AT61" s="110">
        <f t="shared" si="11"/>
        <v>0</v>
      </c>
      <c r="AU61" s="110">
        <f t="shared" si="11"/>
        <v>0</v>
      </c>
      <c r="AV61" s="110">
        <f t="shared" si="11"/>
        <v>0</v>
      </c>
      <c r="AW61" s="110">
        <f>AW81</f>
        <v>0</v>
      </c>
      <c r="AX61" s="110">
        <f t="shared" si="12"/>
        <v>0</v>
      </c>
      <c r="AY61" s="110">
        <f t="shared" si="12"/>
        <v>0</v>
      </c>
      <c r="AZ61" s="110">
        <f t="shared" si="12"/>
        <v>0</v>
      </c>
      <c r="BA61" s="110">
        <f>BA81</f>
        <v>0</v>
      </c>
      <c r="BB61" s="110">
        <f t="shared" si="13"/>
        <v>0</v>
      </c>
      <c r="BC61" s="110">
        <f t="shared" si="13"/>
        <v>0</v>
      </c>
      <c r="BD61" s="110">
        <f t="shared" si="13"/>
        <v>0</v>
      </c>
      <c r="BE61" s="110">
        <f>BE81</f>
        <v>0</v>
      </c>
      <c r="BF61" s="110">
        <f t="shared" si="14"/>
        <v>0</v>
      </c>
      <c r="BG61" s="110">
        <f t="shared" si="14"/>
        <v>0</v>
      </c>
      <c r="BH61" s="110">
        <f t="shared" si="14"/>
        <v>0</v>
      </c>
      <c r="BI61" s="110">
        <f>BI81</f>
        <v>0</v>
      </c>
      <c r="BJ61" s="110">
        <f t="shared" si="15"/>
        <v>0</v>
      </c>
      <c r="BK61" s="110">
        <f t="shared" si="15"/>
        <v>0</v>
      </c>
      <c r="BL61" s="110">
        <f t="shared" si="15"/>
        <v>0</v>
      </c>
      <c r="BM61" s="110">
        <f>BM81</f>
        <v>0</v>
      </c>
      <c r="BN61" s="110">
        <f t="shared" si="16"/>
        <v>0</v>
      </c>
      <c r="BO61" s="110">
        <f t="shared" si="16"/>
        <v>0</v>
      </c>
      <c r="BP61" s="110">
        <f t="shared" si="16"/>
        <v>0</v>
      </c>
      <c r="BQ61" s="110">
        <f>BQ81</f>
        <v>0</v>
      </c>
      <c r="BR61" s="110">
        <f t="shared" si="17"/>
        <v>0</v>
      </c>
      <c r="BS61" s="110">
        <f t="shared" si="17"/>
        <v>0</v>
      </c>
      <c r="BT61" s="110">
        <f t="shared" si="17"/>
        <v>0</v>
      </c>
      <c r="BU61" s="110">
        <f>BU81</f>
        <v>0</v>
      </c>
      <c r="BV61" s="110">
        <f t="shared" si="18"/>
        <v>0</v>
      </c>
      <c r="BW61" s="110">
        <f t="shared" si="18"/>
        <v>0</v>
      </c>
      <c r="BX61" s="110">
        <f t="shared" si="18"/>
        <v>0</v>
      </c>
      <c r="BY61" s="65"/>
      <c r="BZ61" s="65"/>
      <c r="CA61" s="65"/>
      <c r="CB61" s="3" t="s">
        <v>89</v>
      </c>
    </row>
    <row r="62" spans="1:80" s="27" customFormat="1" ht="15" customHeight="1" x14ac:dyDescent="0.25">
      <c r="A62" s="38" t="s">
        <v>15</v>
      </c>
      <c r="B62" s="79" t="s">
        <v>31</v>
      </c>
      <c r="C62" s="110">
        <f t="shared" si="1"/>
        <v>-28.000000100000001</v>
      </c>
      <c r="D62" s="110">
        <f t="shared" si="2"/>
        <v>-47.000000100000001</v>
      </c>
      <c r="E62" s="110">
        <f t="shared" si="2"/>
        <v>-137.00000009999999</v>
      </c>
      <c r="F62" s="110">
        <f t="shared" si="2"/>
        <v>-139.00000009999999</v>
      </c>
      <c r="G62" s="110">
        <f t="shared" si="2"/>
        <v>-135.00000009999999</v>
      </c>
      <c r="H62" s="110" t="str">
        <f t="shared" si="2"/>
        <v>―</v>
      </c>
      <c r="I62" s="110" t="str">
        <f t="shared" si="2"/>
        <v>―</v>
      </c>
      <c r="J62" s="110" t="str">
        <f t="shared" si="2"/>
        <v>―</v>
      </c>
      <c r="K62" s="67"/>
      <c r="L62" s="67" t="s">
        <v>367</v>
      </c>
      <c r="M62" s="110">
        <f>M82</f>
        <v>0</v>
      </c>
      <c r="N62" s="110">
        <f t="shared" si="4"/>
        <v>0</v>
      </c>
      <c r="O62" s="110">
        <f t="shared" si="4"/>
        <v>0</v>
      </c>
      <c r="P62" s="110">
        <f t="shared" si="4"/>
        <v>0</v>
      </c>
      <c r="Q62" s="110">
        <f>Q82</f>
        <v>0</v>
      </c>
      <c r="R62" s="110">
        <f t="shared" si="5"/>
        <v>0</v>
      </c>
      <c r="S62" s="110">
        <f t="shared" si="5"/>
        <v>0</v>
      </c>
      <c r="T62" s="110">
        <f t="shared" si="5"/>
        <v>0</v>
      </c>
      <c r="U62" s="110">
        <f>U82</f>
        <v>58727383</v>
      </c>
      <c r="V62" s="110">
        <f t="shared" si="6"/>
        <v>40936304</v>
      </c>
      <c r="W62" s="110">
        <f t="shared" si="6"/>
        <v>-717530</v>
      </c>
      <c r="X62" s="110">
        <f t="shared" si="6"/>
        <v>13105425</v>
      </c>
      <c r="Y62" s="110">
        <f>Y82</f>
        <v>51149501</v>
      </c>
      <c r="Z62" s="110">
        <f t="shared" si="7"/>
        <v>23756606</v>
      </c>
      <c r="AA62" s="110">
        <f t="shared" si="7"/>
        <v>-8908354</v>
      </c>
      <c r="AB62" s="110">
        <f t="shared" si="7"/>
        <v>23152865</v>
      </c>
      <c r="AC62" s="110">
        <f>AC82</f>
        <v>12812661</v>
      </c>
      <c r="AD62" s="110">
        <f t="shared" si="8"/>
        <v>9725329</v>
      </c>
      <c r="AE62" s="110">
        <f t="shared" si="8"/>
        <v>-16172568</v>
      </c>
      <c r="AF62" s="110">
        <f t="shared" si="8"/>
        <v>-340928</v>
      </c>
      <c r="AG62" s="110">
        <f>AG82</f>
        <v>11738791</v>
      </c>
      <c r="AH62" s="110">
        <f t="shared" si="9"/>
        <v>19056560</v>
      </c>
      <c r="AI62" s="110">
        <f t="shared" si="9"/>
        <v>-3173324</v>
      </c>
      <c r="AJ62" s="110">
        <f t="shared" si="9"/>
        <v>16474463</v>
      </c>
      <c r="AK62" s="110">
        <f>AK82</f>
        <v>-28636879</v>
      </c>
      <c r="AL62" s="110">
        <f t="shared" si="10"/>
        <v>-47117065</v>
      </c>
      <c r="AM62" s="110">
        <f t="shared" si="10"/>
        <v>-137011236</v>
      </c>
      <c r="AN62" s="110">
        <f t="shared" si="10"/>
        <v>-139683811</v>
      </c>
      <c r="AO62" s="110">
        <f>AO82</f>
        <v>-135826499</v>
      </c>
      <c r="AP62" s="110"/>
      <c r="AQ62" s="110"/>
      <c r="AR62" s="110"/>
      <c r="AS62" s="110">
        <f>AS82</f>
        <v>0</v>
      </c>
      <c r="AT62" s="110">
        <f t="shared" si="11"/>
        <v>0</v>
      </c>
      <c r="AU62" s="110">
        <f t="shared" si="11"/>
        <v>0</v>
      </c>
      <c r="AV62" s="110">
        <f t="shared" si="11"/>
        <v>0</v>
      </c>
      <c r="AW62" s="110">
        <f>AW82</f>
        <v>0</v>
      </c>
      <c r="AX62" s="110">
        <f t="shared" si="12"/>
        <v>0</v>
      </c>
      <c r="AY62" s="110">
        <f t="shared" si="12"/>
        <v>0</v>
      </c>
      <c r="AZ62" s="110">
        <f t="shared" si="12"/>
        <v>0</v>
      </c>
      <c r="BA62" s="110">
        <f>BA82</f>
        <v>0</v>
      </c>
      <c r="BB62" s="110">
        <f t="shared" si="13"/>
        <v>0</v>
      </c>
      <c r="BC62" s="110">
        <f t="shared" si="13"/>
        <v>0</v>
      </c>
      <c r="BD62" s="110">
        <f t="shared" si="13"/>
        <v>0</v>
      </c>
      <c r="BE62" s="110">
        <f>BE82</f>
        <v>0</v>
      </c>
      <c r="BF62" s="110">
        <f t="shared" si="14"/>
        <v>0</v>
      </c>
      <c r="BG62" s="110">
        <f t="shared" si="14"/>
        <v>0</v>
      </c>
      <c r="BH62" s="110">
        <f t="shared" si="14"/>
        <v>0</v>
      </c>
      <c r="BI62" s="110">
        <f>BI82</f>
        <v>0</v>
      </c>
      <c r="BJ62" s="110">
        <f t="shared" si="15"/>
        <v>0</v>
      </c>
      <c r="BK62" s="110">
        <f t="shared" si="15"/>
        <v>0</v>
      </c>
      <c r="BL62" s="110">
        <f t="shared" si="15"/>
        <v>0</v>
      </c>
      <c r="BM62" s="110">
        <f>BM82</f>
        <v>0</v>
      </c>
      <c r="BN62" s="110">
        <f t="shared" si="16"/>
        <v>0</v>
      </c>
      <c r="BO62" s="110">
        <f t="shared" si="16"/>
        <v>0</v>
      </c>
      <c r="BP62" s="110">
        <f t="shared" si="16"/>
        <v>0</v>
      </c>
      <c r="BQ62" s="110">
        <f>BQ82</f>
        <v>0</v>
      </c>
      <c r="BR62" s="110">
        <f t="shared" si="17"/>
        <v>0</v>
      </c>
      <c r="BS62" s="110">
        <f t="shared" si="17"/>
        <v>0</v>
      </c>
      <c r="BT62" s="110">
        <f t="shared" si="17"/>
        <v>0</v>
      </c>
      <c r="BU62" s="110">
        <f>BU82</f>
        <v>0</v>
      </c>
      <c r="BV62" s="110">
        <f t="shared" si="18"/>
        <v>0</v>
      </c>
      <c r="BW62" s="110">
        <f t="shared" si="18"/>
        <v>0</v>
      </c>
      <c r="BX62" s="110">
        <f t="shared" si="18"/>
        <v>0</v>
      </c>
      <c r="BY62" s="65"/>
      <c r="BZ62" s="65"/>
      <c r="CA62" s="65"/>
      <c r="CB62" s="3" t="s">
        <v>89</v>
      </c>
    </row>
    <row r="63" spans="1:80" s="27" customFormat="1" ht="15" customHeight="1" x14ac:dyDescent="0.25">
      <c r="A63" s="42" t="s">
        <v>285</v>
      </c>
      <c r="B63" s="14" t="s">
        <v>101</v>
      </c>
      <c r="C63" s="111">
        <f t="shared" si="1"/>
        <v>-1058.0000001000001</v>
      </c>
      <c r="D63" s="111">
        <f t="shared" si="2"/>
        <v>-1163.0000001000001</v>
      </c>
      <c r="E63" s="111">
        <f t="shared" si="2"/>
        <v>-1157.0000001000001</v>
      </c>
      <c r="F63" s="111">
        <f t="shared" si="2"/>
        <v>-1196.0000001000001</v>
      </c>
      <c r="G63" s="111">
        <f t="shared" si="2"/>
        <v>-1241.0000001000001</v>
      </c>
      <c r="H63" s="111" t="str">
        <f t="shared" si="2"/>
        <v>―</v>
      </c>
      <c r="I63" s="111" t="str">
        <f t="shared" si="2"/>
        <v>―</v>
      </c>
      <c r="J63" s="111" t="str">
        <f t="shared" si="2"/>
        <v>―</v>
      </c>
      <c r="K63" s="67"/>
      <c r="L63" s="67" t="s">
        <v>368</v>
      </c>
      <c r="M63" s="111">
        <f>M83</f>
        <v>0</v>
      </c>
      <c r="N63" s="111">
        <f t="shared" si="4"/>
        <v>0</v>
      </c>
      <c r="O63" s="111">
        <f t="shared" si="4"/>
        <v>0</v>
      </c>
      <c r="P63" s="111">
        <f t="shared" si="4"/>
        <v>0</v>
      </c>
      <c r="Q63" s="111">
        <f>Q83</f>
        <v>0</v>
      </c>
      <c r="R63" s="111">
        <f t="shared" si="5"/>
        <v>0</v>
      </c>
      <c r="S63" s="111">
        <f t="shared" si="5"/>
        <v>0</v>
      </c>
      <c r="T63" s="111">
        <f t="shared" si="5"/>
        <v>0</v>
      </c>
      <c r="U63" s="111">
        <f>U83</f>
        <v>-627475701</v>
      </c>
      <c r="V63" s="111">
        <f t="shared" si="6"/>
        <v>-626230304</v>
      </c>
      <c r="W63" s="111">
        <f t="shared" si="6"/>
        <v>-637202909</v>
      </c>
      <c r="X63" s="111">
        <f t="shared" si="6"/>
        <v>-679833541</v>
      </c>
      <c r="Y63" s="111">
        <f>Y83</f>
        <v>-655394438</v>
      </c>
      <c r="Z63" s="111">
        <f t="shared" si="7"/>
        <v>-715607355</v>
      </c>
      <c r="AA63" s="111">
        <f t="shared" si="7"/>
        <v>-825253499</v>
      </c>
      <c r="AB63" s="111">
        <f t="shared" si="7"/>
        <v>-837097409</v>
      </c>
      <c r="AC63" s="111">
        <f>AC83</f>
        <v>-886686713</v>
      </c>
      <c r="AD63" s="111">
        <f t="shared" si="8"/>
        <v>-774434003</v>
      </c>
      <c r="AE63" s="111">
        <f t="shared" si="8"/>
        <v>-838696465</v>
      </c>
      <c r="AF63" s="111">
        <f t="shared" si="8"/>
        <v>-868564439</v>
      </c>
      <c r="AG63" s="111">
        <f>AG83</f>
        <v>-961216542</v>
      </c>
      <c r="AH63" s="111">
        <f t="shared" si="9"/>
        <v>-901741308</v>
      </c>
      <c r="AI63" s="111">
        <f t="shared" si="9"/>
        <v>-959153902</v>
      </c>
      <c r="AJ63" s="111">
        <f t="shared" si="9"/>
        <v>-1168525934</v>
      </c>
      <c r="AK63" s="111">
        <f>AK83</f>
        <v>-1058229828</v>
      </c>
      <c r="AL63" s="111">
        <f t="shared" si="10"/>
        <v>-1163555466</v>
      </c>
      <c r="AM63" s="111">
        <f t="shared" si="10"/>
        <v>-1157102376</v>
      </c>
      <c r="AN63" s="111">
        <f t="shared" si="10"/>
        <v>-1196820334</v>
      </c>
      <c r="AO63" s="111">
        <f>AO83</f>
        <v>-1241504839</v>
      </c>
      <c r="AP63" s="111"/>
      <c r="AQ63" s="111"/>
      <c r="AR63" s="111"/>
      <c r="AS63" s="111">
        <f>AS83</f>
        <v>0</v>
      </c>
      <c r="AT63" s="111">
        <f t="shared" si="11"/>
        <v>0</v>
      </c>
      <c r="AU63" s="111">
        <f t="shared" si="11"/>
        <v>0</v>
      </c>
      <c r="AV63" s="111">
        <f t="shared" si="11"/>
        <v>0</v>
      </c>
      <c r="AW63" s="111">
        <f>AW83</f>
        <v>0</v>
      </c>
      <c r="AX63" s="111">
        <f t="shared" si="12"/>
        <v>0</v>
      </c>
      <c r="AY63" s="111">
        <f t="shared" si="12"/>
        <v>0</v>
      </c>
      <c r="AZ63" s="111">
        <f t="shared" si="12"/>
        <v>0</v>
      </c>
      <c r="BA63" s="111">
        <f>BA83</f>
        <v>0</v>
      </c>
      <c r="BB63" s="111">
        <f t="shared" si="13"/>
        <v>0</v>
      </c>
      <c r="BC63" s="111">
        <f t="shared" si="13"/>
        <v>0</v>
      </c>
      <c r="BD63" s="111">
        <f t="shared" si="13"/>
        <v>0</v>
      </c>
      <c r="BE63" s="111">
        <f>BE83</f>
        <v>0</v>
      </c>
      <c r="BF63" s="111">
        <f t="shared" si="14"/>
        <v>0</v>
      </c>
      <c r="BG63" s="111">
        <f t="shared" si="14"/>
        <v>0</v>
      </c>
      <c r="BH63" s="111">
        <f t="shared" si="14"/>
        <v>0</v>
      </c>
      <c r="BI63" s="111">
        <f>BI83</f>
        <v>0</v>
      </c>
      <c r="BJ63" s="111">
        <f t="shared" si="15"/>
        <v>0</v>
      </c>
      <c r="BK63" s="111">
        <f t="shared" si="15"/>
        <v>0</v>
      </c>
      <c r="BL63" s="111">
        <f t="shared" si="15"/>
        <v>0</v>
      </c>
      <c r="BM63" s="111">
        <f>BM83</f>
        <v>0</v>
      </c>
      <c r="BN63" s="111">
        <f t="shared" si="16"/>
        <v>0</v>
      </c>
      <c r="BO63" s="111">
        <f t="shared" si="16"/>
        <v>0</v>
      </c>
      <c r="BP63" s="111">
        <f t="shared" si="16"/>
        <v>0</v>
      </c>
      <c r="BQ63" s="111">
        <f>BQ83</f>
        <v>0</v>
      </c>
      <c r="BR63" s="111">
        <f t="shared" si="17"/>
        <v>0</v>
      </c>
      <c r="BS63" s="111">
        <f t="shared" si="17"/>
        <v>0</v>
      </c>
      <c r="BT63" s="111">
        <f t="shared" si="17"/>
        <v>0</v>
      </c>
      <c r="BU63" s="111">
        <f>BU83</f>
        <v>0</v>
      </c>
      <c r="BV63" s="111">
        <f t="shared" si="18"/>
        <v>0</v>
      </c>
      <c r="BW63" s="111">
        <f t="shared" si="18"/>
        <v>0</v>
      </c>
      <c r="BX63" s="111">
        <f t="shared" si="18"/>
        <v>0</v>
      </c>
      <c r="BY63" s="67"/>
      <c r="BZ63" s="67"/>
      <c r="CA63" s="67"/>
      <c r="CB63" s="3" t="s">
        <v>89</v>
      </c>
    </row>
    <row r="64" spans="1:80" s="27" customFormat="1" ht="15" customHeight="1" x14ac:dyDescent="0.25">
      <c r="A64" s="27" t="s">
        <v>591</v>
      </c>
      <c r="B64" s="27" t="s">
        <v>591</v>
      </c>
      <c r="C64" s="27" t="s">
        <v>591</v>
      </c>
      <c r="D64" s="27" t="s">
        <v>591</v>
      </c>
      <c r="E64" s="27" t="s">
        <v>591</v>
      </c>
      <c r="F64" s="27" t="s">
        <v>591</v>
      </c>
      <c r="G64" s="27" t="s">
        <v>591</v>
      </c>
      <c r="H64" s="27" t="s">
        <v>591</v>
      </c>
      <c r="I64" s="27" t="s">
        <v>591</v>
      </c>
      <c r="J64" s="27" t="s">
        <v>591</v>
      </c>
      <c r="K64" s="27" t="s">
        <v>591</v>
      </c>
      <c r="L64" s="27" t="s">
        <v>591</v>
      </c>
      <c r="M64" s="27" t="s">
        <v>591</v>
      </c>
      <c r="N64" s="27" t="s">
        <v>591</v>
      </c>
      <c r="O64" s="27" t="s">
        <v>591</v>
      </c>
      <c r="P64" s="27" t="s">
        <v>591</v>
      </c>
      <c r="Q64" s="27" t="s">
        <v>591</v>
      </c>
      <c r="R64" s="27" t="s">
        <v>591</v>
      </c>
      <c r="S64" s="27" t="s">
        <v>591</v>
      </c>
      <c r="T64" s="27" t="s">
        <v>591</v>
      </c>
      <c r="U64" s="27" t="s">
        <v>591</v>
      </c>
      <c r="V64" s="27" t="s">
        <v>591</v>
      </c>
      <c r="W64" s="27" t="s">
        <v>591</v>
      </c>
      <c r="X64" s="27" t="s">
        <v>591</v>
      </c>
      <c r="Y64" s="27" t="s">
        <v>591</v>
      </c>
      <c r="Z64" s="27" t="s">
        <v>591</v>
      </c>
      <c r="AA64" s="27" t="s">
        <v>591</v>
      </c>
      <c r="AB64" s="27" t="s">
        <v>591</v>
      </c>
      <c r="AC64" s="27" t="s">
        <v>591</v>
      </c>
      <c r="AD64" s="27" t="s">
        <v>591</v>
      </c>
      <c r="AE64" s="27" t="s">
        <v>591</v>
      </c>
      <c r="AF64" s="27" t="s">
        <v>591</v>
      </c>
      <c r="AG64" s="27" t="s">
        <v>591</v>
      </c>
      <c r="AH64" s="27" t="s">
        <v>591</v>
      </c>
      <c r="AI64" s="27" t="s">
        <v>591</v>
      </c>
      <c r="AJ64" s="27" t="s">
        <v>591</v>
      </c>
      <c r="AK64" s="27" t="s">
        <v>591</v>
      </c>
      <c r="AL64" s="27" t="s">
        <v>591</v>
      </c>
      <c r="AM64" s="27" t="s">
        <v>591</v>
      </c>
      <c r="AN64" s="27" t="s">
        <v>591</v>
      </c>
      <c r="AO64" s="27" t="s">
        <v>591</v>
      </c>
      <c r="AP64" s="27" t="s">
        <v>591</v>
      </c>
      <c r="AQ64" s="27" t="s">
        <v>591</v>
      </c>
      <c r="AR64" s="27" t="s">
        <v>591</v>
      </c>
      <c r="AS64" s="27" t="s">
        <v>591</v>
      </c>
      <c r="AT64" s="27" t="s">
        <v>591</v>
      </c>
      <c r="AU64" s="27" t="s">
        <v>591</v>
      </c>
      <c r="AV64" s="27" t="s">
        <v>591</v>
      </c>
      <c r="AW64" s="27" t="s">
        <v>591</v>
      </c>
      <c r="AX64" s="27" t="s">
        <v>591</v>
      </c>
      <c r="AY64" s="27" t="s">
        <v>591</v>
      </c>
      <c r="AZ64" s="27" t="s">
        <v>591</v>
      </c>
      <c r="BA64" s="27" t="s">
        <v>591</v>
      </c>
      <c r="BB64" s="27" t="s">
        <v>591</v>
      </c>
      <c r="BC64" s="27" t="s">
        <v>591</v>
      </c>
      <c r="BD64" s="27" t="s">
        <v>591</v>
      </c>
      <c r="BE64" s="27" t="s">
        <v>591</v>
      </c>
      <c r="BF64" s="27" t="s">
        <v>591</v>
      </c>
      <c r="BG64" s="27" t="s">
        <v>591</v>
      </c>
      <c r="BH64" s="27" t="s">
        <v>591</v>
      </c>
      <c r="BI64" s="27" t="s">
        <v>591</v>
      </c>
      <c r="BJ64" s="27" t="s">
        <v>591</v>
      </c>
      <c r="BK64" s="27" t="s">
        <v>591</v>
      </c>
      <c r="BL64" s="27" t="s">
        <v>591</v>
      </c>
      <c r="BM64" s="27" t="s">
        <v>591</v>
      </c>
      <c r="BN64" s="27" t="s">
        <v>591</v>
      </c>
      <c r="BO64" s="27" t="s">
        <v>591</v>
      </c>
      <c r="BP64" s="27" t="s">
        <v>591</v>
      </c>
      <c r="BQ64" s="27" t="s">
        <v>591</v>
      </c>
      <c r="BR64" s="27" t="s">
        <v>591</v>
      </c>
      <c r="BS64" s="27" t="s">
        <v>591</v>
      </c>
      <c r="BT64" s="27" t="s">
        <v>591</v>
      </c>
      <c r="BU64" s="27" t="s">
        <v>591</v>
      </c>
      <c r="BV64" s="27" t="s">
        <v>591</v>
      </c>
      <c r="BW64" s="27" t="s">
        <v>591</v>
      </c>
      <c r="BX64" s="27" t="s">
        <v>591</v>
      </c>
      <c r="BY64" s="27" t="s">
        <v>591</v>
      </c>
      <c r="BZ64" s="27" t="s">
        <v>89</v>
      </c>
      <c r="CA64" s="27" t="s">
        <v>591</v>
      </c>
      <c r="CB64" s="27" t="s">
        <v>591</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19">N67</f>
        <v>Q2</v>
      </c>
      <c r="S67" s="33" t="str">
        <f t="shared" si="19"/>
        <v>Q3</v>
      </c>
      <c r="T67" s="34" t="str">
        <f t="shared" si="19"/>
        <v>Q4</v>
      </c>
      <c r="U67" s="33" t="str">
        <f t="shared" si="19"/>
        <v>Q1</v>
      </c>
      <c r="V67" s="33" t="str">
        <f t="shared" si="19"/>
        <v>Q2</v>
      </c>
      <c r="W67" s="33" t="str">
        <f t="shared" si="19"/>
        <v>Q3</v>
      </c>
      <c r="X67" s="34" t="str">
        <f t="shared" si="19"/>
        <v>Q4</v>
      </c>
      <c r="Y67" s="33" t="str">
        <f t="shared" si="19"/>
        <v>Q1</v>
      </c>
      <c r="Z67" s="33" t="str">
        <f t="shared" si="19"/>
        <v>Q2</v>
      </c>
      <c r="AA67" s="33" t="str">
        <f t="shared" si="19"/>
        <v>Q3</v>
      </c>
      <c r="AB67" s="34" t="str">
        <f t="shared" si="19"/>
        <v>Q4</v>
      </c>
      <c r="AC67" s="33" t="str">
        <f t="shared" si="19"/>
        <v>Q1</v>
      </c>
      <c r="AD67" s="33" t="str">
        <f t="shared" si="19"/>
        <v>Q2</v>
      </c>
      <c r="AE67" s="33" t="str">
        <f t="shared" si="19"/>
        <v>Q3</v>
      </c>
      <c r="AF67" s="34" t="str">
        <f t="shared" si="19"/>
        <v>Q4</v>
      </c>
      <c r="AG67" s="33" t="str">
        <f t="shared" si="19"/>
        <v>Q1</v>
      </c>
      <c r="AH67" s="33" t="str">
        <f t="shared" si="19"/>
        <v>Q2</v>
      </c>
      <c r="AI67" s="33" t="str">
        <f t="shared" si="19"/>
        <v>Q3</v>
      </c>
      <c r="AJ67" s="34" t="str">
        <f t="shared" si="19"/>
        <v>Q4</v>
      </c>
      <c r="AK67" s="33" t="str">
        <f t="shared" si="19"/>
        <v>Q1</v>
      </c>
      <c r="AL67" s="33" t="str">
        <f t="shared" si="19"/>
        <v>Q2</v>
      </c>
      <c r="AM67" s="33" t="str">
        <f t="shared" si="19"/>
        <v>Q3</v>
      </c>
      <c r="AN67" s="34" t="str">
        <f t="shared" si="19"/>
        <v>Q4</v>
      </c>
      <c r="AO67" s="33" t="str">
        <f t="shared" si="19"/>
        <v>Q1</v>
      </c>
      <c r="AP67" s="33" t="str">
        <f t="shared" si="19"/>
        <v>Q2</v>
      </c>
      <c r="AQ67" s="33" t="str">
        <f t="shared" si="19"/>
        <v>Q3</v>
      </c>
      <c r="AR67" s="34" t="str">
        <f t="shared" si="19"/>
        <v>Q4</v>
      </c>
      <c r="AS67" s="33" t="str">
        <f t="shared" si="19"/>
        <v>Q1</v>
      </c>
      <c r="AT67" s="33" t="str">
        <f t="shared" si="19"/>
        <v>Q2</v>
      </c>
      <c r="AU67" s="33" t="str">
        <f t="shared" si="19"/>
        <v>Q3</v>
      </c>
      <c r="AV67" s="34" t="str">
        <f t="shared" si="19"/>
        <v>Q4</v>
      </c>
      <c r="AW67" s="33" t="str">
        <f t="shared" si="19"/>
        <v>Q1</v>
      </c>
      <c r="AX67" s="33" t="str">
        <f t="shared" si="19"/>
        <v>Q2</v>
      </c>
      <c r="AY67" s="33" t="str">
        <f t="shared" si="19"/>
        <v>Q3</v>
      </c>
      <c r="AZ67" s="34" t="str">
        <f t="shared" si="19"/>
        <v>Q4</v>
      </c>
      <c r="BA67" s="33" t="str">
        <f t="shared" si="19"/>
        <v>Q1</v>
      </c>
      <c r="BB67" s="33" t="str">
        <f t="shared" si="19"/>
        <v>Q2</v>
      </c>
      <c r="BC67" s="33" t="str">
        <f t="shared" si="19"/>
        <v>Q3</v>
      </c>
      <c r="BD67" s="34" t="str">
        <f t="shared" si="19"/>
        <v>Q4</v>
      </c>
      <c r="BE67" s="33" t="str">
        <f t="shared" si="19"/>
        <v>Q1</v>
      </c>
      <c r="BF67" s="33" t="str">
        <f t="shared" si="19"/>
        <v>Q2</v>
      </c>
      <c r="BG67" s="33" t="str">
        <f t="shared" si="19"/>
        <v>Q3</v>
      </c>
      <c r="BH67" s="34" t="str">
        <f t="shared" si="19"/>
        <v>Q4</v>
      </c>
      <c r="BI67" s="33" t="str">
        <f t="shared" si="19"/>
        <v>Q1</v>
      </c>
      <c r="BJ67" s="33" t="str">
        <f t="shared" si="19"/>
        <v>Q2</v>
      </c>
      <c r="BK67" s="33" t="str">
        <f t="shared" si="19"/>
        <v>Q3</v>
      </c>
      <c r="BL67" s="34" t="str">
        <f t="shared" si="19"/>
        <v>Q4</v>
      </c>
      <c r="BM67" s="33" t="str">
        <f t="shared" si="19"/>
        <v>Q1</v>
      </c>
      <c r="BN67" s="33" t="str">
        <f t="shared" si="19"/>
        <v>Q2</v>
      </c>
      <c r="BO67" s="33" t="str">
        <f t="shared" si="19"/>
        <v>Q3</v>
      </c>
      <c r="BP67" s="34" t="str">
        <f t="shared" si="19"/>
        <v>Q4</v>
      </c>
      <c r="BQ67" s="33" t="str">
        <f t="shared" si="19"/>
        <v>Q1</v>
      </c>
      <c r="BR67" s="33" t="str">
        <f t="shared" si="19"/>
        <v>Q2</v>
      </c>
      <c r="BS67" s="33" t="str">
        <f t="shared" si="19"/>
        <v>Q3</v>
      </c>
      <c r="BT67" s="34" t="str">
        <f t="shared" si="19"/>
        <v>Q4</v>
      </c>
      <c r="BU67" s="33" t="str">
        <f t="shared" si="19"/>
        <v>Q1</v>
      </c>
      <c r="BV67" s="33" t="str">
        <f t="shared" si="19"/>
        <v>Q2</v>
      </c>
      <c r="BW67" s="33" t="str">
        <f t="shared" si="19"/>
        <v>Q3</v>
      </c>
      <c r="BX67" s="34" t="str">
        <f t="shared" si="19"/>
        <v>Q4</v>
      </c>
      <c r="CB67" s="3"/>
    </row>
    <row r="68" spans="1:80" s="27" customFormat="1" ht="15" customHeight="1" x14ac:dyDescent="0.25">
      <c r="A68" s="36" t="s">
        <v>2</v>
      </c>
      <c r="B68" s="11" t="s">
        <v>12</v>
      </c>
      <c r="C68" s="175">
        <f>+IF(AK68="","―",AK68)</f>
        <v>5.5259619718921389</v>
      </c>
      <c r="D68" s="175">
        <f t="shared" ref="D68:G70" si="20">+IF(AL68="","―",AL68)</f>
        <v>6.3356975837957545</v>
      </c>
      <c r="E68" s="175">
        <f t="shared" si="20"/>
        <v>6.2003071891172015</v>
      </c>
      <c r="F68" s="175">
        <f t="shared" si="20"/>
        <v>3.5573733897162843</v>
      </c>
      <c r="G68" s="175">
        <f t="shared" si="20"/>
        <v>4.6288797272719915</v>
      </c>
      <c r="H68" s="175"/>
      <c r="I68" s="175"/>
      <c r="J68" s="175"/>
      <c r="K68" s="67"/>
      <c r="L68" s="67" t="s">
        <v>362</v>
      </c>
      <c r="M68" s="164" t="e">
        <f>+IF(OR(M58="",M58&lt;0),"―",(M58/'22Q1_P8'!M58)*100)</f>
        <v>#DIV/0!</v>
      </c>
      <c r="N68" s="164" t="e">
        <f>+IF(OR(N58="",N58&lt;0),"―",(N58/'22Q1_P8'!N58)*100)</f>
        <v>#DIV/0!</v>
      </c>
      <c r="O68" s="164" t="e">
        <f>+IF(OR(O58="",O58&lt;0),"―",(O58/'22Q1_P8'!O58)*100)</f>
        <v>#DIV/0!</v>
      </c>
      <c r="P68" s="164" t="e">
        <f>+IF(OR(P58="",P58&lt;0),"―",(P58/'22Q1_P8'!P58)*100)</f>
        <v>#DIV/0!</v>
      </c>
      <c r="Q68" s="164" t="e">
        <f>+IF(OR(Q58="",Q58&lt;0),"―",(Q58/'22Q1_P8'!Q58)*100)</f>
        <v>#DIV/0!</v>
      </c>
      <c r="R68" s="164" t="e">
        <f>+IF(OR(R58="",R58&lt;0),"―",(R58/'22Q1_P8'!R58)*100)</f>
        <v>#DIV/0!</v>
      </c>
      <c r="S68" s="164" t="e">
        <f>+IF(OR(S58="",S58&lt;0),"―",(S58/'22Q1_P8'!S58)*100)</f>
        <v>#DIV/0!</v>
      </c>
      <c r="T68" s="164" t="e">
        <f>+IF(OR(T58="",T58&lt;0),"―",(T58/'22Q1_P8'!T58)*100)</f>
        <v>#DIV/0!</v>
      </c>
      <c r="U68" s="164">
        <f>+IF(OR(U58="",U58&lt;0),"―",(U58/'22Q1_P8'!U58)*100)</f>
        <v>5.4375888700599884</v>
      </c>
      <c r="V68" s="164">
        <f>+IF(OR(V58="",V58&lt;0),"―",(V58/'22Q1_P8'!V58)*100)</f>
        <v>5.7126564370832194</v>
      </c>
      <c r="W68" s="164">
        <f>+IF(OR(W58="",W58&lt;0),"―",(W58/'22Q1_P8'!W58)*100)</f>
        <v>5.4799626182460131</v>
      </c>
      <c r="X68" s="164">
        <f>+IF(OR(X58="",X58&lt;0),"―",(X58/'22Q1_P8'!X58)*100)</f>
        <v>5.888527600582715</v>
      </c>
      <c r="Y68" s="164">
        <f>+IF(OR(Y58="",Y58&lt;0),"―",(Y58/'22Q1_P8'!Y58)*100)</f>
        <v>6.1770738773533092</v>
      </c>
      <c r="Z68" s="164">
        <f>+IF(OR(Z58="",Z58&lt;0),"―",(Z58/'22Q1_P8'!Z58)*100)</f>
        <v>6.2176479913888301</v>
      </c>
      <c r="AA68" s="164">
        <f>+IF(OR(AA58="",AA58&lt;0),"―",(AA58/'22Q1_P8'!AA58)*100)</f>
        <v>6.1236055062883672</v>
      </c>
      <c r="AB68" s="164">
        <f>+IF(OR(AB58="",AB58&lt;0),"―",(AB58/'22Q1_P8'!AB58)*100)</f>
        <v>5.4015917084711536</v>
      </c>
      <c r="AC68" s="164">
        <f>+IF(OR(AC58="",AC58&lt;0),"―",(AC58/'22Q1_P8'!AC58)*100)</f>
        <v>4.6495324251409187</v>
      </c>
      <c r="AD68" s="164">
        <f>+IF(OR(AD58="",AD58&lt;0),"―",(AD58/'22Q1_P8'!AD58)*100)</f>
        <v>5.9345816694447686</v>
      </c>
      <c r="AE68" s="164">
        <f>+IF(OR(AE58="",AE58&lt;0),"―",(AE58/'22Q1_P8'!AE58)*100)</f>
        <v>6.0768621933698448</v>
      </c>
      <c r="AF68" s="164">
        <f>+IF(OR(AF58="",AF58&lt;0),"―",(AF58/'22Q1_P8'!AF58)*100)</f>
        <v>6.1425359693645776</v>
      </c>
      <c r="AG68" s="164">
        <f>+IF(OR(AG58="",AG58&lt;0),"―",(AG58/'22Q1_P8'!AG58)*100)</f>
        <v>4.658994069501758</v>
      </c>
      <c r="AH68" s="164">
        <f>+IF(OR(AH58="",AH58&lt;0),"―",(AH58/'22Q1_P8'!AH58)*100)</f>
        <v>7.5201833271099323</v>
      </c>
      <c r="AI68" s="164">
        <f>+IF(OR(AI58="",AI58&lt;0),"―",(AI58/'22Q1_P8'!AI58)*100)</f>
        <v>6.3472393107530225</v>
      </c>
      <c r="AJ68" s="164">
        <f>+IF(OR(AJ58="",AJ58&lt;0),"―",(AJ58/'22Q1_P8'!AJ58)*100)</f>
        <v>4.3748268565856723</v>
      </c>
      <c r="AK68" s="164">
        <f>+IF(OR(AK58="",AK58&lt;0),"―",(AK58/'22Q1_P8'!AK58)*100)</f>
        <v>5.5259619718921389</v>
      </c>
      <c r="AL68" s="164">
        <f>+IF(OR(AL58="",AL58&lt;0),"―",(AL58/'22Q1_P8'!AL58)*100)</f>
        <v>6.3356975837957545</v>
      </c>
      <c r="AM68" s="164">
        <f>+IF(OR(AM58="",AM58&lt;0),"―",(AM58/'22Q1_P8'!AM58)*100)</f>
        <v>6.2003071891172015</v>
      </c>
      <c r="AN68" s="164">
        <f>+IF(OR(AN58="",AN58&lt;0),"―",(AN58/'22Q1_P8'!AN58)*100)</f>
        <v>3.5573733897162843</v>
      </c>
      <c r="AO68" s="164">
        <f>+IF(OR(AO58="",AO58&lt;0),"―",(AO58/'22Q1_P8'!AO58)*100)</f>
        <v>4.6288797272719915</v>
      </c>
      <c r="AP68" s="164" t="str">
        <f>+IF(OR(AP58="",AP58&lt;0),"―",(AP58/'22Q1_P8'!AP58)*100)</f>
        <v>―</v>
      </c>
      <c r="AQ68" s="164" t="str">
        <f>+IF(OR(AQ58="",AQ58&lt;0),"―",(AQ58/'22Q1_P8'!AQ58)*100)</f>
        <v>―</v>
      </c>
      <c r="AR68" s="164" t="str">
        <f>+IF(OR(AR58="",AR58&lt;0),"―",(AR58/'22Q1_P8'!AR58)*100)</f>
        <v>―</v>
      </c>
      <c r="AS68" s="164" t="e">
        <f>+IF(OR(AS58="",AS58&lt;0),"―",(AS58/'22Q1_P8'!AS58)*100)</f>
        <v>#DIV/0!</v>
      </c>
      <c r="AT68" s="164" t="e">
        <f>+IF(OR(AT58="",AT58&lt;0),"―",(AT58/'22Q1_P8'!AT58)*100)</f>
        <v>#DIV/0!</v>
      </c>
      <c r="AU68" s="164" t="e">
        <f>+IF(OR(AU58="",AU58&lt;0),"―",(AU58/'22Q1_P8'!AU58)*100)</f>
        <v>#DIV/0!</v>
      </c>
      <c r="AV68" s="164" t="e">
        <f>+IF(OR(AV58="",AV58&lt;0),"―",(AV58/'22Q1_P8'!AV58)*100)</f>
        <v>#DIV/0!</v>
      </c>
      <c r="AW68" s="164" t="e">
        <f>+IF(OR(AW58="",AW58&lt;0),"―",(AW58/'22Q1_P8'!AW58)*100)</f>
        <v>#DIV/0!</v>
      </c>
      <c r="AX68" s="164" t="e">
        <f>+IF(OR(AX58="",AX58&lt;0),"―",(AX58/'22Q1_P8'!AX58)*100)</f>
        <v>#DIV/0!</v>
      </c>
      <c r="AY68" s="164" t="e">
        <f>+IF(OR(AY58="",AY58&lt;0),"―",(AY58/'22Q1_P8'!AY58)*100)</f>
        <v>#DIV/0!</v>
      </c>
      <c r="AZ68" s="164" t="e">
        <f>+IF(OR(AZ58="",AZ58&lt;0),"―",(AZ58/'22Q1_P8'!AZ58)*100)</f>
        <v>#DIV/0!</v>
      </c>
      <c r="BA68" s="164" t="e">
        <f>+IF(OR(BA58="",BA58&lt;0),"―",(BA58/'22Q1_P8'!BA58)*100)</f>
        <v>#DIV/0!</v>
      </c>
      <c r="BB68" s="164" t="e">
        <f>+IF(OR(BB58="",BB58&lt;0),"―",(BB58/'22Q1_P8'!BB58)*100)</f>
        <v>#DIV/0!</v>
      </c>
      <c r="BC68" s="164" t="e">
        <f>+IF(OR(BC58="",BC58&lt;0),"―",(BC58/'22Q1_P8'!BC58)*100)</f>
        <v>#DIV/0!</v>
      </c>
      <c r="BD68" s="164" t="e">
        <f>+IF(OR(BD58="",BD58&lt;0),"―",(BD58/'22Q1_P8'!BD58)*100)</f>
        <v>#DIV/0!</v>
      </c>
      <c r="BE68" s="164" t="e">
        <f>+IF(OR(BE58="",BE58&lt;0),"―",(BE58/'22Q1_P8'!BE58)*100)</f>
        <v>#DIV/0!</v>
      </c>
      <c r="BF68" s="164" t="e">
        <f>+IF(OR(BF58="",BF58&lt;0),"―",(BF58/'22Q1_P8'!BF58)*100)</f>
        <v>#DIV/0!</v>
      </c>
      <c r="BG68" s="164" t="e">
        <f>+IF(OR(BG58="",BG58&lt;0),"―",(BG58/'22Q1_P8'!BG58)*100)</f>
        <v>#DIV/0!</v>
      </c>
      <c r="BH68" s="164" t="e">
        <f>+IF(OR(BH58="",BH58&lt;0),"―",(BH58/'22Q1_P8'!BH58)*100)</f>
        <v>#DIV/0!</v>
      </c>
      <c r="BI68" s="164" t="e">
        <f>+IF(OR(BI58="",BI58&lt;0),"―",(BI58/'22Q1_P8'!BI58)*100)</f>
        <v>#DIV/0!</v>
      </c>
      <c r="BJ68" s="164" t="e">
        <f>+IF(OR(BJ58="",BJ58&lt;0),"―",(BJ58/'22Q1_P8'!BJ58)*100)</f>
        <v>#DIV/0!</v>
      </c>
      <c r="BK68" s="164" t="e">
        <f>+IF(OR(BK58="",BK58&lt;0),"―",(BK58/'22Q1_P8'!BK58)*100)</f>
        <v>#DIV/0!</v>
      </c>
      <c r="BL68" s="164" t="e">
        <f>+IF(OR(BL58="",BL58&lt;0),"―",(BL58/'22Q1_P8'!BL58)*100)</f>
        <v>#DIV/0!</v>
      </c>
      <c r="BM68" s="164" t="e">
        <f>+IF(OR(BM58="",BM58&lt;0),"―",(BM58/'22Q1_P8'!BM58)*100)</f>
        <v>#DIV/0!</v>
      </c>
      <c r="BN68" s="164" t="e">
        <f>+IF(OR(BN58="",BN58&lt;0),"―",(BN58/'22Q1_P8'!BN58)*100)</f>
        <v>#DIV/0!</v>
      </c>
      <c r="BO68" s="164" t="e">
        <f>+IF(OR(BO58="",BO58&lt;0),"―",(BO58/'22Q1_P8'!BO58)*100)</f>
        <v>#DIV/0!</v>
      </c>
      <c r="BP68" s="164" t="e">
        <f>+IF(OR(BP58="",BP58&lt;0),"―",(BP58/'22Q1_P8'!BP58)*100)</f>
        <v>#DIV/0!</v>
      </c>
      <c r="BQ68" s="164" t="e">
        <f>+IF(OR(BQ58="",BQ58&lt;0),"―",(BQ58/'22Q1_P8'!BQ58)*100)</f>
        <v>#DIV/0!</v>
      </c>
      <c r="BR68" s="164" t="e">
        <f>+IF(OR(BR58="",BR58&lt;0),"―",(BR58/'22Q1_P8'!BR58)*100)</f>
        <v>#DIV/0!</v>
      </c>
      <c r="BS68" s="164" t="e">
        <f>+IF(OR(BS58="",BS58&lt;0),"―",(BS58/'22Q1_P8'!BS58)*100)</f>
        <v>#DIV/0!</v>
      </c>
      <c r="BT68" s="164" t="e">
        <f>+IF(OR(BT58="",BT58&lt;0),"―",(BT58/'22Q1_P8'!BT58)*100)</f>
        <v>#DIV/0!</v>
      </c>
      <c r="BU68" s="164" t="e">
        <f>+IF(OR(BU58="",BU58&lt;0),"―",(BU58/'22Q1_P8'!BU58)*100)</f>
        <v>#DIV/0!</v>
      </c>
      <c r="BV68" s="164" t="e">
        <f>+IF(OR(BV58="",BV58&lt;0),"―",(BV58/'22Q1_P8'!BV58)*100)</f>
        <v>#DIV/0!</v>
      </c>
      <c r="BW68" s="164" t="e">
        <f>+IF(OR(BW58="",BW58&lt;0),"―",(BW58/'22Q1_P8'!BW58)*100)</f>
        <v>#DIV/0!</v>
      </c>
      <c r="BX68" s="164" t="e">
        <f>+IF(OR(BX58="",BX58&lt;0),"―",(BX58/'22Q1_P8'!BX58)*100)</f>
        <v>#DIV/0!</v>
      </c>
      <c r="CB68" s="3"/>
    </row>
    <row r="69" spans="1:80" s="27" customFormat="1" ht="15" customHeight="1" x14ac:dyDescent="0.25">
      <c r="A69" s="38" t="s">
        <v>10</v>
      </c>
      <c r="B69" s="12" t="s">
        <v>363</v>
      </c>
      <c r="C69" s="176">
        <f>+IF(AK69="","―",AK69)</f>
        <v>12.399407606388001</v>
      </c>
      <c r="D69" s="176">
        <f t="shared" si="20"/>
        <v>13.70654767405863</v>
      </c>
      <c r="E69" s="176">
        <f t="shared" si="20"/>
        <v>12.810847409825667</v>
      </c>
      <c r="F69" s="176">
        <f t="shared" si="20"/>
        <v>12.299203758689641</v>
      </c>
      <c r="G69" s="176">
        <f t="shared" si="20"/>
        <v>12.474164073712439</v>
      </c>
      <c r="H69" s="176"/>
      <c r="I69" s="176"/>
      <c r="J69" s="176"/>
      <c r="K69" s="67"/>
      <c r="L69" s="67" t="s">
        <v>364</v>
      </c>
      <c r="M69" s="166" t="e">
        <f>+IF(OR(M59="",M59&lt;0),"―",(M59/'22Q1_P8'!M59)*100)</f>
        <v>#DIV/0!</v>
      </c>
      <c r="N69" s="166" t="e">
        <f>+IF(OR(N59="",N59&lt;0),"―",(N59/'22Q1_P8'!N59)*100)</f>
        <v>#DIV/0!</v>
      </c>
      <c r="O69" s="166" t="e">
        <f>+IF(OR(O59="",O59&lt;0),"―",(O59/'22Q1_P8'!O59)*100)</f>
        <v>#DIV/0!</v>
      </c>
      <c r="P69" s="166" t="e">
        <f>+IF(OR(P59="",P59&lt;0),"―",(P59/'22Q1_P8'!P59)*100)</f>
        <v>#DIV/0!</v>
      </c>
      <c r="Q69" s="166" t="e">
        <f>+IF(OR(Q59="",Q59&lt;0),"―",(Q59/'22Q1_P8'!Q59)*100)</f>
        <v>#DIV/0!</v>
      </c>
      <c r="R69" s="166" t="e">
        <f>+IF(OR(R59="",R59&lt;0),"―",(R59/'22Q1_P8'!R59)*100)</f>
        <v>#DIV/0!</v>
      </c>
      <c r="S69" s="166" t="e">
        <f>+IF(OR(S59="",S59&lt;0),"―",(S59/'22Q1_P8'!S59)*100)</f>
        <v>#DIV/0!</v>
      </c>
      <c r="T69" s="166" t="e">
        <f>+IF(OR(T59="",T59&lt;0),"―",(T59/'22Q1_P8'!T59)*100)</f>
        <v>#DIV/0!</v>
      </c>
      <c r="U69" s="166">
        <f>+IF(OR(U59="",U59&lt;0),"―",(U59/'22Q1_P8'!U59)*100)</f>
        <v>9.5822433214299245</v>
      </c>
      <c r="V69" s="166">
        <f>+IF(OR(V59="",V59&lt;0),"―",(V59/'22Q1_P8'!V59)*100)</f>
        <v>10.559014223594151</v>
      </c>
      <c r="W69" s="166">
        <f>+IF(OR(W59="",W59&lt;0),"―",(W59/'22Q1_P8'!W59)*100)</f>
        <v>10.391178579080474</v>
      </c>
      <c r="X69" s="166">
        <f>+IF(OR(X59="",X59&lt;0),"―",(X59/'22Q1_P8'!X59)*100)</f>
        <v>11.24930070140886</v>
      </c>
      <c r="Y69" s="166">
        <f>+IF(OR(Y59="",Y59&lt;0),"―",(Y59/'22Q1_P8'!Y59)*100)</f>
        <v>10.103030984436007</v>
      </c>
      <c r="Z69" s="166">
        <f>+IF(OR(Z59="",Z59&lt;0),"―",(Z59/'22Q1_P8'!Z59)*100)</f>
        <v>10.871403095061801</v>
      </c>
      <c r="AA69" s="166">
        <f>+IF(OR(AA59="",AA59&lt;0),"―",(AA59/'22Q1_P8'!AA59)*100)</f>
        <v>11.192597829253423</v>
      </c>
      <c r="AB69" s="166">
        <f>+IF(OR(AB59="",AB59&lt;0),"―",(AB59/'22Q1_P8'!AB59)*100)</f>
        <v>11.71145019458821</v>
      </c>
      <c r="AC69" s="166">
        <f>+IF(OR(AC59="",AC59&lt;0),"―",(AC59/'22Q1_P8'!AC59)*100)</f>
        <v>10.85028343503836</v>
      </c>
      <c r="AD69" s="166">
        <f>+IF(OR(AD59="",AD59&lt;0),"―",(AD59/'22Q1_P8'!AD59)*100)</f>
        <v>10.955165197510986</v>
      </c>
      <c r="AE69" s="166">
        <f>+IF(OR(AE59="",AE59&lt;0),"―",(AE59/'22Q1_P8'!AE59)*100)</f>
        <v>11.13916556511484</v>
      </c>
      <c r="AF69" s="166">
        <f>+IF(OR(AF59="",AF59&lt;0),"―",(AF59/'22Q1_P8'!AF59)*100)</f>
        <v>12.21604909088888</v>
      </c>
      <c r="AG69" s="166">
        <f>+IF(OR(AG59="",AG59&lt;0),"―",(AG59/'22Q1_P8'!AG59)*100)</f>
        <v>12.224813122790286</v>
      </c>
      <c r="AH69" s="166">
        <f>+IF(OR(AH59="",AH59&lt;0),"―",(AH59/'22Q1_P8'!AH59)*100)</f>
        <v>13.814634688780931</v>
      </c>
      <c r="AI69" s="166">
        <f>+IF(OR(AI59="",AI59&lt;0),"―",(AI59/'22Q1_P8'!AI59)*100)</f>
        <v>12.918638810069281</v>
      </c>
      <c r="AJ69" s="166">
        <f>+IF(OR(AJ59="",AJ59&lt;0),"―",(AJ59/'22Q1_P8'!AJ59)*100)</f>
        <v>11.776688832346592</v>
      </c>
      <c r="AK69" s="166">
        <f>+IF(OR(AK59="",AK59&lt;0),"―",(AK59/'22Q1_P8'!AK59)*100)</f>
        <v>12.399407606388001</v>
      </c>
      <c r="AL69" s="166">
        <f>+IF(OR(AL59="",AL59&lt;0),"―",(AL59/'22Q1_P8'!AL59)*100)</f>
        <v>13.70654767405863</v>
      </c>
      <c r="AM69" s="166">
        <f>+IF(OR(AM59="",AM59&lt;0),"―",(AM59/'22Q1_P8'!AM59)*100)</f>
        <v>12.810847409825667</v>
      </c>
      <c r="AN69" s="166">
        <f>+IF(OR(AN59="",AN59&lt;0),"―",(AN59/'22Q1_P8'!AN59)*100)</f>
        <v>12.299203758689641</v>
      </c>
      <c r="AO69" s="166">
        <f>+IF(OR(AO59="",AO59&lt;0),"―",(AO59/'22Q1_P8'!AO59)*100)</f>
        <v>12.474164073712439</v>
      </c>
      <c r="AP69" s="166" t="str">
        <f>+IF(OR(AP59="",AP59&lt;0),"―",(AP59/'22Q1_P8'!AP59)*100)</f>
        <v>―</v>
      </c>
      <c r="AQ69" s="166" t="str">
        <f>+IF(OR(AQ59="",AQ59&lt;0),"―",(AQ59/'22Q1_P8'!AQ59)*100)</f>
        <v>―</v>
      </c>
      <c r="AR69" s="166" t="str">
        <f>+IF(OR(AR59="",AR59&lt;0),"―",(AR59/'22Q1_P8'!AR59)*100)</f>
        <v>―</v>
      </c>
      <c r="AS69" s="166" t="e">
        <f>+IF(OR(AS59="",AS59&lt;0),"―",(AS59/'22Q1_P8'!AS59)*100)</f>
        <v>#DIV/0!</v>
      </c>
      <c r="AT69" s="166" t="e">
        <f>+IF(OR(AT59="",AT59&lt;0),"―",(AT59/'22Q1_P8'!AT59)*100)</f>
        <v>#DIV/0!</v>
      </c>
      <c r="AU69" s="166" t="e">
        <f>+IF(OR(AU59="",AU59&lt;0),"―",(AU59/'22Q1_P8'!AU59)*100)</f>
        <v>#DIV/0!</v>
      </c>
      <c r="AV69" s="166" t="e">
        <f>+IF(OR(AV59="",AV59&lt;0),"―",(AV59/'22Q1_P8'!AV59)*100)</f>
        <v>#DIV/0!</v>
      </c>
      <c r="AW69" s="166" t="e">
        <f>+IF(OR(AW59="",AW59&lt;0),"―",(AW59/'22Q1_P8'!AW59)*100)</f>
        <v>#DIV/0!</v>
      </c>
      <c r="AX69" s="166" t="e">
        <f>+IF(OR(AX59="",AX59&lt;0),"―",(AX59/'22Q1_P8'!AX59)*100)</f>
        <v>#DIV/0!</v>
      </c>
      <c r="AY69" s="166" t="e">
        <f>+IF(OR(AY59="",AY59&lt;0),"―",(AY59/'22Q1_P8'!AY59)*100)</f>
        <v>#DIV/0!</v>
      </c>
      <c r="AZ69" s="166" t="e">
        <f>+IF(OR(AZ59="",AZ59&lt;0),"―",(AZ59/'22Q1_P8'!AZ59)*100)</f>
        <v>#DIV/0!</v>
      </c>
      <c r="BA69" s="166" t="e">
        <f>+IF(OR(BA59="",BA59&lt;0),"―",(BA59/'22Q1_P8'!BA59)*100)</f>
        <v>#DIV/0!</v>
      </c>
      <c r="BB69" s="166" t="e">
        <f>+IF(OR(BB59="",BB59&lt;0),"―",(BB59/'22Q1_P8'!BB59)*100)</f>
        <v>#DIV/0!</v>
      </c>
      <c r="BC69" s="166" t="e">
        <f>+IF(OR(BC59="",BC59&lt;0),"―",(BC59/'22Q1_P8'!BC59)*100)</f>
        <v>#DIV/0!</v>
      </c>
      <c r="BD69" s="166" t="e">
        <f>+IF(OR(BD59="",BD59&lt;0),"―",(BD59/'22Q1_P8'!BD59)*100)</f>
        <v>#DIV/0!</v>
      </c>
      <c r="BE69" s="166" t="e">
        <f>+IF(OR(BE59="",BE59&lt;0),"―",(BE59/'22Q1_P8'!BE59)*100)</f>
        <v>#DIV/0!</v>
      </c>
      <c r="BF69" s="166" t="e">
        <f>+IF(OR(BF59="",BF59&lt;0),"―",(BF59/'22Q1_P8'!BF59)*100)</f>
        <v>#DIV/0!</v>
      </c>
      <c r="BG69" s="166" t="e">
        <f>+IF(OR(BG59="",BG59&lt;0),"―",(BG59/'22Q1_P8'!BG59)*100)</f>
        <v>#DIV/0!</v>
      </c>
      <c r="BH69" s="166" t="e">
        <f>+IF(OR(BH59="",BH59&lt;0),"―",(BH59/'22Q1_P8'!BH59)*100)</f>
        <v>#DIV/0!</v>
      </c>
      <c r="BI69" s="166" t="e">
        <f>+IF(OR(BI59="",BI59&lt;0),"―",(BI59/'22Q1_P8'!BI59)*100)</f>
        <v>#DIV/0!</v>
      </c>
      <c r="BJ69" s="166" t="e">
        <f>+IF(OR(BJ59="",BJ59&lt;0),"―",(BJ59/'22Q1_P8'!BJ59)*100)</f>
        <v>#DIV/0!</v>
      </c>
      <c r="BK69" s="166" t="e">
        <f>+IF(OR(BK59="",BK59&lt;0),"―",(BK59/'22Q1_P8'!BK59)*100)</f>
        <v>#DIV/0!</v>
      </c>
      <c r="BL69" s="166" t="e">
        <f>+IF(OR(BL59="",BL59&lt;0),"―",(BL59/'22Q1_P8'!BL59)*100)</f>
        <v>#DIV/0!</v>
      </c>
      <c r="BM69" s="166" t="e">
        <f>+IF(OR(BM59="",BM59&lt;0),"―",(BM59/'22Q1_P8'!BM59)*100)</f>
        <v>#DIV/0!</v>
      </c>
      <c r="BN69" s="166" t="e">
        <f>+IF(OR(BN59="",BN59&lt;0),"―",(BN59/'22Q1_P8'!BN59)*100)</f>
        <v>#DIV/0!</v>
      </c>
      <c r="BO69" s="166" t="e">
        <f>+IF(OR(BO59="",BO59&lt;0),"―",(BO59/'22Q1_P8'!BO59)*100)</f>
        <v>#DIV/0!</v>
      </c>
      <c r="BP69" s="166" t="e">
        <f>+IF(OR(BP59="",BP59&lt;0),"―",(BP59/'22Q1_P8'!BP59)*100)</f>
        <v>#DIV/0!</v>
      </c>
      <c r="BQ69" s="166" t="e">
        <f>+IF(OR(BQ59="",BQ59&lt;0),"―",(BQ59/'22Q1_P8'!BQ59)*100)</f>
        <v>#DIV/0!</v>
      </c>
      <c r="BR69" s="166" t="e">
        <f>+IF(OR(BR59="",BR59&lt;0),"―",(BR59/'22Q1_P8'!BR59)*100)</f>
        <v>#DIV/0!</v>
      </c>
      <c r="BS69" s="166" t="e">
        <f>+IF(OR(BS59="",BS59&lt;0),"―",(BS59/'22Q1_P8'!BS59)*100)</f>
        <v>#DIV/0!</v>
      </c>
      <c r="BT69" s="166" t="e">
        <f>+IF(OR(BT59="",BT59&lt;0),"―",(BT59/'22Q1_P8'!BT59)*100)</f>
        <v>#DIV/0!</v>
      </c>
      <c r="BU69" s="166" t="e">
        <f>+IF(OR(BU59="",BU59&lt;0),"―",(BU59/'22Q1_P8'!BU59)*100)</f>
        <v>#DIV/0!</v>
      </c>
      <c r="BV69" s="166" t="e">
        <f>+IF(OR(BV59="",BV59&lt;0),"―",(BV59/'22Q1_P8'!BV59)*100)</f>
        <v>#DIV/0!</v>
      </c>
      <c r="BW69" s="166" t="e">
        <f>+IF(OR(BW59="",BW59&lt;0),"―",(BW59/'22Q1_P8'!BW59)*100)</f>
        <v>#DIV/0!</v>
      </c>
      <c r="BX69" s="166" t="e">
        <f>+IF(OR(BX59="",BX59&lt;0),"―",(BX59/'22Q1_P8'!BX59)*100)</f>
        <v>#DIV/0!</v>
      </c>
      <c r="CB69" s="3"/>
    </row>
    <row r="70" spans="1:80" s="27" customFormat="1" ht="15" customHeight="1" x14ac:dyDescent="0.25">
      <c r="A70" s="42" t="s">
        <v>11</v>
      </c>
      <c r="B70" s="14" t="s">
        <v>44</v>
      </c>
      <c r="C70" s="177">
        <f>+IF(AK70="","―",AK70)</f>
        <v>5.0172862636376543</v>
      </c>
      <c r="D70" s="177">
        <f t="shared" si="20"/>
        <v>6.1170463660454022</v>
      </c>
      <c r="E70" s="177">
        <f t="shared" si="20"/>
        <v>7.7944585306231771</v>
      </c>
      <c r="F70" s="177">
        <f t="shared" si="20"/>
        <v>2.5878626147543242</v>
      </c>
      <c r="G70" s="177">
        <f t="shared" si="20"/>
        <v>5.558634999127821</v>
      </c>
      <c r="H70" s="177"/>
      <c r="I70" s="177"/>
      <c r="J70" s="177"/>
      <c r="K70" s="67"/>
      <c r="L70" s="67" t="s">
        <v>365</v>
      </c>
      <c r="M70" s="166" t="e">
        <f>+IF(OR(M60="",M60&lt;0),"―",(M60/'22Q1_P8'!M60)*100)</f>
        <v>#DIV/0!</v>
      </c>
      <c r="N70" s="166" t="e">
        <f>+IF(OR(N60="",N60&lt;0),"―",(N60/'22Q1_P8'!N60)*100)</f>
        <v>#DIV/0!</v>
      </c>
      <c r="O70" s="166" t="e">
        <f>+IF(OR(O60="",O60&lt;0),"―",(O60/'22Q1_P8'!O60)*100)</f>
        <v>#DIV/0!</v>
      </c>
      <c r="P70" s="166" t="e">
        <f>+IF(OR(P60="",P60&lt;0),"―",(P60/'22Q1_P8'!P60)*100)</f>
        <v>#DIV/0!</v>
      </c>
      <c r="Q70" s="166" t="e">
        <f>+IF(OR(Q60="",Q60&lt;0),"―",(Q60/'22Q1_P8'!Q60)*100)</f>
        <v>#DIV/0!</v>
      </c>
      <c r="R70" s="166" t="e">
        <f>+IF(OR(R60="",R60&lt;0),"―",(R60/'22Q1_P8'!R60)*100)</f>
        <v>#DIV/0!</v>
      </c>
      <c r="S70" s="166" t="e">
        <f>+IF(OR(S60="",S60&lt;0),"―",(S60/'22Q1_P8'!S60)*100)</f>
        <v>#DIV/0!</v>
      </c>
      <c r="T70" s="166" t="e">
        <f>+IF(OR(T60="",T60&lt;0),"―",(T60/'22Q1_P8'!T60)*100)</f>
        <v>#DIV/0!</v>
      </c>
      <c r="U70" s="166">
        <f>+IF(OR(U60="",U60&lt;0),"―",(U60/'22Q1_P8'!U60)*100)</f>
        <v>6.4735034415675727</v>
      </c>
      <c r="V70" s="166">
        <f>+IF(OR(V60="",V60&lt;0),"―",(V60/'22Q1_P8'!V60)*100)</f>
        <v>4.2929151395416509</v>
      </c>
      <c r="W70" s="166">
        <f>+IF(OR(W60="",W60&lt;0),"―",(W60/'22Q1_P8'!W60)*100)</f>
        <v>4.5957930898659294</v>
      </c>
      <c r="X70" s="166">
        <f>+IF(OR(X60="",X60&lt;0),"―",(X60/'22Q1_P8'!X60)*100)</f>
        <v>4.6283852033708479</v>
      </c>
      <c r="Y70" s="166">
        <f>+IF(OR(Y60="",Y60&lt;0),"―",(Y60/'22Q1_P8'!Y60)*100)</f>
        <v>7.2800228149827273</v>
      </c>
      <c r="Z70" s="166">
        <f>+IF(OR(Z60="",Z60&lt;0),"―",(Z60/'22Q1_P8'!Z60)*100)</f>
        <v>6.5151755371449669</v>
      </c>
      <c r="AA70" s="166">
        <f>+IF(OR(AA60="",AA60&lt;0),"―",(AA60/'22Q1_P8'!AA60)*100)</f>
        <v>7.5454490240409831</v>
      </c>
      <c r="AB70" s="166">
        <f>+IF(OR(AB60="",AB60&lt;0),"―",(AB60/'22Q1_P8'!AB60)*100)</f>
        <v>4.7108344882599029</v>
      </c>
      <c r="AC70" s="166">
        <f>+IF(OR(AC60="",AC60&lt;0),"―",(AC60/'22Q1_P8'!AC60)*100)</f>
        <v>4.3177983148018635</v>
      </c>
      <c r="AD70" s="166">
        <f>+IF(OR(AD60="",AD60&lt;0),"―",(AD60/'22Q1_P8'!AD60)*100)</f>
        <v>6.0725449005160179</v>
      </c>
      <c r="AE70" s="166">
        <f>+IF(OR(AE60="",AE60&lt;0),"―",(AE60/'22Q1_P8'!AE60)*100)</f>
        <v>6.9161302584721485</v>
      </c>
      <c r="AF70" s="166">
        <f>+IF(OR(AF60="",AF60&lt;0),"―",(AF60/'22Q1_P8'!AF60)*100)</f>
        <v>5.7601338780612785</v>
      </c>
      <c r="AG70" s="166">
        <f>+IF(OR(AG60="",AG60&lt;0),"―",(AG60/'22Q1_P8'!AG60)*100)</f>
        <v>2.5668029387541367</v>
      </c>
      <c r="AH70" s="166">
        <f>+IF(OR(AH60="",AH60&lt;0),"―",(AH60/'22Q1_P8'!AH60)*100)</f>
        <v>6.6944095713008895</v>
      </c>
      <c r="AI70" s="166">
        <f>+IF(OR(AI60="",AI60&lt;0),"―",(AI60/'22Q1_P8'!AI60)*100)</f>
        <v>5.7344929939562483</v>
      </c>
      <c r="AJ70" s="166">
        <f>+IF(OR(AJ60="",AJ60&lt;0),"―",(AJ60/'22Q1_P8'!AJ60)*100)</f>
        <v>4.0761770687130428</v>
      </c>
      <c r="AK70" s="166">
        <f>+IF(OR(AK60="",AK60&lt;0),"―",(AK60/'22Q1_P8'!AK60)*100)</f>
        <v>5.0172862636376543</v>
      </c>
      <c r="AL70" s="166">
        <f>+IF(OR(AL60="",AL60&lt;0),"―",(AL60/'22Q1_P8'!AL60)*100)</f>
        <v>6.1170463660454022</v>
      </c>
      <c r="AM70" s="166">
        <f>+IF(OR(AM60="",AM60&lt;0),"―",(AM60/'22Q1_P8'!AM60)*100)</f>
        <v>7.7944585306231771</v>
      </c>
      <c r="AN70" s="166">
        <f>+IF(OR(AN60="",AN60&lt;0),"―",(AN60/'22Q1_P8'!AN60)*100)</f>
        <v>2.5878626147543242</v>
      </c>
      <c r="AO70" s="166">
        <f>+IF(OR(AO60="",AO60&lt;0),"―",(AO60/'22Q1_P8'!AO60)*100)</f>
        <v>5.558634999127821</v>
      </c>
      <c r="AP70" s="166" t="str">
        <f>+IF(OR(AP60="",AP60&lt;0),"―",(AP60/'22Q1_P8'!AP60)*100)</f>
        <v>―</v>
      </c>
      <c r="AQ70" s="166" t="str">
        <f>+IF(OR(AQ60="",AQ60&lt;0),"―",(AQ60/'22Q1_P8'!AQ60)*100)</f>
        <v>―</v>
      </c>
      <c r="AR70" s="166" t="str">
        <f>+IF(OR(AR60="",AR60&lt;0),"―",(AR60/'22Q1_P8'!AR60)*100)</f>
        <v>―</v>
      </c>
      <c r="AS70" s="166" t="e">
        <f>+IF(OR(AS60="",AS60&lt;0),"―",(AS60/'22Q1_P8'!AS60)*100)</f>
        <v>#DIV/0!</v>
      </c>
      <c r="AT70" s="166" t="e">
        <f>+IF(OR(AT60="",AT60&lt;0),"―",(AT60/'22Q1_P8'!AT60)*100)</f>
        <v>#DIV/0!</v>
      </c>
      <c r="AU70" s="166" t="e">
        <f>+IF(OR(AU60="",AU60&lt;0),"―",(AU60/'22Q1_P8'!AU60)*100)</f>
        <v>#DIV/0!</v>
      </c>
      <c r="AV70" s="166" t="e">
        <f>+IF(OR(AV60="",AV60&lt;0),"―",(AV60/'22Q1_P8'!AV60)*100)</f>
        <v>#DIV/0!</v>
      </c>
      <c r="AW70" s="166" t="e">
        <f>+IF(OR(AW60="",AW60&lt;0),"―",(AW60/'22Q1_P8'!AW60)*100)</f>
        <v>#DIV/0!</v>
      </c>
      <c r="AX70" s="166" t="e">
        <f>+IF(OR(AX60="",AX60&lt;0),"―",(AX60/'22Q1_P8'!AX60)*100)</f>
        <v>#DIV/0!</v>
      </c>
      <c r="AY70" s="166" t="e">
        <f>+IF(OR(AY60="",AY60&lt;0),"―",(AY60/'22Q1_P8'!AY60)*100)</f>
        <v>#DIV/0!</v>
      </c>
      <c r="AZ70" s="166" t="e">
        <f>+IF(OR(AZ60="",AZ60&lt;0),"―",(AZ60/'22Q1_P8'!AZ60)*100)</f>
        <v>#DIV/0!</v>
      </c>
      <c r="BA70" s="166" t="e">
        <f>+IF(OR(BA60="",BA60&lt;0),"―",(BA60/'22Q1_P8'!BA60)*100)</f>
        <v>#DIV/0!</v>
      </c>
      <c r="BB70" s="166" t="e">
        <f>+IF(OR(BB60="",BB60&lt;0),"―",(BB60/'22Q1_P8'!BB60)*100)</f>
        <v>#DIV/0!</v>
      </c>
      <c r="BC70" s="166" t="e">
        <f>+IF(OR(BC60="",BC60&lt;0),"―",(BC60/'22Q1_P8'!BC60)*100)</f>
        <v>#DIV/0!</v>
      </c>
      <c r="BD70" s="166" t="e">
        <f>+IF(OR(BD60="",BD60&lt;0),"―",(BD60/'22Q1_P8'!BD60)*100)</f>
        <v>#DIV/0!</v>
      </c>
      <c r="BE70" s="166" t="e">
        <f>+IF(OR(BE60="",BE60&lt;0),"―",(BE60/'22Q1_P8'!BE60)*100)</f>
        <v>#DIV/0!</v>
      </c>
      <c r="BF70" s="166" t="e">
        <f>+IF(OR(BF60="",BF60&lt;0),"―",(BF60/'22Q1_P8'!BF60)*100)</f>
        <v>#DIV/0!</v>
      </c>
      <c r="BG70" s="166" t="e">
        <f>+IF(OR(BG60="",BG60&lt;0),"―",(BG60/'22Q1_P8'!BG60)*100)</f>
        <v>#DIV/0!</v>
      </c>
      <c r="BH70" s="166" t="e">
        <f>+IF(OR(BH60="",BH60&lt;0),"―",(BH60/'22Q1_P8'!BH60)*100)</f>
        <v>#DIV/0!</v>
      </c>
      <c r="BI70" s="166" t="e">
        <f>+IF(OR(BI60="",BI60&lt;0),"―",(BI60/'22Q1_P8'!BI60)*100)</f>
        <v>#DIV/0!</v>
      </c>
      <c r="BJ70" s="166" t="e">
        <f>+IF(OR(BJ60="",BJ60&lt;0),"―",(BJ60/'22Q1_P8'!BJ60)*100)</f>
        <v>#DIV/0!</v>
      </c>
      <c r="BK70" s="166" t="e">
        <f>+IF(OR(BK60="",BK60&lt;0),"―",(BK60/'22Q1_P8'!BK60)*100)</f>
        <v>#DIV/0!</v>
      </c>
      <c r="BL70" s="166" t="e">
        <f>+IF(OR(BL60="",BL60&lt;0),"―",(BL60/'22Q1_P8'!BL60)*100)</f>
        <v>#DIV/0!</v>
      </c>
      <c r="BM70" s="166" t="e">
        <f>+IF(OR(BM60="",BM60&lt;0),"―",(BM60/'22Q1_P8'!BM60)*100)</f>
        <v>#DIV/0!</v>
      </c>
      <c r="BN70" s="166" t="e">
        <f>+IF(OR(BN60="",BN60&lt;0),"―",(BN60/'22Q1_P8'!BN60)*100)</f>
        <v>#DIV/0!</v>
      </c>
      <c r="BO70" s="166" t="e">
        <f>+IF(OR(BO60="",BO60&lt;0),"―",(BO60/'22Q1_P8'!BO60)*100)</f>
        <v>#DIV/0!</v>
      </c>
      <c r="BP70" s="166" t="e">
        <f>+IF(OR(BP60="",BP60&lt;0),"―",(BP60/'22Q1_P8'!BP60)*100)</f>
        <v>#DIV/0!</v>
      </c>
      <c r="BQ70" s="166" t="e">
        <f>+IF(OR(BQ60="",BQ60&lt;0),"―",(BQ60/'22Q1_P8'!BQ60)*100)</f>
        <v>#DIV/0!</v>
      </c>
      <c r="BR70" s="166" t="e">
        <f>+IF(OR(BR60="",BR60&lt;0),"―",(BR60/'22Q1_P8'!BR60)*100)</f>
        <v>#DIV/0!</v>
      </c>
      <c r="BS70" s="166" t="e">
        <f>+IF(OR(BS60="",BS60&lt;0),"―",(BS60/'22Q1_P8'!BS60)*100)</f>
        <v>#DIV/0!</v>
      </c>
      <c r="BT70" s="166" t="e">
        <f>+IF(OR(BT60="",BT60&lt;0),"―",(BT60/'22Q1_P8'!BT60)*100)</f>
        <v>#DIV/0!</v>
      </c>
      <c r="BU70" s="166" t="e">
        <f>+IF(OR(BU60="",BU60&lt;0),"―",(BU60/'22Q1_P8'!BU60)*100)</f>
        <v>#DIV/0!</v>
      </c>
      <c r="BV70" s="166" t="e">
        <f>+IF(OR(BV60="",BV60&lt;0),"―",(BV60/'22Q1_P8'!BV60)*100)</f>
        <v>#DIV/0!</v>
      </c>
      <c r="BW70" s="166" t="e">
        <f>+IF(OR(BW60="",BW60&lt;0),"―",(BW60/'22Q1_P8'!BW60)*100)</f>
        <v>#DIV/0!</v>
      </c>
      <c r="BX70" s="166" t="e">
        <f>+IF(OR(BX60="",BX60&lt;0),"―",(BX60/'22Q1_P8'!BX60)*100)</f>
        <v>#DIV/0!</v>
      </c>
      <c r="CB70" s="3"/>
    </row>
    <row r="71" spans="1:80" s="27" customFormat="1" ht="15" customHeight="1" x14ac:dyDescent="0.25">
      <c r="B71" s="73"/>
      <c r="C71" s="73"/>
      <c r="D71" s="73"/>
      <c r="E71" s="73"/>
      <c r="F71" s="74"/>
      <c r="G71" s="74"/>
      <c r="H71" s="74"/>
      <c r="I71" s="74"/>
      <c r="J71" s="67"/>
      <c r="K71" s="67"/>
      <c r="L71" s="67" t="s">
        <v>366</v>
      </c>
      <c r="M71" s="166" t="e">
        <f>+IF(OR(M61="",M61&lt;0),"―",(M61/'22Q1_P8'!M61)*100)</f>
        <v>#DIV/0!</v>
      </c>
      <c r="N71" s="166" t="e">
        <f>+IF(OR(N61="",N61&lt;0),"―",(N61/'22Q1_P8'!N61)*100)</f>
        <v>#DIV/0!</v>
      </c>
      <c r="O71" s="166" t="e">
        <f>+IF(OR(O61="",O61&lt;0),"―",(O61/'22Q1_P8'!O61)*100)</f>
        <v>#DIV/0!</v>
      </c>
      <c r="P71" s="166" t="e">
        <f>+IF(OR(P61="",P61&lt;0),"―",(P61/'22Q1_P8'!P61)*100)</f>
        <v>#DIV/0!</v>
      </c>
      <c r="Q71" s="166" t="e">
        <f>+IF(OR(Q61="",Q61&lt;0),"―",(Q61/'22Q1_P8'!Q61)*100)</f>
        <v>#DIV/0!</v>
      </c>
      <c r="R71" s="166" t="e">
        <f>+IF(OR(R61="",R61&lt;0),"―",(R61/'22Q1_P8'!R61)*100)</f>
        <v>#DIV/0!</v>
      </c>
      <c r="S71" s="166" t="e">
        <f>+IF(OR(S61="",S61&lt;0),"―",(S61/'22Q1_P8'!S61)*100)</f>
        <v>#DIV/0!</v>
      </c>
      <c r="T71" s="166" t="e">
        <f>+IF(OR(T61="",T61&lt;0),"―",(T61/'22Q1_P8'!T61)*100)</f>
        <v>#DIV/0!</v>
      </c>
      <c r="U71" s="166">
        <f>+IF(OR(U61="",U61&lt;0),"―",(U61/'22Q1_P8'!U61)*100)</f>
        <v>2.7620226134785564</v>
      </c>
      <c r="V71" s="166">
        <f>+IF(OR(V61="",V61&lt;0),"―",(V61/'22Q1_P8'!V61)*100)</f>
        <v>7.2488935451380714</v>
      </c>
      <c r="W71" s="166">
        <f>+IF(OR(W61="",W61&lt;0),"―",(W61/'22Q1_P8'!W61)*100)</f>
        <v>12.276099873005922</v>
      </c>
      <c r="X71" s="166">
        <f>+IF(OR(X61="",X61&lt;0),"―",(X61/'22Q1_P8'!X61)*100)</f>
        <v>12.120652258288347</v>
      </c>
      <c r="Y71" s="166">
        <f>+IF(OR(Y61="",Y61&lt;0),"―",(Y61/'22Q1_P8'!Y61)*100)</f>
        <v>7.8382377723060186</v>
      </c>
      <c r="Z71" s="166">
        <f>+IF(OR(Z61="",Z61&lt;0),"―",(Z61/'22Q1_P8'!Z61)*100)</f>
        <v>15.678990703211038</v>
      </c>
      <c r="AA71" s="166">
        <f>+IF(OR(AA61="",AA61&lt;0),"―",(AA61/'22Q1_P8'!AA61)*100)</f>
        <v>14.604040483823979</v>
      </c>
      <c r="AB71" s="166">
        <f>+IF(OR(AB61="",AB61&lt;0),"―",(AB61/'22Q1_P8'!AB61)*100)</f>
        <v>2.3579555121648155</v>
      </c>
      <c r="AC71" s="166">
        <f>+IF(OR(AC61="",AC61&lt;0),"―",(AC61/'22Q1_P8'!AC61)*100)</f>
        <v>9.4258089451193996</v>
      </c>
      <c r="AD71" s="166">
        <f>+IF(OR(AD61="",AD61&lt;0),"―",(AD61/'22Q1_P8'!AD61)*100)</f>
        <v>12.961501802310233</v>
      </c>
      <c r="AE71" s="166">
        <f>+IF(OR(AE61="",AE61&lt;0),"―",(AE61/'22Q1_P8'!AE61)*100)</f>
        <v>14.221479392050373</v>
      </c>
      <c r="AF71" s="166">
        <f>+IF(OR(AF61="",AF61&lt;0),"―",(AF61/'22Q1_P8'!AF61)*100)</f>
        <v>8.2931082982716529</v>
      </c>
      <c r="AG71" s="166">
        <f>+IF(OR(AG61="",AG61&lt;0),"―",(AG61/'22Q1_P8'!AG61)*100)</f>
        <v>8.8179935241712837</v>
      </c>
      <c r="AH71" s="166">
        <f>+IF(OR(AH61="",AH61&lt;0),"―",(AH61/'22Q1_P8'!AH61)*100)</f>
        <v>13.70673647717229</v>
      </c>
      <c r="AI71" s="166">
        <f>+IF(OR(AI61="",AI61&lt;0),"―",(AI61/'22Q1_P8'!AI61)*100)</f>
        <v>11.933585615991886</v>
      </c>
      <c r="AJ71" s="166">
        <f>+IF(OR(AJ61="",AJ61&lt;0),"―",(AJ61/'22Q1_P8'!AJ61)*100)</f>
        <v>7.8517208663156994</v>
      </c>
      <c r="AK71" s="166">
        <f>+IF(OR(AK61="",AK61&lt;0),"―",(AK61/'22Q1_P8'!AK61)*100)</f>
        <v>7.4903340693354927</v>
      </c>
      <c r="AL71" s="166">
        <f>+IF(OR(AL61="",AL61&lt;0),"―",(AL61/'22Q1_P8'!AL61)*100)</f>
        <v>12.554145326042256</v>
      </c>
      <c r="AM71" s="166">
        <f>+IF(OR(AM61="",AM61&lt;0),"―",(AM61/'22Q1_P8'!AM61)*100)</f>
        <v>12.845589655540996</v>
      </c>
      <c r="AN71" s="166" t="str">
        <f>+IF(OR(AN61="",AN61&lt;0),"―",(AN61/'22Q1_P8'!AN61)*100)</f>
        <v>―</v>
      </c>
      <c r="AO71" s="166">
        <f>+IF(OR(AO61="",AO61&lt;0),"―",(AO61/'22Q1_P8'!AO61)*100)</f>
        <v>2.1479234586077829</v>
      </c>
      <c r="AP71" s="166" t="str">
        <f>+IF(OR(AP61="",AP61&lt;0),"―",(AP61/'22Q1_P8'!AP61)*100)</f>
        <v>―</v>
      </c>
      <c r="AQ71" s="166" t="str">
        <f>+IF(OR(AQ61="",AQ61&lt;0),"―",(AQ61/'22Q1_P8'!AQ61)*100)</f>
        <v>―</v>
      </c>
      <c r="AR71" s="166" t="str">
        <f>+IF(OR(AR61="",AR61&lt;0),"―",(AR61/'22Q1_P8'!AR61)*100)</f>
        <v>―</v>
      </c>
      <c r="AS71" s="166" t="e">
        <f>+IF(OR(AS61="",AS61&lt;0),"―",(AS61/'22Q1_P8'!AS61)*100)</f>
        <v>#DIV/0!</v>
      </c>
      <c r="AT71" s="166" t="e">
        <f>+IF(OR(AT61="",AT61&lt;0),"―",(AT61/'22Q1_P8'!AT61)*100)</f>
        <v>#DIV/0!</v>
      </c>
      <c r="AU71" s="166" t="e">
        <f>+IF(OR(AU61="",AU61&lt;0),"―",(AU61/'22Q1_P8'!AU61)*100)</f>
        <v>#DIV/0!</v>
      </c>
      <c r="AV71" s="166" t="e">
        <f>+IF(OR(AV61="",AV61&lt;0),"―",(AV61/'22Q1_P8'!AV61)*100)</f>
        <v>#DIV/0!</v>
      </c>
      <c r="AW71" s="166" t="e">
        <f>+IF(OR(AW61="",AW61&lt;0),"―",(AW61/'22Q1_P8'!AW61)*100)</f>
        <v>#DIV/0!</v>
      </c>
      <c r="AX71" s="166" t="e">
        <f>+IF(OR(AX61="",AX61&lt;0),"―",(AX61/'22Q1_P8'!AX61)*100)</f>
        <v>#DIV/0!</v>
      </c>
      <c r="AY71" s="166" t="e">
        <f>+IF(OR(AY61="",AY61&lt;0),"―",(AY61/'22Q1_P8'!AY61)*100)</f>
        <v>#DIV/0!</v>
      </c>
      <c r="AZ71" s="166" t="e">
        <f>+IF(OR(AZ61="",AZ61&lt;0),"―",(AZ61/'22Q1_P8'!AZ61)*100)</f>
        <v>#DIV/0!</v>
      </c>
      <c r="BA71" s="166" t="e">
        <f>+IF(OR(BA61="",BA61&lt;0),"―",(BA61/'22Q1_P8'!BA61)*100)</f>
        <v>#DIV/0!</v>
      </c>
      <c r="BB71" s="166" t="e">
        <f>+IF(OR(BB61="",BB61&lt;0),"―",(BB61/'22Q1_P8'!BB61)*100)</f>
        <v>#DIV/0!</v>
      </c>
      <c r="BC71" s="166" t="e">
        <f>+IF(OR(BC61="",BC61&lt;0),"―",(BC61/'22Q1_P8'!BC61)*100)</f>
        <v>#DIV/0!</v>
      </c>
      <c r="BD71" s="166" t="e">
        <f>+IF(OR(BD61="",BD61&lt;0),"―",(BD61/'22Q1_P8'!BD61)*100)</f>
        <v>#DIV/0!</v>
      </c>
      <c r="BE71" s="166" t="e">
        <f>+IF(OR(BE61="",BE61&lt;0),"―",(BE61/'22Q1_P8'!BE61)*100)</f>
        <v>#DIV/0!</v>
      </c>
      <c r="BF71" s="166" t="e">
        <f>+IF(OR(BF61="",BF61&lt;0),"―",(BF61/'22Q1_P8'!BF61)*100)</f>
        <v>#DIV/0!</v>
      </c>
      <c r="BG71" s="166" t="e">
        <f>+IF(OR(BG61="",BG61&lt;0),"―",(BG61/'22Q1_P8'!BG61)*100)</f>
        <v>#DIV/0!</v>
      </c>
      <c r="BH71" s="166" t="e">
        <f>+IF(OR(BH61="",BH61&lt;0),"―",(BH61/'22Q1_P8'!BH61)*100)</f>
        <v>#DIV/0!</v>
      </c>
      <c r="BI71" s="166" t="e">
        <f>+IF(OR(BI61="",BI61&lt;0),"―",(BI61/'22Q1_P8'!BI61)*100)</f>
        <v>#DIV/0!</v>
      </c>
      <c r="BJ71" s="166" t="e">
        <f>+IF(OR(BJ61="",BJ61&lt;0),"―",(BJ61/'22Q1_P8'!BJ61)*100)</f>
        <v>#DIV/0!</v>
      </c>
      <c r="BK71" s="166" t="e">
        <f>+IF(OR(BK61="",BK61&lt;0),"―",(BK61/'22Q1_P8'!BK61)*100)</f>
        <v>#DIV/0!</v>
      </c>
      <c r="BL71" s="166" t="e">
        <f>+IF(OR(BL61="",BL61&lt;0),"―",(BL61/'22Q1_P8'!BL61)*100)</f>
        <v>#DIV/0!</v>
      </c>
      <c r="BM71" s="166" t="e">
        <f>+IF(OR(BM61="",BM61&lt;0),"―",(BM61/'22Q1_P8'!BM61)*100)</f>
        <v>#DIV/0!</v>
      </c>
      <c r="BN71" s="166" t="e">
        <f>+IF(OR(BN61="",BN61&lt;0),"―",(BN61/'22Q1_P8'!BN61)*100)</f>
        <v>#DIV/0!</v>
      </c>
      <c r="BO71" s="166" t="e">
        <f>+IF(OR(BO61="",BO61&lt;0),"―",(BO61/'22Q1_P8'!BO61)*100)</f>
        <v>#DIV/0!</v>
      </c>
      <c r="BP71" s="166" t="e">
        <f>+IF(OR(BP61="",BP61&lt;0),"―",(BP61/'22Q1_P8'!BP61)*100)</f>
        <v>#DIV/0!</v>
      </c>
      <c r="BQ71" s="166" t="e">
        <f>+IF(OR(BQ61="",BQ61&lt;0),"―",(BQ61/'22Q1_P8'!BQ61)*100)</f>
        <v>#DIV/0!</v>
      </c>
      <c r="BR71" s="166" t="e">
        <f>+IF(OR(BR61="",BR61&lt;0),"―",(BR61/'22Q1_P8'!BR61)*100)</f>
        <v>#DIV/0!</v>
      </c>
      <c r="BS71" s="166" t="e">
        <f>+IF(OR(BS61="",BS61&lt;0),"―",(BS61/'22Q1_P8'!BS61)*100)</f>
        <v>#DIV/0!</v>
      </c>
      <c r="BT71" s="166" t="e">
        <f>+IF(OR(BT61="",BT61&lt;0),"―",(BT61/'22Q1_P8'!BT61)*100)</f>
        <v>#DIV/0!</v>
      </c>
      <c r="BU71" s="166" t="e">
        <f>+IF(OR(BU61="",BU61&lt;0),"―",(BU61/'22Q1_P8'!BU61)*100)</f>
        <v>#DIV/0!</v>
      </c>
      <c r="BV71" s="166" t="e">
        <f>+IF(OR(BV61="",BV61&lt;0),"―",(BV61/'22Q1_P8'!BV61)*100)</f>
        <v>#DIV/0!</v>
      </c>
      <c r="BW71" s="166" t="e">
        <f>+IF(OR(BW61="",BW61&lt;0),"―",(BW61/'22Q1_P8'!BW61)*100)</f>
        <v>#DIV/0!</v>
      </c>
      <c r="BX71" s="166" t="e">
        <f>+IF(OR(BX61="",BX61&lt;0),"―",(BX61/'22Q1_P8'!BX61)*100)</f>
        <v>#DIV/0!</v>
      </c>
      <c r="CB71" s="3"/>
    </row>
    <row r="72" spans="1:80" s="27" customFormat="1" ht="15" customHeight="1" x14ac:dyDescent="0.25">
      <c r="B72" s="73"/>
      <c r="C72" s="73"/>
      <c r="D72" s="73"/>
      <c r="E72" s="73"/>
      <c r="F72" s="74"/>
      <c r="G72" s="74"/>
      <c r="H72" s="74"/>
      <c r="I72" s="74"/>
      <c r="J72" s="67"/>
      <c r="K72" s="67"/>
      <c r="L72" s="67" t="s">
        <v>367</v>
      </c>
      <c r="M72" s="166" t="e">
        <f>+IF(OR(M62="",M62&lt;0),"―",(M62/'22Q1_P8'!M62)*100)</f>
        <v>#DIV/0!</v>
      </c>
      <c r="N72" s="166" t="e">
        <f>+IF(OR(N62="",N62&lt;0),"―",(N62/'22Q1_P8'!N62)*100)</f>
        <v>#DIV/0!</v>
      </c>
      <c r="O72" s="166" t="e">
        <f>+IF(OR(O62="",O62&lt;0),"―",(O62/'22Q1_P8'!O62)*100)</f>
        <v>#DIV/0!</v>
      </c>
      <c r="P72" s="166" t="e">
        <f>+IF(OR(P62="",P62&lt;0),"―",(P62/'22Q1_P8'!P62)*100)</f>
        <v>#DIV/0!</v>
      </c>
      <c r="Q72" s="166" t="e">
        <f>+IF(OR(Q62="",Q62&lt;0),"―",(Q62/'22Q1_P8'!Q62)*100)</f>
        <v>#DIV/0!</v>
      </c>
      <c r="R72" s="166" t="e">
        <f>+IF(OR(R62="",R62&lt;0),"―",(R62/'22Q1_P8'!R62)*100)</f>
        <v>#DIV/0!</v>
      </c>
      <c r="S72" s="166" t="e">
        <f>+IF(OR(S62="",S62&lt;0),"―",(S62/'22Q1_P8'!S62)*100)</f>
        <v>#DIV/0!</v>
      </c>
      <c r="T72" s="166" t="e">
        <f>+IF(OR(T62="",T62&lt;0),"―",(T62/'22Q1_P8'!T62)*100)</f>
        <v>#DIV/0!</v>
      </c>
      <c r="U72" s="166">
        <f>+IF(OR(U62="",U62&lt;0),"―",(U62/'22Q1_P8'!U62)*100)</f>
        <v>31.767709243732927</v>
      </c>
      <c r="V72" s="166">
        <f>+IF(OR(V62="",V62&lt;0),"―",(V62/'22Q1_P8'!V62)*100)</f>
        <v>21.924266638834151</v>
      </c>
      <c r="W72" s="166" t="str">
        <f>+IF(OR(W62="",W62&lt;0),"―",(W62/'22Q1_P8'!W62)*100)</f>
        <v>―</v>
      </c>
      <c r="X72" s="166">
        <f>+IF(OR(X62="",X62&lt;0),"―",(X62/'22Q1_P8'!X62)*100)</f>
        <v>9.4863414395841303</v>
      </c>
      <c r="Y72" s="166">
        <f>+IF(OR(Y62="",Y62&lt;0),"―",(Y62/'22Q1_P8'!Y62)*100)</f>
        <v>28.300351400287937</v>
      </c>
      <c r="Z72" s="166">
        <f>+IF(OR(Z62="",Z62&lt;0),"―",(Z62/'22Q1_P8'!Z62)*100)</f>
        <v>16.341200234667298</v>
      </c>
      <c r="AA72" s="166" t="str">
        <f>+IF(OR(AA62="",AA62&lt;0),"―",(AA62/'22Q1_P8'!AA62)*100)</f>
        <v>―</v>
      </c>
      <c r="AB72" s="166">
        <f>+IF(OR(AB62="",AB62&lt;0),"―",(AB62/'22Q1_P8'!AB62)*100)</f>
        <v>17.33870978008834</v>
      </c>
      <c r="AC72" s="166">
        <f>+IF(OR(AC62="",AC62&lt;0),"―",(AC62/'22Q1_P8'!AC62)*100)</f>
        <v>10.73661100050667</v>
      </c>
      <c r="AD72" s="166">
        <f>+IF(OR(AD62="",AD62&lt;0),"―",(AD62/'22Q1_P8'!AD62)*100)</f>
        <v>7.6278868241540492</v>
      </c>
      <c r="AE72" s="166" t="str">
        <f>+IF(OR(AE62="",AE62&lt;0),"―",(AE62/'22Q1_P8'!AE62)*100)</f>
        <v>―</v>
      </c>
      <c r="AF72" s="166" t="str">
        <f>+IF(OR(AF62="",AF62&lt;0),"―",(AF62/'22Q1_P8'!AF62)*100)</f>
        <v>―</v>
      </c>
      <c r="AG72" s="166">
        <f>+IF(OR(AG62="",AG62&lt;0),"―",(AG62/'22Q1_P8'!AG62)*100)</f>
        <v>8.7967521623935596</v>
      </c>
      <c r="AH72" s="166">
        <f>+IF(OR(AH62="",AH62&lt;0),"―",(AH62/'22Q1_P8'!AH62)*100)</f>
        <v>12.65188152036411</v>
      </c>
      <c r="AI72" s="166" t="str">
        <f>+IF(OR(AI62="",AI62&lt;0),"―",(AI62/'22Q1_P8'!AI62)*100)</f>
        <v>―</v>
      </c>
      <c r="AJ72" s="166">
        <f>+IF(OR(AJ62="",AJ62&lt;0),"―",(AJ62/'22Q1_P8'!AJ62)*100)</f>
        <v>12.200570467652483</v>
      </c>
      <c r="AK72" s="166" t="str">
        <f>+IF(OR(AK62="",AK62&lt;0),"―",(AK62/'22Q1_P8'!AK62)*100)</f>
        <v>―</v>
      </c>
      <c r="AL72" s="166" t="str">
        <f>+IF(OR(AL62="",AL62&lt;0),"―",(AL62/'22Q1_P8'!AL62)*100)</f>
        <v>―</v>
      </c>
      <c r="AM72" s="166" t="str">
        <f>+IF(OR(AM62="",AM62&lt;0),"―",(AM62/'22Q1_P8'!AM62)*100)</f>
        <v>―</v>
      </c>
      <c r="AN72" s="166" t="str">
        <f>+IF(OR(AN62="",AN62&lt;0),"―",(AN62/'22Q1_P8'!AN62)*100)</f>
        <v>―</v>
      </c>
      <c r="AO72" s="166" t="str">
        <f>+IF(OR(AO62="",AO62&lt;0),"―",(AO62/'22Q1_P8'!AO62)*100)</f>
        <v>―</v>
      </c>
      <c r="AP72" s="166" t="str">
        <f>+IF(OR(AP62="",AP62&lt;0),"―",(AP62/'22Q1_P8'!AP62)*100)</f>
        <v>―</v>
      </c>
      <c r="AQ72" s="166" t="str">
        <f>+IF(OR(AQ62="",AQ62&lt;0),"―",(AQ62/'22Q1_P8'!AQ62)*100)</f>
        <v>―</v>
      </c>
      <c r="AR72" s="166" t="str">
        <f>+IF(OR(AR62="",AR62&lt;0),"―",(AR62/'22Q1_P8'!AR62)*100)</f>
        <v>―</v>
      </c>
      <c r="AS72" s="166" t="e">
        <f>+IF(OR(AS62="",AS62&lt;0),"―",(AS62/'22Q1_P8'!AS62)*100)</f>
        <v>#DIV/0!</v>
      </c>
      <c r="AT72" s="166" t="e">
        <f>+IF(OR(AT62="",AT62&lt;0),"―",(AT62/'22Q1_P8'!AT62)*100)</f>
        <v>#DIV/0!</v>
      </c>
      <c r="AU72" s="166" t="e">
        <f>+IF(OR(AU62="",AU62&lt;0),"―",(AU62/'22Q1_P8'!AU62)*100)</f>
        <v>#DIV/0!</v>
      </c>
      <c r="AV72" s="166" t="e">
        <f>+IF(OR(AV62="",AV62&lt;0),"―",(AV62/'22Q1_P8'!AV62)*100)</f>
        <v>#DIV/0!</v>
      </c>
      <c r="AW72" s="166" t="e">
        <f>+IF(OR(AW62="",AW62&lt;0),"―",(AW62/'22Q1_P8'!AW62)*100)</f>
        <v>#DIV/0!</v>
      </c>
      <c r="AX72" s="166" t="e">
        <f>+IF(OR(AX62="",AX62&lt;0),"―",(AX62/'22Q1_P8'!AX62)*100)</f>
        <v>#DIV/0!</v>
      </c>
      <c r="AY72" s="166" t="e">
        <f>+IF(OR(AY62="",AY62&lt;0),"―",(AY62/'22Q1_P8'!AY62)*100)</f>
        <v>#DIV/0!</v>
      </c>
      <c r="AZ72" s="166" t="e">
        <f>+IF(OR(AZ62="",AZ62&lt;0),"―",(AZ62/'22Q1_P8'!AZ62)*100)</f>
        <v>#DIV/0!</v>
      </c>
      <c r="BA72" s="166" t="e">
        <f>+IF(OR(BA62="",BA62&lt;0),"―",(BA62/'22Q1_P8'!BA62)*100)</f>
        <v>#DIV/0!</v>
      </c>
      <c r="BB72" s="166" t="e">
        <f>+IF(OR(BB62="",BB62&lt;0),"―",(BB62/'22Q1_P8'!BB62)*100)</f>
        <v>#DIV/0!</v>
      </c>
      <c r="BC72" s="166" t="e">
        <f>+IF(OR(BC62="",BC62&lt;0),"―",(BC62/'22Q1_P8'!BC62)*100)</f>
        <v>#DIV/0!</v>
      </c>
      <c r="BD72" s="166" t="e">
        <f>+IF(OR(BD62="",BD62&lt;0),"―",(BD62/'22Q1_P8'!BD62)*100)</f>
        <v>#DIV/0!</v>
      </c>
      <c r="BE72" s="166" t="e">
        <f>+IF(OR(BE62="",BE62&lt;0),"―",(BE62/'22Q1_P8'!BE62)*100)</f>
        <v>#DIV/0!</v>
      </c>
      <c r="BF72" s="166" t="e">
        <f>+IF(OR(BF62="",BF62&lt;0),"―",(BF62/'22Q1_P8'!BF62)*100)</f>
        <v>#DIV/0!</v>
      </c>
      <c r="BG72" s="166" t="e">
        <f>+IF(OR(BG62="",BG62&lt;0),"―",(BG62/'22Q1_P8'!BG62)*100)</f>
        <v>#DIV/0!</v>
      </c>
      <c r="BH72" s="166" t="e">
        <f>+IF(OR(BH62="",BH62&lt;0),"―",(BH62/'22Q1_P8'!BH62)*100)</f>
        <v>#DIV/0!</v>
      </c>
      <c r="BI72" s="166" t="e">
        <f>+IF(OR(BI62="",BI62&lt;0),"―",(BI62/'22Q1_P8'!BI62)*100)</f>
        <v>#DIV/0!</v>
      </c>
      <c r="BJ72" s="166" t="e">
        <f>+IF(OR(BJ62="",BJ62&lt;0),"―",(BJ62/'22Q1_P8'!BJ62)*100)</f>
        <v>#DIV/0!</v>
      </c>
      <c r="BK72" s="166" t="e">
        <f>+IF(OR(BK62="",BK62&lt;0),"―",(BK62/'22Q1_P8'!BK62)*100)</f>
        <v>#DIV/0!</v>
      </c>
      <c r="BL72" s="166" t="e">
        <f>+IF(OR(BL62="",BL62&lt;0),"―",(BL62/'22Q1_P8'!BL62)*100)</f>
        <v>#DIV/0!</v>
      </c>
      <c r="BM72" s="166" t="e">
        <f>+IF(OR(BM62="",BM62&lt;0),"―",(BM62/'22Q1_P8'!BM62)*100)</f>
        <v>#DIV/0!</v>
      </c>
      <c r="BN72" s="166" t="e">
        <f>+IF(OR(BN62="",BN62&lt;0),"―",(BN62/'22Q1_P8'!BN62)*100)</f>
        <v>#DIV/0!</v>
      </c>
      <c r="BO72" s="166" t="e">
        <f>+IF(OR(BO62="",BO62&lt;0),"―",(BO62/'22Q1_P8'!BO62)*100)</f>
        <v>#DIV/0!</v>
      </c>
      <c r="BP72" s="166" t="e">
        <f>+IF(OR(BP62="",BP62&lt;0),"―",(BP62/'22Q1_P8'!BP62)*100)</f>
        <v>#DIV/0!</v>
      </c>
      <c r="BQ72" s="166" t="e">
        <f>+IF(OR(BQ62="",BQ62&lt;0),"―",(BQ62/'22Q1_P8'!BQ62)*100)</f>
        <v>#DIV/0!</v>
      </c>
      <c r="BR72" s="166" t="e">
        <f>+IF(OR(BR62="",BR62&lt;0),"―",(BR62/'22Q1_P8'!BR62)*100)</f>
        <v>#DIV/0!</v>
      </c>
      <c r="BS72" s="166" t="e">
        <f>+IF(OR(BS62="",BS62&lt;0),"―",(BS62/'22Q1_P8'!BS62)*100)</f>
        <v>#DIV/0!</v>
      </c>
      <c r="BT72" s="166" t="e">
        <f>+IF(OR(BT62="",BT62&lt;0),"―",(BT62/'22Q1_P8'!BT62)*100)</f>
        <v>#DIV/0!</v>
      </c>
      <c r="BU72" s="166" t="e">
        <f>+IF(OR(BU62="",BU62&lt;0),"―",(BU62/'22Q1_P8'!BU62)*100)</f>
        <v>#DIV/0!</v>
      </c>
      <c r="BV72" s="166" t="e">
        <f>+IF(OR(BV62="",BV62&lt;0),"―",(BV62/'22Q1_P8'!BV62)*100)</f>
        <v>#DIV/0!</v>
      </c>
      <c r="BW72" s="166" t="e">
        <f>+IF(OR(BW62="",BW62&lt;0),"―",(BW62/'22Q1_P8'!BW62)*100)</f>
        <v>#DIV/0!</v>
      </c>
      <c r="BX72" s="166" t="e">
        <f>+IF(OR(BX62="",BX62&lt;0),"―",(BX62/'22Q1_P8'!BX62)*100)</f>
        <v>#DIV/0!</v>
      </c>
      <c r="CB72" s="3"/>
    </row>
    <row r="73" spans="1:80" s="27" customFormat="1" ht="15" customHeight="1" x14ac:dyDescent="0.25">
      <c r="B73" s="73"/>
      <c r="C73" s="73"/>
      <c r="D73" s="73"/>
      <c r="E73" s="73"/>
      <c r="F73" s="74"/>
      <c r="G73" s="74"/>
      <c r="H73" s="74"/>
      <c r="I73" s="74"/>
      <c r="J73" s="67"/>
      <c r="K73" s="67"/>
      <c r="L73" s="67" t="s">
        <v>368</v>
      </c>
      <c r="M73" s="167" t="e">
        <f>+IF(OR(M63="",M63&lt;0),"―",(M63/'22Q1_P8'!M63)*100)</f>
        <v>#VALUE!</v>
      </c>
      <c r="N73" s="167" t="e">
        <f>+IF(OR(N63="",N63&lt;0),"―",(N63/'22Q1_P8'!N63)*100)</f>
        <v>#VALUE!</v>
      </c>
      <c r="O73" s="167" t="e">
        <f>+IF(OR(O63="",O63&lt;0),"―",(O63/'22Q1_P8'!O63)*100)</f>
        <v>#VALUE!</v>
      </c>
      <c r="P73" s="167" t="e">
        <f>+IF(OR(P63="",P63&lt;0),"―",(P63/'22Q1_P8'!P63)*100)</f>
        <v>#VALUE!</v>
      </c>
      <c r="Q73" s="167" t="e">
        <f>+IF(OR(Q63="",Q63&lt;0),"―",(Q63/'22Q1_P8'!Q63)*100)</f>
        <v>#VALUE!</v>
      </c>
      <c r="R73" s="167" t="e">
        <f>+IF(OR(R63="",R63&lt;0),"―",(R63/'22Q1_P8'!R63)*100)</f>
        <v>#VALUE!</v>
      </c>
      <c r="S73" s="167" t="e">
        <f>+IF(OR(S63="",S63&lt;0),"―",(S63/'22Q1_P8'!S63)*100)</f>
        <v>#VALUE!</v>
      </c>
      <c r="T73" s="167" t="e">
        <f>+IF(OR(T63="",T63&lt;0),"―",(T63/'22Q1_P8'!T63)*100)</f>
        <v>#VALUE!</v>
      </c>
      <c r="U73" s="167" t="str">
        <f>+IF(OR(U63="",U63&lt;0),"―",(U63/'22Q1_P8'!U63)*100)</f>
        <v>―</v>
      </c>
      <c r="V73" s="167" t="str">
        <f>+IF(OR(V63="",V63&lt;0),"―",(V63/'22Q1_P8'!V63)*100)</f>
        <v>―</v>
      </c>
      <c r="W73" s="167" t="str">
        <f>+IF(OR(W63="",W63&lt;0),"―",(W63/'22Q1_P8'!W63)*100)</f>
        <v>―</v>
      </c>
      <c r="X73" s="167" t="str">
        <f>+IF(OR(X63="",X63&lt;0),"―",(X63/'22Q1_P8'!X63)*100)</f>
        <v>―</v>
      </c>
      <c r="Y73" s="167" t="str">
        <f>+IF(OR(Y63="",Y63&lt;0),"―",(Y63/'22Q1_P8'!Y63)*100)</f>
        <v>―</v>
      </c>
      <c r="Z73" s="167" t="str">
        <f>+IF(OR(Z63="",Z63&lt;0),"―",(Z63/'22Q1_P8'!Z63)*100)</f>
        <v>―</v>
      </c>
      <c r="AA73" s="167" t="str">
        <f>+IF(OR(AA63="",AA63&lt;0),"―",(AA63/'22Q1_P8'!AA63)*100)</f>
        <v>―</v>
      </c>
      <c r="AB73" s="167" t="str">
        <f>+IF(OR(AB63="",AB63&lt;0),"―",(AB63/'22Q1_P8'!AB63)*100)</f>
        <v>―</v>
      </c>
      <c r="AC73" s="167" t="str">
        <f>+IF(OR(AC63="",AC63&lt;0),"―",(AC63/'22Q1_P8'!AC63)*100)</f>
        <v>―</v>
      </c>
      <c r="AD73" s="167" t="str">
        <f>+IF(OR(AD63="",AD63&lt;0),"―",(AD63/'22Q1_P8'!AD63)*100)</f>
        <v>―</v>
      </c>
      <c r="AE73" s="167" t="str">
        <f>+IF(OR(AE63="",AE63&lt;0),"―",(AE63/'22Q1_P8'!AE63)*100)</f>
        <v>―</v>
      </c>
      <c r="AF73" s="167" t="str">
        <f>+IF(OR(AF63="",AF63&lt;0),"―",(AF63/'22Q1_P8'!AF63)*100)</f>
        <v>―</v>
      </c>
      <c r="AG73" s="167" t="str">
        <f>+IF(OR(AG63="",AG63&lt;0),"―",(AG63/'22Q1_P8'!AG63)*100)</f>
        <v>―</v>
      </c>
      <c r="AH73" s="167" t="str">
        <f>+IF(OR(AH63="",AH63&lt;0),"―",(AH63/'22Q1_P8'!AH63)*100)</f>
        <v>―</v>
      </c>
      <c r="AI73" s="167" t="str">
        <f>+IF(OR(AI63="",AI63&lt;0),"―",(AI63/'22Q1_P8'!AI63)*100)</f>
        <v>―</v>
      </c>
      <c r="AJ73" s="167" t="str">
        <f>+IF(OR(AJ63="",AJ63&lt;0),"―",(AJ63/'22Q1_P8'!AJ63)*100)</f>
        <v>―</v>
      </c>
      <c r="AK73" s="167" t="str">
        <f>+IF(OR(AK63="",AK63&lt;0),"―",(AK63/'22Q1_P8'!AK63)*100)</f>
        <v>―</v>
      </c>
      <c r="AL73" s="167" t="str">
        <f>+IF(OR(AL63="",AL63&lt;0),"―",(AL63/'22Q1_P8'!AL63)*100)</f>
        <v>―</v>
      </c>
      <c r="AM73" s="167" t="str">
        <f>+IF(OR(AM63="",AM63&lt;0),"―",(AM63/'22Q1_P8'!AM63)*100)</f>
        <v>―</v>
      </c>
      <c r="AN73" s="167" t="str">
        <f>+IF(OR(AN63="",AN63&lt;0),"―",(AN63/'22Q1_P8'!AN63)*100)</f>
        <v>―</v>
      </c>
      <c r="AO73" s="167" t="str">
        <f>+IF(OR(AO63="",AO63&lt;0),"―",(AO63/'22Q1_P8'!AO63)*100)</f>
        <v>―</v>
      </c>
      <c r="AP73" s="167" t="str">
        <f>+IF(OR(AP63="",AP63&lt;0),"―",(AP63/'22Q1_P8'!AP63)*100)</f>
        <v>―</v>
      </c>
      <c r="AQ73" s="167" t="str">
        <f>+IF(OR(AQ63="",AQ63&lt;0),"―",(AQ63/'22Q1_P8'!AQ63)*100)</f>
        <v>―</v>
      </c>
      <c r="AR73" s="167" t="str">
        <f>+IF(OR(AR63="",AR63&lt;0),"―",(AR63/'22Q1_P8'!AR63)*100)</f>
        <v>―</v>
      </c>
      <c r="AS73" s="167" t="e">
        <f>+IF(OR(AS63="",AS63&lt;0),"―",(AS63/'22Q1_P8'!AS63)*100)</f>
        <v>#VALUE!</v>
      </c>
      <c r="AT73" s="167" t="e">
        <f>+IF(OR(AT63="",AT63&lt;0),"―",(AT63/'22Q1_P8'!AT63)*100)</f>
        <v>#VALUE!</v>
      </c>
      <c r="AU73" s="167" t="e">
        <f>+IF(OR(AU63="",AU63&lt;0),"―",(AU63/'22Q1_P8'!AU63)*100)</f>
        <v>#VALUE!</v>
      </c>
      <c r="AV73" s="167" t="e">
        <f>+IF(OR(AV63="",AV63&lt;0),"―",(AV63/'22Q1_P8'!AV63)*100)</f>
        <v>#VALUE!</v>
      </c>
      <c r="AW73" s="167" t="e">
        <f>+IF(OR(AW63="",AW63&lt;0),"―",(AW63/'22Q1_P8'!AW63)*100)</f>
        <v>#VALUE!</v>
      </c>
      <c r="AX73" s="167" t="e">
        <f>+IF(OR(AX63="",AX63&lt;0),"―",(AX63/'22Q1_P8'!AX63)*100)</f>
        <v>#VALUE!</v>
      </c>
      <c r="AY73" s="167" t="e">
        <f>+IF(OR(AY63="",AY63&lt;0),"―",(AY63/'22Q1_P8'!AY63)*100)</f>
        <v>#VALUE!</v>
      </c>
      <c r="AZ73" s="167" t="e">
        <f>+IF(OR(AZ63="",AZ63&lt;0),"―",(AZ63/'22Q1_P8'!AZ63)*100)</f>
        <v>#VALUE!</v>
      </c>
      <c r="BA73" s="167" t="e">
        <f>+IF(OR(BA63="",BA63&lt;0),"―",(BA63/'22Q1_P8'!BA63)*100)</f>
        <v>#VALUE!</v>
      </c>
      <c r="BB73" s="167" t="e">
        <f>+IF(OR(BB63="",BB63&lt;0),"―",(BB63/'22Q1_P8'!BB63)*100)</f>
        <v>#VALUE!</v>
      </c>
      <c r="BC73" s="167" t="e">
        <f>+IF(OR(BC63="",BC63&lt;0),"―",(BC63/'22Q1_P8'!BC63)*100)</f>
        <v>#VALUE!</v>
      </c>
      <c r="BD73" s="167" t="e">
        <f>+IF(OR(BD63="",BD63&lt;0),"―",(BD63/'22Q1_P8'!BD63)*100)</f>
        <v>#VALUE!</v>
      </c>
      <c r="BE73" s="167" t="e">
        <f>+IF(OR(BE63="",BE63&lt;0),"―",(BE63/'22Q1_P8'!BE63)*100)</f>
        <v>#VALUE!</v>
      </c>
      <c r="BF73" s="167" t="e">
        <f>+IF(OR(BF63="",BF63&lt;0),"―",(BF63/'22Q1_P8'!BF63)*100)</f>
        <v>#VALUE!</v>
      </c>
      <c r="BG73" s="167" t="e">
        <f>+IF(OR(BG63="",BG63&lt;0),"―",(BG63/'22Q1_P8'!BG63)*100)</f>
        <v>#VALUE!</v>
      </c>
      <c r="BH73" s="167" t="e">
        <f>+IF(OR(BH63="",BH63&lt;0),"―",(BH63/'22Q1_P8'!BH63)*100)</f>
        <v>#VALUE!</v>
      </c>
      <c r="BI73" s="167" t="e">
        <f>+IF(OR(BI63="",BI63&lt;0),"―",(BI63/'22Q1_P8'!BI63)*100)</f>
        <v>#VALUE!</v>
      </c>
      <c r="BJ73" s="167" t="e">
        <f>+IF(OR(BJ63="",BJ63&lt;0),"―",(BJ63/'22Q1_P8'!BJ63)*100)</f>
        <v>#VALUE!</v>
      </c>
      <c r="BK73" s="167" t="e">
        <f>+IF(OR(BK63="",BK63&lt;0),"―",(BK63/'22Q1_P8'!BK63)*100)</f>
        <v>#VALUE!</v>
      </c>
      <c r="BL73" s="167" t="e">
        <f>+IF(OR(BL63="",BL63&lt;0),"―",(BL63/'22Q1_P8'!BL63)*100)</f>
        <v>#VALUE!</v>
      </c>
      <c r="BM73" s="167" t="e">
        <f>+IF(OR(BM63="",BM63&lt;0),"―",(BM63/'22Q1_P8'!BM63)*100)</f>
        <v>#VALUE!</v>
      </c>
      <c r="BN73" s="167" t="e">
        <f>+IF(OR(BN63="",BN63&lt;0),"―",(BN63/'22Q1_P8'!BN63)*100)</f>
        <v>#VALUE!</v>
      </c>
      <c r="BO73" s="167" t="e">
        <f>+IF(OR(BO63="",BO63&lt;0),"―",(BO63/'22Q1_P8'!BO63)*100)</f>
        <v>#VALUE!</v>
      </c>
      <c r="BP73" s="167" t="e">
        <f>+IF(OR(BP63="",BP63&lt;0),"―",(BP63/'22Q1_P8'!BP63)*100)</f>
        <v>#VALUE!</v>
      </c>
      <c r="BQ73" s="167" t="e">
        <f>+IF(OR(BQ63="",BQ63&lt;0),"―",(BQ63/'22Q1_P8'!BQ63)*100)</f>
        <v>#VALUE!</v>
      </c>
      <c r="BR73" s="167" t="e">
        <f>+IF(OR(BR63="",BR63&lt;0),"―",(BR63/'22Q1_P8'!BR63)*100)</f>
        <v>#VALUE!</v>
      </c>
      <c r="BS73" s="167" t="e">
        <f>+IF(OR(BS63="",BS63&lt;0),"―",(BS63/'22Q1_P8'!BS63)*100)</f>
        <v>#VALUE!</v>
      </c>
      <c r="BT73" s="167" t="e">
        <f>+IF(OR(BT63="",BT63&lt;0),"―",(BT63/'22Q1_P8'!BT63)*100)</f>
        <v>#VALUE!</v>
      </c>
      <c r="BU73" s="167" t="e">
        <f>+IF(OR(BU63="",BU63&lt;0),"―",(BU63/'22Q1_P8'!BU63)*100)</f>
        <v>#VALUE!</v>
      </c>
      <c r="BV73" s="167" t="e">
        <f>+IF(OR(BV63="",BV63&lt;0),"―",(BV63/'22Q1_P8'!BV63)*100)</f>
        <v>#VALUE!</v>
      </c>
      <c r="BW73" s="167" t="e">
        <f>+IF(OR(BW63="",BW63&lt;0),"―",(BW63/'22Q1_P8'!BW63)*100)</f>
        <v>#VALUE!</v>
      </c>
      <c r="BX73" s="167" t="e">
        <f>+IF(OR(BX63="",BX63&lt;0),"―",(BX63/'22Q1_P8'!BX63)*100)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592</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1">N77</f>
        <v>H1</v>
      </c>
      <c r="S77" s="33" t="str">
        <f t="shared" si="21"/>
        <v>Q3YTD</v>
      </c>
      <c r="T77" s="34" t="str">
        <f t="shared" si="21"/>
        <v>FY</v>
      </c>
      <c r="U77" s="33" t="str">
        <f t="shared" si="21"/>
        <v>Q1</v>
      </c>
      <c r="V77" s="33" t="str">
        <f t="shared" si="21"/>
        <v>H1</v>
      </c>
      <c r="W77" s="33" t="str">
        <f t="shared" si="21"/>
        <v>Q3YTD</v>
      </c>
      <c r="X77" s="34" t="str">
        <f t="shared" si="21"/>
        <v>FY</v>
      </c>
      <c r="Y77" s="33" t="str">
        <f t="shared" si="21"/>
        <v>Q1</v>
      </c>
      <c r="Z77" s="33" t="str">
        <f t="shared" si="21"/>
        <v>H1</v>
      </c>
      <c r="AA77" s="33" t="str">
        <f t="shared" si="21"/>
        <v>Q3YTD</v>
      </c>
      <c r="AB77" s="34" t="str">
        <f t="shared" si="21"/>
        <v>FY</v>
      </c>
      <c r="AC77" s="33" t="str">
        <f t="shared" si="21"/>
        <v>Q1</v>
      </c>
      <c r="AD77" s="33" t="str">
        <f t="shared" si="21"/>
        <v>H1</v>
      </c>
      <c r="AE77" s="33" t="str">
        <f t="shared" si="21"/>
        <v>Q3YTD</v>
      </c>
      <c r="AF77" s="34" t="str">
        <f t="shared" si="21"/>
        <v>FY</v>
      </c>
      <c r="AG77" s="33" t="str">
        <f t="shared" si="21"/>
        <v>Q1</v>
      </c>
      <c r="AH77" s="33" t="str">
        <f t="shared" si="21"/>
        <v>H1</v>
      </c>
      <c r="AI77" s="33" t="str">
        <f t="shared" si="21"/>
        <v>Q3YTD</v>
      </c>
      <c r="AJ77" s="34" t="str">
        <f t="shared" si="21"/>
        <v>FY</v>
      </c>
      <c r="AK77" s="33" t="str">
        <f t="shared" si="21"/>
        <v>Q1</v>
      </c>
      <c r="AL77" s="33" t="str">
        <f t="shared" si="21"/>
        <v>H1</v>
      </c>
      <c r="AM77" s="33" t="str">
        <f t="shared" si="21"/>
        <v>Q3YTD</v>
      </c>
      <c r="AN77" s="34" t="str">
        <f t="shared" si="21"/>
        <v>FY</v>
      </c>
      <c r="AO77" s="33" t="str">
        <f t="shared" si="21"/>
        <v>Q1</v>
      </c>
      <c r="AP77" s="33" t="str">
        <f t="shared" si="21"/>
        <v>H1</v>
      </c>
      <c r="AQ77" s="33" t="str">
        <f t="shared" si="21"/>
        <v>Q3YTD</v>
      </c>
      <c r="AR77" s="34" t="str">
        <f t="shared" si="21"/>
        <v>FY</v>
      </c>
      <c r="AS77" s="33" t="str">
        <f t="shared" si="21"/>
        <v>Q1</v>
      </c>
      <c r="AT77" s="33" t="str">
        <f t="shared" si="21"/>
        <v>H1</v>
      </c>
      <c r="AU77" s="33" t="str">
        <f t="shared" si="21"/>
        <v>Q3YTD</v>
      </c>
      <c r="AV77" s="34" t="str">
        <f t="shared" si="21"/>
        <v>FY</v>
      </c>
      <c r="AW77" s="33" t="str">
        <f t="shared" si="21"/>
        <v>Q1</v>
      </c>
      <c r="AX77" s="33" t="str">
        <f t="shared" si="21"/>
        <v>H1</v>
      </c>
      <c r="AY77" s="33" t="str">
        <f t="shared" si="21"/>
        <v>Q3YTD</v>
      </c>
      <c r="AZ77" s="34" t="str">
        <f t="shared" si="21"/>
        <v>FY</v>
      </c>
      <c r="BA77" s="33" t="str">
        <f t="shared" si="21"/>
        <v>Q1</v>
      </c>
      <c r="BB77" s="33" t="str">
        <f t="shared" si="21"/>
        <v>H1</v>
      </c>
      <c r="BC77" s="33" t="str">
        <f t="shared" si="21"/>
        <v>Q3YTD</v>
      </c>
      <c r="BD77" s="34" t="str">
        <f t="shared" si="21"/>
        <v>FY</v>
      </c>
      <c r="BE77" s="33" t="str">
        <f t="shared" si="21"/>
        <v>Q1</v>
      </c>
      <c r="BF77" s="33" t="str">
        <f t="shared" si="21"/>
        <v>H1</v>
      </c>
      <c r="BG77" s="33" t="str">
        <f t="shared" si="21"/>
        <v>Q3YTD</v>
      </c>
      <c r="BH77" s="34" t="str">
        <f t="shared" si="21"/>
        <v>FY</v>
      </c>
      <c r="BI77" s="33" t="str">
        <f t="shared" si="21"/>
        <v>Q1</v>
      </c>
      <c r="BJ77" s="33" t="str">
        <f t="shared" si="21"/>
        <v>H1</v>
      </c>
      <c r="BK77" s="33" t="str">
        <f t="shared" si="21"/>
        <v>Q3YTD</v>
      </c>
      <c r="BL77" s="34" t="str">
        <f t="shared" si="21"/>
        <v>FY</v>
      </c>
      <c r="BM77" s="33" t="str">
        <f t="shared" si="21"/>
        <v>Q1</v>
      </c>
      <c r="BN77" s="33" t="str">
        <f t="shared" si="21"/>
        <v>H1</v>
      </c>
      <c r="BO77" s="33" t="str">
        <f t="shared" si="21"/>
        <v>Q3YTD</v>
      </c>
      <c r="BP77" s="34" t="str">
        <f t="shared" si="21"/>
        <v>FY</v>
      </c>
      <c r="BQ77" s="33" t="str">
        <f t="shared" si="21"/>
        <v>Q1</v>
      </c>
      <c r="BR77" s="33" t="str">
        <f t="shared" si="21"/>
        <v>H1</v>
      </c>
      <c r="BS77" s="33" t="str">
        <f t="shared" si="21"/>
        <v>Q3YTD</v>
      </c>
      <c r="BT77" s="34" t="str">
        <f t="shared" si="21"/>
        <v>FY</v>
      </c>
      <c r="BU77" s="33" t="str">
        <f t="shared" si="21"/>
        <v>Q1</v>
      </c>
      <c r="BV77" s="33" t="str">
        <f t="shared" si="21"/>
        <v>H1</v>
      </c>
      <c r="BW77" s="33" t="str">
        <f t="shared" si="21"/>
        <v>Q3YTD</v>
      </c>
      <c r="BX77" s="34" t="str">
        <f t="shared" si="21"/>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2">SUM(N79:N83)</f>
        <v>0</v>
      </c>
      <c r="O78" s="107">
        <f t="shared" si="22"/>
        <v>0</v>
      </c>
      <c r="P78" s="107">
        <f t="shared" si="22"/>
        <v>0</v>
      </c>
      <c r="Q78" s="107">
        <f t="shared" si="22"/>
        <v>0</v>
      </c>
      <c r="R78" s="107">
        <f t="shared" si="22"/>
        <v>0</v>
      </c>
      <c r="S78" s="107">
        <f t="shared" si="22"/>
        <v>0</v>
      </c>
      <c r="T78" s="107">
        <f t="shared" si="22"/>
        <v>0</v>
      </c>
      <c r="U78" s="107">
        <f t="shared" si="22"/>
        <v>947619260</v>
      </c>
      <c r="V78" s="107">
        <f t="shared" si="22"/>
        <v>1966531080</v>
      </c>
      <c r="W78" s="107">
        <f t="shared" si="22"/>
        <v>3012232632</v>
      </c>
      <c r="X78" s="107">
        <f t="shared" si="22"/>
        <v>4188981127</v>
      </c>
      <c r="Y78" s="107">
        <f t="shared" si="22"/>
        <v>1265010347</v>
      </c>
      <c r="Z78" s="107">
        <f t="shared" si="22"/>
        <v>2542882167</v>
      </c>
      <c r="AA78" s="107">
        <f t="shared" si="22"/>
        <v>3842131957</v>
      </c>
      <c r="AB78" s="107">
        <f t="shared" si="22"/>
        <v>5030620246</v>
      </c>
      <c r="AC78" s="107">
        <f t="shared" si="22"/>
        <v>1085107036</v>
      </c>
      <c r="AD78" s="107">
        <f t="shared" si="22"/>
        <v>2493011742</v>
      </c>
      <c r="AE78" s="107">
        <f t="shared" si="22"/>
        <v>3973694567</v>
      </c>
      <c r="AF78" s="107">
        <f t="shared" si="22"/>
        <v>5465851061</v>
      </c>
      <c r="AG78" s="107">
        <f t="shared" si="22"/>
        <v>1162908424</v>
      </c>
      <c r="AH78" s="107">
        <f t="shared" si="22"/>
        <v>3073035665</v>
      </c>
      <c r="AI78" s="107">
        <f t="shared" si="22"/>
        <v>4834930286</v>
      </c>
      <c r="AJ78" s="107">
        <f t="shared" si="22"/>
        <v>6062648714</v>
      </c>
      <c r="AK78" s="107">
        <f t="shared" si="22"/>
        <v>1607779144</v>
      </c>
      <c r="AL78" s="107">
        <f t="shared" si="22"/>
        <v>3448673357</v>
      </c>
      <c r="AM78" s="107">
        <f t="shared" si="22"/>
        <v>5253247079</v>
      </c>
      <c r="AN78" s="107">
        <f t="shared" si="22"/>
        <v>6319902416</v>
      </c>
      <c r="AO78" s="107">
        <f t="shared" si="22"/>
        <v>1483987740</v>
      </c>
      <c r="AP78" s="107">
        <f t="shared" si="22"/>
        <v>0</v>
      </c>
      <c r="AQ78" s="107">
        <f t="shared" si="22"/>
        <v>0</v>
      </c>
      <c r="AR78" s="107">
        <f t="shared" si="22"/>
        <v>0</v>
      </c>
      <c r="AS78" s="107">
        <f t="shared" si="22"/>
        <v>0</v>
      </c>
      <c r="AT78" s="107">
        <f t="shared" si="22"/>
        <v>0</v>
      </c>
      <c r="AU78" s="107">
        <f t="shared" si="22"/>
        <v>0</v>
      </c>
      <c r="AV78" s="107">
        <f t="shared" si="22"/>
        <v>0</v>
      </c>
      <c r="AW78" s="107">
        <f t="shared" si="22"/>
        <v>0</v>
      </c>
      <c r="AX78" s="107">
        <f t="shared" si="22"/>
        <v>0</v>
      </c>
      <c r="AY78" s="107">
        <f t="shared" si="22"/>
        <v>0</v>
      </c>
      <c r="AZ78" s="107">
        <f t="shared" si="22"/>
        <v>0</v>
      </c>
      <c r="BA78" s="107">
        <f t="shared" si="22"/>
        <v>0</v>
      </c>
      <c r="BB78" s="107">
        <f t="shared" si="22"/>
        <v>0</v>
      </c>
      <c r="BC78" s="107">
        <f t="shared" si="22"/>
        <v>0</v>
      </c>
      <c r="BD78" s="107">
        <f t="shared" si="22"/>
        <v>0</v>
      </c>
      <c r="BE78" s="107">
        <f t="shared" si="22"/>
        <v>0</v>
      </c>
      <c r="BF78" s="107">
        <f t="shared" si="22"/>
        <v>0</v>
      </c>
      <c r="BG78" s="107">
        <f t="shared" si="22"/>
        <v>0</v>
      </c>
      <c r="BH78" s="107">
        <f t="shared" si="22"/>
        <v>0</v>
      </c>
      <c r="BI78" s="107">
        <f t="shared" si="22"/>
        <v>0</v>
      </c>
      <c r="BJ78" s="107">
        <f t="shared" si="22"/>
        <v>0</v>
      </c>
      <c r="BK78" s="107">
        <f t="shared" si="22"/>
        <v>0</v>
      </c>
      <c r="BL78" s="107">
        <f t="shared" si="22"/>
        <v>0</v>
      </c>
      <c r="BM78" s="107">
        <f t="shared" si="22"/>
        <v>0</v>
      </c>
      <c r="BN78" s="107">
        <f t="shared" si="22"/>
        <v>0</v>
      </c>
      <c r="BO78" s="107">
        <f t="shared" si="22"/>
        <v>0</v>
      </c>
      <c r="BP78" s="107">
        <f t="shared" si="22"/>
        <v>0</v>
      </c>
      <c r="BQ78" s="107">
        <f t="shared" si="22"/>
        <v>0</v>
      </c>
      <c r="BR78" s="107">
        <f t="shared" si="22"/>
        <v>0</v>
      </c>
      <c r="BS78" s="107">
        <f t="shared" si="22"/>
        <v>0</v>
      </c>
      <c r="BT78" s="107">
        <f t="shared" si="22"/>
        <v>0</v>
      </c>
      <c r="BU78" s="107">
        <f t="shared" si="22"/>
        <v>0</v>
      </c>
      <c r="BV78" s="107">
        <f t="shared" si="22"/>
        <v>0</v>
      </c>
      <c r="BW78" s="107">
        <f t="shared" si="22"/>
        <v>0</v>
      </c>
      <c r="BX78" s="107">
        <f t="shared" si="22"/>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58">
        <f>'21Q4_P9'!U79</f>
        <v>1269126137</v>
      </c>
      <c r="V79" s="158">
        <f>'21Q4_P9'!V79</f>
        <v>2678412220</v>
      </c>
      <c r="W79" s="158">
        <f>'21Q4_P9'!W79</f>
        <v>4080075891</v>
      </c>
      <c r="X79" s="158">
        <f>'21Q4_P9'!X79</f>
        <v>5601099469</v>
      </c>
      <c r="Y79" s="158">
        <f>'21Q4_P9'!Y79</f>
        <v>1393786246</v>
      </c>
      <c r="Z79" s="158">
        <f>'21Q4_P9'!Z79</f>
        <v>2899241328</v>
      </c>
      <c r="AA79" s="158">
        <f>'21Q4_P9'!AA79</f>
        <v>4462773230</v>
      </c>
      <c r="AB79" s="158">
        <f>'21Q4_P9'!AB79</f>
        <v>6105605415</v>
      </c>
      <c r="AC79" s="158">
        <f>'21Q4_P9'!AC79</f>
        <v>1549965851</v>
      </c>
      <c r="AD79" s="158">
        <f>'21Q4_P9'!AD79</f>
        <v>3136895212</v>
      </c>
      <c r="AE79" s="158">
        <f>'21Q4_P9'!AE79</f>
        <v>4774047142</v>
      </c>
      <c r="AF79" s="158">
        <f>'21Q4_P9'!AF79</f>
        <v>6581456982</v>
      </c>
      <c r="AG79" s="158">
        <f>'21Q4_P9'!AG79</f>
        <v>1820996819</v>
      </c>
      <c r="AH79" s="158">
        <f>'21Q4_P9'!AH79</f>
        <v>3880011779</v>
      </c>
      <c r="AI79" s="158">
        <f>'21Q4_P9'!AI79</f>
        <v>5859647581</v>
      </c>
      <c r="AJ79" s="158">
        <f>'21Q4_P9'!AJ79</f>
        <v>7720651004</v>
      </c>
      <c r="AK79" s="158">
        <f>'21Q4_P9'!AK79</f>
        <v>2056453880</v>
      </c>
      <c r="AL79" s="158">
        <f>'21Q4_P9'!AL79</f>
        <v>4290577359</v>
      </c>
      <c r="AM79" s="158">
        <f>'21Q4_P9'!AM79</f>
        <v>6337859614</v>
      </c>
      <c r="AN79" s="158">
        <f>'21Q4_P9'!AN79</f>
        <v>8450431673</v>
      </c>
      <c r="AO79" s="158">
        <f>'22Q1_P1'!P17</f>
        <v>2131255409</v>
      </c>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642</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58">
        <f>'21Q4_P9'!U80</f>
        <v>238642942</v>
      </c>
      <c r="V80" s="158">
        <f>'21Q4_P9'!V80</f>
        <v>408514650</v>
      </c>
      <c r="W80" s="158">
        <f>'21Q4_P9'!W80</f>
        <v>641653864</v>
      </c>
      <c r="X80" s="158">
        <f>'21Q4_P9'!X80</f>
        <v>916013258</v>
      </c>
      <c r="Y80" s="158">
        <f>'21Q4_P9'!Y80</f>
        <v>446345796</v>
      </c>
      <c r="Z80" s="158">
        <f>'21Q4_P9'!Z80</f>
        <v>847427405</v>
      </c>
      <c r="AA80" s="158">
        <f>'21Q4_P9'!AA80</f>
        <v>1355201033</v>
      </c>
      <c r="AB80" s="158">
        <f>'21Q4_P9'!AB80</f>
        <v>1704983392</v>
      </c>
      <c r="AC80" s="158">
        <f>'21Q4_P9'!AC80</f>
        <v>366057458</v>
      </c>
      <c r="AD80" s="158">
        <f>'21Q4_P9'!AD80</f>
        <v>890704894</v>
      </c>
      <c r="AE80" s="158">
        <f>'21Q4_P9'!AE80</f>
        <v>1519023677</v>
      </c>
      <c r="AF80" s="158">
        <f>'21Q4_P9'!AF80</f>
        <v>2030711885</v>
      </c>
      <c r="AG80" s="158">
        <f>'21Q4_P9'!AG80</f>
        <v>239935602</v>
      </c>
      <c r="AH80" s="158">
        <f>'21Q4_P9'!AH80</f>
        <v>893055638</v>
      </c>
      <c r="AI80" s="158">
        <f>'21Q4_P9'!AI80</f>
        <v>1565297361</v>
      </c>
      <c r="AJ80" s="158">
        <f>'21Q4_P9'!AJ80</f>
        <v>2033116904</v>
      </c>
      <c r="AK80" s="158">
        <f>'21Q4_P9'!AK80</f>
        <v>585574089</v>
      </c>
      <c r="AL80" s="158">
        <f>'21Q4_P9'!AL80</f>
        <v>1314533392</v>
      </c>
      <c r="AM80" s="158">
        <f>'21Q4_P9'!AM80</f>
        <v>2271980192</v>
      </c>
      <c r="AN80" s="158">
        <f>'21Q4_P9'!AN80</f>
        <v>2575566949</v>
      </c>
      <c r="AO80" s="158">
        <f>'22Q1_P1'!P18</f>
        <v>671600227</v>
      </c>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642</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58">
        <f>'21Q4_P9'!U81</f>
        <v>8598499</v>
      </c>
      <c r="V81" s="158">
        <f>'21Q4_P9'!V81</f>
        <v>33646528</v>
      </c>
      <c r="W81" s="158">
        <f>'21Q4_P9'!W81</f>
        <v>82465634</v>
      </c>
      <c r="X81" s="158">
        <f>'21Q4_P9'!X81</f>
        <v>130559273</v>
      </c>
      <c r="Y81" s="158">
        <f>'21Q4_P9'!Y81</f>
        <v>29123242</v>
      </c>
      <c r="Z81" s="158">
        <f>'21Q4_P9'!Z81</f>
        <v>92309120</v>
      </c>
      <c r="AA81" s="158">
        <f>'21Q4_P9'!AA81</f>
        <v>154415233</v>
      </c>
      <c r="AB81" s="158">
        <f>'21Q4_P9'!AB81</f>
        <v>164233522</v>
      </c>
      <c r="AC81" s="158">
        <f>'21Q4_P9'!AC81</f>
        <v>42957779</v>
      </c>
      <c r="AD81" s="158">
        <f>'21Q4_P9'!AD81</f>
        <v>103994362</v>
      </c>
      <c r="AE81" s="158">
        <f>'21Q4_P9'!AE81</f>
        <v>174075507</v>
      </c>
      <c r="AF81" s="158">
        <f>'21Q4_P9'!AF81</f>
        <v>216039320</v>
      </c>
      <c r="AG81" s="158">
        <f>'21Q4_P9'!AG81</f>
        <v>51453754</v>
      </c>
      <c r="AH81" s="158">
        <f>'21Q4_P9'!AH81</f>
        <v>132130747</v>
      </c>
      <c r="AI81" s="158">
        <f>'21Q4_P9'!AI81</f>
        <v>204475069</v>
      </c>
      <c r="AJ81" s="158">
        <f>'21Q4_P9'!AJ81</f>
        <v>255422002</v>
      </c>
      <c r="AK81" s="158">
        <f>'21Q4_P9'!AK81</f>
        <v>52617882</v>
      </c>
      <c r="AL81" s="158">
        <f>'21Q4_P9'!AL81</f>
        <v>141101844</v>
      </c>
      <c r="AM81" s="158">
        <f>'21Q4_P9'!AM81</f>
        <v>235060123</v>
      </c>
      <c r="AN81" s="158">
        <f>'21Q4_P9'!AN81</f>
        <v>222060789</v>
      </c>
      <c r="AO81" s="158">
        <f>'22Q1_P1'!P19</f>
        <v>58463442</v>
      </c>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642</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58">
        <f>'21Q4_P9'!U82</f>
        <v>58727383</v>
      </c>
      <c r="V82" s="158">
        <f>'21Q4_P9'!V82</f>
        <v>99663687</v>
      </c>
      <c r="W82" s="158">
        <f>'21Q4_P9'!W82</f>
        <v>98946157</v>
      </c>
      <c r="X82" s="158">
        <f>'21Q4_P9'!X82</f>
        <v>112051582</v>
      </c>
      <c r="Y82" s="158">
        <f>'21Q4_P9'!Y82</f>
        <v>51149501</v>
      </c>
      <c r="Z82" s="158">
        <f>'21Q4_P9'!Z82</f>
        <v>74906107</v>
      </c>
      <c r="AA82" s="158">
        <f>'21Q4_P9'!AA82</f>
        <v>65997753</v>
      </c>
      <c r="AB82" s="158">
        <f>'21Q4_P9'!AB82</f>
        <v>89150618</v>
      </c>
      <c r="AC82" s="158">
        <f>'21Q4_P9'!AC82</f>
        <v>12812661</v>
      </c>
      <c r="AD82" s="158">
        <f>'21Q4_P9'!AD82</f>
        <v>22537990</v>
      </c>
      <c r="AE82" s="158">
        <f>'21Q4_P9'!AE82</f>
        <v>6365422</v>
      </c>
      <c r="AF82" s="158">
        <f>'21Q4_P9'!AF82</f>
        <v>6024494</v>
      </c>
      <c r="AG82" s="158">
        <f>'21Q4_P9'!AG82</f>
        <v>11738791</v>
      </c>
      <c r="AH82" s="158">
        <f>'21Q4_P9'!AH82</f>
        <v>30795351</v>
      </c>
      <c r="AI82" s="158">
        <f>'21Q4_P9'!AI82</f>
        <v>27622027</v>
      </c>
      <c r="AJ82" s="158">
        <f>'21Q4_P9'!AJ82</f>
        <v>44096490</v>
      </c>
      <c r="AK82" s="158">
        <f>'21Q4_P9'!AK82</f>
        <v>-28636879</v>
      </c>
      <c r="AL82" s="158">
        <f>'21Q4_P9'!AL82</f>
        <v>-75753944</v>
      </c>
      <c r="AM82" s="158">
        <f>'21Q4_P9'!AM82</f>
        <v>-212765180</v>
      </c>
      <c r="AN82" s="158">
        <f>'21Q4_P9'!AN82</f>
        <v>-352448991</v>
      </c>
      <c r="AO82" s="158">
        <f>'22Q1_P1'!P20</f>
        <v>-135826499</v>
      </c>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642</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59">
        <f>'21Q4_P9'!U83</f>
        <v>-627475701</v>
      </c>
      <c r="V83" s="159">
        <f>'21Q4_P9'!V83</f>
        <v>-1253706005</v>
      </c>
      <c r="W83" s="159">
        <f>'21Q4_P9'!W83</f>
        <v>-1890908914</v>
      </c>
      <c r="X83" s="159">
        <f>'21Q4_P9'!X83</f>
        <v>-2570742455</v>
      </c>
      <c r="Y83" s="159">
        <f>'21Q4_P9'!Y83</f>
        <v>-655394438</v>
      </c>
      <c r="Z83" s="159">
        <f>'21Q4_P9'!Z83</f>
        <v>-1371001793</v>
      </c>
      <c r="AA83" s="159">
        <f>'21Q4_P9'!AA83</f>
        <v>-2196255292</v>
      </c>
      <c r="AB83" s="159">
        <f>'21Q4_P9'!AB83</f>
        <v>-3033352701</v>
      </c>
      <c r="AC83" s="159">
        <f>'21Q4_P9'!AC83</f>
        <v>-886686713</v>
      </c>
      <c r="AD83" s="159">
        <f>'21Q4_P9'!AD83</f>
        <v>-1661120716</v>
      </c>
      <c r="AE83" s="159">
        <f>'21Q4_P9'!AE83</f>
        <v>-2499817181</v>
      </c>
      <c r="AF83" s="159">
        <f>'21Q4_P9'!AF83</f>
        <v>-3368381620</v>
      </c>
      <c r="AG83" s="159">
        <f>'21Q4_P9'!AG83</f>
        <v>-961216542</v>
      </c>
      <c r="AH83" s="159">
        <f>'21Q4_P9'!AH83</f>
        <v>-1862957850</v>
      </c>
      <c r="AI83" s="159">
        <f>'21Q4_P9'!AI83</f>
        <v>-2822111752</v>
      </c>
      <c r="AJ83" s="159">
        <f>'21Q4_P9'!AJ83</f>
        <v>-3990637686</v>
      </c>
      <c r="AK83" s="159">
        <f>'21Q4_P9'!AK83</f>
        <v>-1058229828</v>
      </c>
      <c r="AL83" s="159">
        <f>'21Q4_P9'!AL83</f>
        <v>-2221785294</v>
      </c>
      <c r="AM83" s="159">
        <f>'21Q4_P9'!AM83</f>
        <v>-3378887670</v>
      </c>
      <c r="AN83" s="159">
        <f>'21Q4_P9'!AN83</f>
        <v>-4575708004</v>
      </c>
      <c r="AO83" s="159">
        <f>'22Q1_P1'!P21</f>
        <v>-1241504839</v>
      </c>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642</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76:BT76"/>
    <mergeCell ref="BU76:BX76"/>
    <mergeCell ref="AS76:AV76"/>
    <mergeCell ref="AW76:AZ76"/>
    <mergeCell ref="BA76:BD76"/>
    <mergeCell ref="BE76:BH76"/>
    <mergeCell ref="BI76:BL76"/>
    <mergeCell ref="BM76:BP76"/>
  </mergeCells>
  <phoneticPr fontId="3"/>
  <printOptions horizontalCentered="1"/>
  <pageMargins left="0.7" right="0.7" top="0.75" bottom="0.75" header="0.3" footer="0.3"/>
  <pageSetup paperSize="9" scale="75" orientation="portrait" verticalDpi="300" r:id="rId1"/>
  <headerFooter>
    <oddFooter>&amp;R9</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DB831-0598-483E-860F-332901AE482A}">
  <dimension ref="A1:G32"/>
  <sheetViews>
    <sheetView defaultGridColor="0" view="pageBreakPreview" topLeftCell="A19" colorId="23" zoomScale="60" zoomScaleNormal="100" workbookViewId="0">
      <selection activeCell="E31" sqref="E31"/>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310</v>
      </c>
      <c r="D12" s="151" t="s">
        <v>659</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60" x14ac:dyDescent="0.25">
      <c r="A19" s="150" t="s">
        <v>94</v>
      </c>
      <c r="B19" s="150" t="s">
        <v>316</v>
      </c>
      <c r="C19" s="84" t="s">
        <v>328</v>
      </c>
      <c r="D19" s="151" t="s">
        <v>327</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72" x14ac:dyDescent="0.25">
      <c r="A26" s="150" t="s">
        <v>330</v>
      </c>
      <c r="B26" s="150" t="s">
        <v>501</v>
      </c>
      <c r="C26" s="84" t="s">
        <v>505</v>
      </c>
      <c r="D26" s="151" t="s">
        <v>506</v>
      </c>
      <c r="G26" s="27" t="s">
        <v>89</v>
      </c>
    </row>
    <row r="27" spans="1:7" s="27" customFormat="1" ht="96" x14ac:dyDescent="0.25">
      <c r="A27" s="150" t="s">
        <v>330</v>
      </c>
      <c r="B27" s="150" t="s">
        <v>304</v>
      </c>
      <c r="C27" s="84" t="s">
        <v>729</v>
      </c>
      <c r="D27" s="151" t="s">
        <v>730</v>
      </c>
      <c r="G27" s="27" t="s">
        <v>89</v>
      </c>
    </row>
    <row r="28" spans="1:7" s="27" customFormat="1" ht="15" customHeight="1" x14ac:dyDescent="0.25">
      <c r="A28" s="150" t="s">
        <v>330</v>
      </c>
      <c r="B28" s="150" t="s">
        <v>316</v>
      </c>
      <c r="C28" s="84" t="s">
        <v>726</v>
      </c>
      <c r="D28" s="151" t="s">
        <v>727</v>
      </c>
      <c r="G28" s="27" t="s">
        <v>89</v>
      </c>
    </row>
    <row r="29" spans="1:7" s="27" customFormat="1" ht="15" customHeight="1" x14ac:dyDescent="0.25">
      <c r="A29" s="81"/>
      <c r="B29" s="81"/>
      <c r="C29" s="82"/>
      <c r="D29" s="83"/>
      <c r="G29" s="27" t="s">
        <v>89</v>
      </c>
    </row>
    <row r="30" spans="1:7" ht="15" customHeight="1" x14ac:dyDescent="0.25">
      <c r="A30" s="27" t="s">
        <v>89</v>
      </c>
      <c r="B30" s="27" t="s">
        <v>89</v>
      </c>
      <c r="C30" s="27" t="s">
        <v>89</v>
      </c>
      <c r="D30" s="27" t="s">
        <v>89</v>
      </c>
      <c r="E30" s="27" t="s">
        <v>89</v>
      </c>
      <c r="F30" s="27" t="s">
        <v>89</v>
      </c>
      <c r="G30" s="27" t="s">
        <v>89</v>
      </c>
    </row>
    <row r="31" spans="1:7" ht="15" customHeight="1" x14ac:dyDescent="0.25">
      <c r="G31" s="27"/>
    </row>
    <row r="32" spans="1:7" ht="15" customHeight="1" x14ac:dyDescent="0.25">
      <c r="G32"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AECA-D4A4-48A1-8C45-44496D047BE6}">
  <dimension ref="A1:H30"/>
  <sheetViews>
    <sheetView defaultGridColor="0" colorId="23"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472</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1:H23"/>
    <mergeCell ref="A25:H28"/>
  </mergeCells>
  <phoneticPr fontId="3"/>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F920-4671-47CA-A8D7-B227F1D0A68A}">
  <sheetPr>
    <tabColor theme="1"/>
  </sheetPr>
  <dimension ref="A1"/>
  <sheetViews>
    <sheetView workbookViewId="0">
      <selection activeCell="E31" sqref="E31"/>
    </sheetView>
  </sheetViews>
  <sheetFormatPr defaultRowHeight="15.75" x14ac:dyDescent="0.2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0545-C577-4E99-BDE8-82066C7B6B11}">
  <dimension ref="A1:H28"/>
  <sheetViews>
    <sheetView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5">
      <c r="A7" s="311" t="s">
        <v>372</v>
      </c>
      <c r="B7" s="311"/>
      <c r="C7" s="311"/>
      <c r="D7" s="311"/>
      <c r="E7" s="307" t="s">
        <v>373</v>
      </c>
      <c r="F7" s="308"/>
      <c r="G7" s="308"/>
      <c r="H7" s="308"/>
    </row>
    <row r="8" spans="1:8" ht="24.95" customHeight="1" x14ac:dyDescent="0.2">
      <c r="A8" s="311"/>
      <c r="B8" s="311"/>
      <c r="C8" s="311"/>
      <c r="D8" s="311"/>
      <c r="E8" s="309" t="s">
        <v>374</v>
      </c>
      <c r="F8" s="310"/>
      <c r="G8" s="310"/>
      <c r="H8" s="310"/>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E7:H7"/>
    <mergeCell ref="E8:H8"/>
    <mergeCell ref="A7:D8"/>
  </mergeCells>
  <phoneticPr fontId="3"/>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47025-F3EB-4BA8-B569-2F2603C7D15D}">
  <dimension ref="B2:O4"/>
  <sheetViews>
    <sheetView showGridLines="0" workbookViewId="0">
      <selection activeCell="E31" sqref="E31"/>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2022</v>
      </c>
      <c r="C4" s="113" t="str">
        <f>"FY"&amp;$B$4-4</f>
        <v>FY2018</v>
      </c>
      <c r="D4" s="113" t="str">
        <f>"FY"&amp;$B$4-3</f>
        <v>FY2019</v>
      </c>
      <c r="E4" s="113" t="str">
        <f>"FY"&amp;$B$4-2</f>
        <v>FY2020</v>
      </c>
      <c r="F4" s="113" t="str">
        <f>"FY"&amp;$B$4-1</f>
        <v>FY2021</v>
      </c>
      <c r="G4" s="113" t="str">
        <f>"FY"&amp;$B$4</f>
        <v>FY2022</v>
      </c>
      <c r="H4" s="113" t="str">
        <f>"FY"&amp;$B$4+1</f>
        <v>FY2023</v>
      </c>
      <c r="I4" s="113" t="str">
        <f>"FY"&amp;$B$4+1</f>
        <v>FY2023</v>
      </c>
      <c r="J4" s="113">
        <v>2018</v>
      </c>
      <c r="K4" s="113">
        <f>$B$4-3</f>
        <v>2019</v>
      </c>
      <c r="L4" s="113">
        <f>$B$4-2</f>
        <v>2020</v>
      </c>
      <c r="M4" s="113">
        <f>$B$4-1</f>
        <v>2021</v>
      </c>
      <c r="N4" s="113">
        <f>$B$4</f>
        <v>2022</v>
      </c>
      <c r="O4" s="113">
        <f>$B$4+1</f>
        <v>2023</v>
      </c>
    </row>
  </sheetData>
  <mergeCells count="2">
    <mergeCell ref="C2:I2"/>
    <mergeCell ref="J2:O2"/>
  </mergeCells>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DCBF0-1707-4771-BDA7-8F98DE4F7544}">
  <dimension ref="A1:H28"/>
  <sheetViews>
    <sheetView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35">
      <c r="A7" s="311" t="s">
        <v>393</v>
      </c>
      <c r="B7" s="311"/>
      <c r="C7" s="311"/>
      <c r="D7" s="311"/>
      <c r="E7" s="368" t="s">
        <v>394</v>
      </c>
      <c r="F7" s="369"/>
      <c r="G7" s="369"/>
      <c r="H7" s="369"/>
    </row>
    <row r="8" spans="1:8" ht="24.95" customHeight="1" x14ac:dyDescent="0.2">
      <c r="A8" s="311"/>
      <c r="B8" s="311"/>
      <c r="C8" s="311"/>
      <c r="D8" s="311"/>
      <c r="E8" s="370" t="s">
        <v>615</v>
      </c>
      <c r="F8" s="371"/>
      <c r="G8" s="371"/>
      <c r="H8" s="371"/>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A7:D8"/>
    <mergeCell ref="E7:H7"/>
    <mergeCell ref="E8:H8"/>
  </mergeCells>
  <phoneticPr fontId="3"/>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D7325-BCD1-4369-9124-AD3FA7AD8126}">
  <dimension ref="A1:AB91"/>
  <sheetViews>
    <sheetView defaultGridColor="0" colorId="23" zoomScaleNormal="100" workbookViewId="0">
      <pane xSplit="8" ySplit="3" topLeftCell="K4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outlineLevelRow="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0</v>
      </c>
      <c r="I4" s="114" t="s">
        <v>375</v>
      </c>
      <c r="J4" s="114" t="s">
        <v>566</v>
      </c>
      <c r="AB4" s="3" t="s">
        <v>89</v>
      </c>
    </row>
    <row r="5" spans="1:28" s="27" customFormat="1" ht="15" customHeight="1" x14ac:dyDescent="0.25">
      <c r="G5" s="28" t="s">
        <v>1</v>
      </c>
      <c r="AB5" s="27" t="s">
        <v>89</v>
      </c>
    </row>
    <row r="6" spans="1:28" s="27" customFormat="1" ht="15" customHeight="1" x14ac:dyDescent="0.25">
      <c r="A6" s="312"/>
      <c r="B6" s="313"/>
      <c r="C6" s="117" t="str">
        <f>'22Q2_パラメータ設定'!$F$4</f>
        <v>FY2021</v>
      </c>
      <c r="D6" s="30" t="str">
        <f>'22Q2_パラメータ設定'!$G$4</f>
        <v>FY2022</v>
      </c>
      <c r="E6" s="117" t="str">
        <f>'22Q2_パラメータ設定'!$E$4</f>
        <v>FY2020</v>
      </c>
      <c r="F6" s="117" t="str">
        <f>'22Q2_パラメータ設定'!$F$4</f>
        <v>FY2021</v>
      </c>
      <c r="G6" s="122" t="str">
        <f>'22Q2_パラメータ設定'!$G$4</f>
        <v>FY2022</v>
      </c>
      <c r="I6" s="61" t="s">
        <v>78</v>
      </c>
      <c r="J6" s="61" t="s">
        <v>79</v>
      </c>
      <c r="K6" s="61" t="s">
        <v>80</v>
      </c>
      <c r="L6" s="61" t="s">
        <v>81</v>
      </c>
      <c r="M6" s="61" t="s">
        <v>9</v>
      </c>
      <c r="N6" s="61" t="s">
        <v>7</v>
      </c>
      <c r="O6" s="61" t="s">
        <v>8</v>
      </c>
      <c r="P6" s="61" t="s">
        <v>3</v>
      </c>
      <c r="Q6" s="61" t="s">
        <v>6</v>
      </c>
      <c r="R6" s="61" t="s">
        <v>82</v>
      </c>
      <c r="S6" s="61" t="s">
        <v>83</v>
      </c>
      <c r="T6" s="61" t="s">
        <v>84</v>
      </c>
      <c r="U6" s="61" t="s">
        <v>85</v>
      </c>
      <c r="V6" s="61" t="s">
        <v>86</v>
      </c>
      <c r="W6" s="61" t="s">
        <v>87</v>
      </c>
      <c r="X6" s="62" t="s">
        <v>88</v>
      </c>
      <c r="Z6" s="169" t="s">
        <v>635</v>
      </c>
      <c r="AB6" s="27" t="s">
        <v>89</v>
      </c>
    </row>
    <row r="7" spans="1:28" s="27" customFormat="1" ht="15" customHeight="1" x14ac:dyDescent="0.25">
      <c r="A7" s="314"/>
      <c r="B7" s="315"/>
      <c r="C7" s="119" t="s">
        <v>388</v>
      </c>
      <c r="D7" s="35" t="s">
        <v>388</v>
      </c>
      <c r="E7" s="118"/>
      <c r="F7" s="118"/>
      <c r="G7" s="118" t="s">
        <v>5</v>
      </c>
      <c r="I7" s="64" t="s">
        <v>388</v>
      </c>
      <c r="J7" s="64" t="s">
        <v>593</v>
      </c>
      <c r="K7" s="64" t="s">
        <v>593</v>
      </c>
      <c r="L7" s="64" t="s">
        <v>593</v>
      </c>
      <c r="M7" s="64" t="s">
        <v>593</v>
      </c>
      <c r="N7" s="64" t="s">
        <v>593</v>
      </c>
      <c r="O7" s="64" t="s">
        <v>593</v>
      </c>
      <c r="P7" s="64" t="s">
        <v>593</v>
      </c>
      <c r="Q7" s="64" t="s">
        <v>593</v>
      </c>
      <c r="R7" s="64" t="s">
        <v>593</v>
      </c>
      <c r="S7" s="64" t="s">
        <v>593</v>
      </c>
      <c r="T7" s="64" t="s">
        <v>593</v>
      </c>
      <c r="U7" s="64" t="s">
        <v>593</v>
      </c>
      <c r="V7" s="64" t="s">
        <v>593</v>
      </c>
      <c r="W7" s="64" t="s">
        <v>593</v>
      </c>
      <c r="X7" s="63" t="s">
        <v>593</v>
      </c>
      <c r="AB7" s="27" t="s">
        <v>89</v>
      </c>
    </row>
    <row r="8" spans="1:28" s="27" customFormat="1" ht="15" customHeight="1" x14ac:dyDescent="0.25">
      <c r="A8" s="36" t="s">
        <v>2</v>
      </c>
      <c r="B8" s="11" t="s">
        <v>12</v>
      </c>
      <c r="C8" s="37">
        <f t="shared" ref="C8:D48" si="0">+IF(OR(O8="",O8=0),"―",IF(O8&lt;0,ROUNDDOWN(O8/10^6,0)+-0.0000001,ROUNDDOWN(O8/10^6,0)))</f>
        <v>58150</v>
      </c>
      <c r="D8" s="37">
        <f t="shared" si="0"/>
        <v>65140</v>
      </c>
      <c r="E8" s="37">
        <f>'21Q4_P1'!E8</f>
        <v>106182</v>
      </c>
      <c r="F8" s="37">
        <f>'21Q4_P1'!F8</f>
        <v>117239</v>
      </c>
      <c r="G8" s="37">
        <f>'21Q4_P1'!G8</f>
        <v>127700</v>
      </c>
      <c r="I8" s="37">
        <f t="shared" ref="I8:X8" si="1">SUM(I9,I10,I11,I12)</f>
        <v>0</v>
      </c>
      <c r="J8" s="37">
        <f t="shared" si="1"/>
        <v>0</v>
      </c>
      <c r="K8" s="37">
        <f t="shared" si="1"/>
        <v>0</v>
      </c>
      <c r="L8" s="37">
        <f t="shared" si="1"/>
        <v>41031454207</v>
      </c>
      <c r="M8" s="37">
        <f t="shared" si="1"/>
        <v>47061721578</v>
      </c>
      <c r="N8" s="37">
        <f t="shared" si="1"/>
        <v>50360513480</v>
      </c>
      <c r="O8" s="37">
        <f t="shared" si="1"/>
        <v>58150913282</v>
      </c>
      <c r="P8" s="37">
        <f t="shared" si="1"/>
        <v>65140927147</v>
      </c>
      <c r="Q8" s="37">
        <f t="shared" si="1"/>
        <v>0</v>
      </c>
      <c r="R8" s="37">
        <f t="shared" si="1"/>
        <v>0</v>
      </c>
      <c r="S8" s="37">
        <f t="shared" si="1"/>
        <v>0</v>
      </c>
      <c r="T8" s="37">
        <f t="shared" si="1"/>
        <v>0</v>
      </c>
      <c r="U8" s="37">
        <f t="shared" si="1"/>
        <v>0</v>
      </c>
      <c r="V8" s="37">
        <f t="shared" si="1"/>
        <v>0</v>
      </c>
      <c r="W8" s="37">
        <f t="shared" si="1"/>
        <v>0</v>
      </c>
      <c r="X8" s="37">
        <f t="shared" si="1"/>
        <v>0</v>
      </c>
      <c r="AB8" s="27" t="s">
        <v>89</v>
      </c>
    </row>
    <row r="9" spans="1:28" s="27" customFormat="1" ht="15" customHeight="1" x14ac:dyDescent="0.25">
      <c r="A9" s="38" t="s">
        <v>10</v>
      </c>
      <c r="B9" s="12" t="s">
        <v>13</v>
      </c>
      <c r="C9" s="39">
        <f t="shared" si="0"/>
        <v>32884</v>
      </c>
      <c r="D9" s="39">
        <f t="shared" si="0"/>
        <v>35648</v>
      </c>
      <c r="E9" s="39">
        <f>'21Q4_P1'!E9</f>
        <v>60926</v>
      </c>
      <c r="F9" s="39">
        <f>'21Q4_P1'!F9</f>
        <v>66042</v>
      </c>
      <c r="G9" s="39">
        <f>'21Q4_P1'!G9</f>
        <v>66200</v>
      </c>
      <c r="I9" s="40"/>
      <c r="J9" s="40"/>
      <c r="K9" s="40"/>
      <c r="L9" s="40">
        <v>27643569055</v>
      </c>
      <c r="M9" s="40">
        <v>28770698959</v>
      </c>
      <c r="N9" s="40">
        <v>29800499376</v>
      </c>
      <c r="O9" s="40">
        <v>32884778319</v>
      </c>
      <c r="P9" s="40">
        <v>35648155067</v>
      </c>
      <c r="Q9" s="40"/>
      <c r="R9" s="40"/>
      <c r="S9" s="40"/>
      <c r="T9" s="40"/>
      <c r="U9" s="40"/>
      <c r="V9" s="40"/>
      <c r="W9" s="40"/>
      <c r="X9" s="40"/>
      <c r="Z9" s="27" t="s">
        <v>636</v>
      </c>
      <c r="AB9" s="27" t="s">
        <v>89</v>
      </c>
    </row>
    <row r="10" spans="1:28" s="27" customFormat="1" ht="15" customHeight="1" x14ac:dyDescent="0.25">
      <c r="A10" s="38" t="s">
        <v>11</v>
      </c>
      <c r="B10" s="12" t="s">
        <v>44</v>
      </c>
      <c r="C10" s="39">
        <f t="shared" si="0"/>
        <v>23587</v>
      </c>
      <c r="D10" s="39">
        <f t="shared" si="0"/>
        <v>24171</v>
      </c>
      <c r="E10" s="39">
        <f>'21Q4_P1'!E10</f>
        <v>42303</v>
      </c>
      <c r="F10" s="39">
        <f>'21Q4_P1'!F10</f>
        <v>47602</v>
      </c>
      <c r="G10" s="39">
        <f>'21Q4_P1'!G10</f>
        <v>51200</v>
      </c>
      <c r="I10" s="40"/>
      <c r="J10" s="40"/>
      <c r="K10" s="40"/>
      <c r="L10" s="40">
        <v>12287217983</v>
      </c>
      <c r="M10" s="40">
        <v>17117536358</v>
      </c>
      <c r="N10" s="40">
        <v>19103844781</v>
      </c>
      <c r="O10" s="40">
        <v>23587982760</v>
      </c>
      <c r="P10" s="40">
        <v>24171700885</v>
      </c>
      <c r="Q10" s="40"/>
      <c r="R10" s="40"/>
      <c r="S10" s="40"/>
      <c r="T10" s="40"/>
      <c r="U10" s="40"/>
      <c r="V10" s="40"/>
      <c r="W10" s="40"/>
      <c r="X10" s="40"/>
      <c r="Z10" s="27" t="s">
        <v>636</v>
      </c>
      <c r="AB10" s="27" t="s">
        <v>89</v>
      </c>
    </row>
    <row r="11" spans="1:28" s="27" customFormat="1" ht="15" customHeight="1" x14ac:dyDescent="0.25">
      <c r="A11" s="38" t="s">
        <v>16</v>
      </c>
      <c r="B11" s="12" t="s">
        <v>45</v>
      </c>
      <c r="C11" s="39">
        <f t="shared" si="0"/>
        <v>1407</v>
      </c>
      <c r="D11" s="39">
        <f t="shared" si="0"/>
        <v>5013</v>
      </c>
      <c r="E11" s="39">
        <f>'21Q4_P1'!E11</f>
        <v>2427</v>
      </c>
      <c r="F11" s="39">
        <f>'21Q4_P1'!F11</f>
        <v>3078</v>
      </c>
      <c r="G11" s="39">
        <f>'21Q4_P1'!G11</f>
        <v>9500</v>
      </c>
      <c r="I11" s="40"/>
      <c r="J11" s="40"/>
      <c r="K11" s="40"/>
      <c r="L11" s="40">
        <v>774550540</v>
      </c>
      <c r="M11" s="40">
        <v>926653057</v>
      </c>
      <c r="N11" s="40">
        <v>1172102380</v>
      </c>
      <c r="O11" s="40">
        <v>1407295791</v>
      </c>
      <c r="P11" s="40">
        <v>5013537864</v>
      </c>
      <c r="Q11" s="40"/>
      <c r="R11" s="40"/>
      <c r="S11" s="40"/>
      <c r="T11" s="40"/>
      <c r="U11" s="40"/>
      <c r="V11" s="40"/>
      <c r="W11" s="40"/>
      <c r="X11" s="40"/>
      <c r="Z11" s="27" t="s">
        <v>636</v>
      </c>
      <c r="AB11" s="27" t="s">
        <v>89</v>
      </c>
    </row>
    <row r="12" spans="1:28" s="27" customFormat="1" ht="15" customHeight="1" x14ac:dyDescent="0.25">
      <c r="A12" s="42" t="s">
        <v>17</v>
      </c>
      <c r="B12" s="12" t="s">
        <v>18</v>
      </c>
      <c r="C12" s="43">
        <f t="shared" si="0"/>
        <v>270</v>
      </c>
      <c r="D12" s="43">
        <f t="shared" si="0"/>
        <v>307</v>
      </c>
      <c r="E12" s="43">
        <f>'21Q4_P1'!E12</f>
        <v>524</v>
      </c>
      <c r="F12" s="43">
        <f>'21Q4_P1'!F12</f>
        <v>516</v>
      </c>
      <c r="G12" s="43">
        <f>'21Q4_P1'!G12</f>
        <v>800</v>
      </c>
      <c r="I12" s="44"/>
      <c r="J12" s="44"/>
      <c r="K12" s="44"/>
      <c r="L12" s="44">
        <v>326116629</v>
      </c>
      <c r="M12" s="44">
        <v>246833204</v>
      </c>
      <c r="N12" s="44">
        <v>284066943</v>
      </c>
      <c r="O12" s="44">
        <v>270856412</v>
      </c>
      <c r="P12" s="44">
        <v>307533331</v>
      </c>
      <c r="Q12" s="44"/>
      <c r="R12" s="44"/>
      <c r="S12" s="44"/>
      <c r="T12" s="44"/>
      <c r="U12" s="44"/>
      <c r="V12" s="44"/>
      <c r="W12" s="44"/>
      <c r="X12" s="44"/>
      <c r="Z12" s="27" t="s">
        <v>636</v>
      </c>
      <c r="AB12" s="27" t="s">
        <v>89</v>
      </c>
    </row>
    <row r="13" spans="1:28" s="27" customFormat="1" ht="15" customHeight="1" x14ac:dyDescent="0.25">
      <c r="A13" s="45" t="s">
        <v>19</v>
      </c>
      <c r="B13" s="13" t="s">
        <v>21</v>
      </c>
      <c r="C13" s="46">
        <f t="shared" si="0"/>
        <v>47856</v>
      </c>
      <c r="D13" s="46">
        <f t="shared" si="0"/>
        <v>54396</v>
      </c>
      <c r="E13" s="46">
        <f>'21Q4_P1'!E13</f>
        <v>87321</v>
      </c>
      <c r="F13" s="46">
        <f>'21Q4_P1'!F13</f>
        <v>96775</v>
      </c>
      <c r="G13" s="46" t="str">
        <f>'21Q4_P1'!G13</f>
        <v>―</v>
      </c>
      <c r="I13" s="47"/>
      <c r="J13" s="47"/>
      <c r="K13" s="47"/>
      <c r="L13" s="47">
        <v>33704404296</v>
      </c>
      <c r="M13" s="47">
        <v>38762243077</v>
      </c>
      <c r="N13" s="47">
        <v>41214173621</v>
      </c>
      <c r="O13" s="47">
        <v>47856646937</v>
      </c>
      <c r="P13" s="47">
        <v>54396810844</v>
      </c>
      <c r="Q13" s="47"/>
      <c r="R13" s="47"/>
      <c r="S13" s="47"/>
      <c r="T13" s="47"/>
      <c r="U13" s="47"/>
      <c r="V13" s="47"/>
      <c r="W13" s="47"/>
      <c r="X13" s="47"/>
      <c r="Z13" s="27" t="s">
        <v>637</v>
      </c>
      <c r="AB13" s="27" t="s">
        <v>89</v>
      </c>
    </row>
    <row r="14" spans="1:28" s="27" customFormat="1" ht="15" customHeight="1" x14ac:dyDescent="0.25">
      <c r="A14" s="45" t="s">
        <v>20</v>
      </c>
      <c r="B14" s="13" t="s">
        <v>22</v>
      </c>
      <c r="C14" s="46">
        <f t="shared" si="0"/>
        <v>10294</v>
      </c>
      <c r="D14" s="46">
        <f t="shared" si="0"/>
        <v>10744</v>
      </c>
      <c r="E14" s="46">
        <f>'21Q4_P1'!E14</f>
        <v>18860</v>
      </c>
      <c r="F14" s="46">
        <f>'21Q4_P1'!F14</f>
        <v>20464</v>
      </c>
      <c r="G14" s="46" t="str">
        <f>'21Q4_P1'!G14</f>
        <v>―</v>
      </c>
      <c r="I14" s="46">
        <f t="shared" ref="I14:X14" si="2">I8-I13</f>
        <v>0</v>
      </c>
      <c r="J14" s="46">
        <f t="shared" si="2"/>
        <v>0</v>
      </c>
      <c r="K14" s="46">
        <f t="shared" si="2"/>
        <v>0</v>
      </c>
      <c r="L14" s="46">
        <f t="shared" si="2"/>
        <v>7327049911</v>
      </c>
      <c r="M14" s="46">
        <f t="shared" si="2"/>
        <v>8299478501</v>
      </c>
      <c r="N14" s="46">
        <f t="shared" si="2"/>
        <v>9146339859</v>
      </c>
      <c r="O14" s="46">
        <f t="shared" si="2"/>
        <v>10294266345</v>
      </c>
      <c r="P14" s="46">
        <f t="shared" si="2"/>
        <v>10744116303</v>
      </c>
      <c r="Q14" s="46">
        <f t="shared" si="2"/>
        <v>0</v>
      </c>
      <c r="R14" s="46">
        <f t="shared" si="2"/>
        <v>0</v>
      </c>
      <c r="S14" s="46">
        <f t="shared" si="2"/>
        <v>0</v>
      </c>
      <c r="T14" s="46">
        <f t="shared" si="2"/>
        <v>0</v>
      </c>
      <c r="U14" s="46">
        <f t="shared" si="2"/>
        <v>0</v>
      </c>
      <c r="V14" s="46">
        <f t="shared" si="2"/>
        <v>0</v>
      </c>
      <c r="W14" s="46">
        <f t="shared" si="2"/>
        <v>0</v>
      </c>
      <c r="X14" s="46">
        <f t="shared" si="2"/>
        <v>0</v>
      </c>
      <c r="AB14" s="27" t="s">
        <v>89</v>
      </c>
    </row>
    <row r="15" spans="1:28" s="27" customFormat="1" ht="15" customHeight="1" x14ac:dyDescent="0.25">
      <c r="A15" s="45" t="s">
        <v>23</v>
      </c>
      <c r="B15" s="13" t="s">
        <v>508</v>
      </c>
      <c r="C15" s="46">
        <f t="shared" si="0"/>
        <v>6845</v>
      </c>
      <c r="D15" s="46">
        <f t="shared" si="0"/>
        <v>7623</v>
      </c>
      <c r="E15" s="46">
        <f>'21Q4_P1'!E15</f>
        <v>12798</v>
      </c>
      <c r="F15" s="46">
        <f>'21Q4_P1'!F15</f>
        <v>14144</v>
      </c>
      <c r="G15" s="46" t="str">
        <f>'21Q4_P1'!G15</f>
        <v>―</v>
      </c>
      <c r="I15" s="46">
        <f>I14-I16</f>
        <v>0</v>
      </c>
      <c r="J15" s="46">
        <f t="shared" ref="J15:X15" si="3">J14-J16</f>
        <v>0</v>
      </c>
      <c r="K15" s="46">
        <f t="shared" si="3"/>
        <v>0</v>
      </c>
      <c r="L15" s="46">
        <f t="shared" si="3"/>
        <v>4784167744</v>
      </c>
      <c r="M15" s="46">
        <f t="shared" si="3"/>
        <v>5806466759</v>
      </c>
      <c r="N15" s="46">
        <f t="shared" si="3"/>
        <v>6073304194</v>
      </c>
      <c r="O15" s="46">
        <f t="shared" si="3"/>
        <v>6845592988</v>
      </c>
      <c r="P15" s="46">
        <f t="shared" si="3"/>
        <v>7623583291</v>
      </c>
      <c r="Q15" s="46">
        <f t="shared" si="3"/>
        <v>0</v>
      </c>
      <c r="R15" s="46">
        <f t="shared" si="3"/>
        <v>0</v>
      </c>
      <c r="S15" s="46">
        <f t="shared" si="3"/>
        <v>0</v>
      </c>
      <c r="T15" s="46">
        <f t="shared" si="3"/>
        <v>0</v>
      </c>
      <c r="U15" s="46">
        <f t="shared" si="3"/>
        <v>0</v>
      </c>
      <c r="V15" s="46">
        <f t="shared" si="3"/>
        <v>0</v>
      </c>
      <c r="W15" s="46">
        <f t="shared" si="3"/>
        <v>0</v>
      </c>
      <c r="X15" s="46">
        <f t="shared" si="3"/>
        <v>0</v>
      </c>
      <c r="AB15" s="27" t="s">
        <v>89</v>
      </c>
    </row>
    <row r="16" spans="1:28" s="27" customFormat="1" ht="15" customHeight="1" x14ac:dyDescent="0.25">
      <c r="A16" s="36" t="s">
        <v>24</v>
      </c>
      <c r="B16" s="11" t="s">
        <v>27</v>
      </c>
      <c r="C16" s="37">
        <f t="shared" si="0"/>
        <v>3448</v>
      </c>
      <c r="D16" s="37">
        <f t="shared" si="0"/>
        <v>3120</v>
      </c>
      <c r="E16" s="37">
        <f>'21Q4_P1'!E16</f>
        <v>6062</v>
      </c>
      <c r="F16" s="37">
        <f>'21Q4_P1'!F16</f>
        <v>6319</v>
      </c>
      <c r="G16" s="37">
        <f>'21Q4_P1'!G16</f>
        <v>6780</v>
      </c>
      <c r="I16" s="37">
        <f t="shared" ref="I16:X16" si="4">SUM(I17,I18,I19,I20,I21)</f>
        <v>0</v>
      </c>
      <c r="J16" s="37">
        <f t="shared" si="4"/>
        <v>0</v>
      </c>
      <c r="K16" s="37">
        <f t="shared" si="4"/>
        <v>0</v>
      </c>
      <c r="L16" s="37">
        <f t="shared" si="4"/>
        <v>2542882167</v>
      </c>
      <c r="M16" s="37">
        <f t="shared" si="4"/>
        <v>2493011742</v>
      </c>
      <c r="N16" s="37">
        <f t="shared" si="4"/>
        <v>3073035665</v>
      </c>
      <c r="O16" s="37">
        <f t="shared" si="4"/>
        <v>3448673357</v>
      </c>
      <c r="P16" s="37">
        <f t="shared" si="4"/>
        <v>3120533012</v>
      </c>
      <c r="Q16" s="37">
        <f t="shared" si="4"/>
        <v>0</v>
      </c>
      <c r="R16" s="37">
        <f t="shared" si="4"/>
        <v>0</v>
      </c>
      <c r="S16" s="37">
        <f t="shared" si="4"/>
        <v>0</v>
      </c>
      <c r="T16" s="37">
        <f t="shared" si="4"/>
        <v>0</v>
      </c>
      <c r="U16" s="37">
        <f t="shared" si="4"/>
        <v>0</v>
      </c>
      <c r="V16" s="37">
        <f t="shared" si="4"/>
        <v>0</v>
      </c>
      <c r="W16" s="37">
        <f t="shared" si="4"/>
        <v>0</v>
      </c>
      <c r="X16" s="37">
        <f t="shared" si="4"/>
        <v>0</v>
      </c>
      <c r="AB16" s="27" t="s">
        <v>89</v>
      </c>
    </row>
    <row r="17" spans="1:28" s="27" customFormat="1" ht="15" customHeight="1" x14ac:dyDescent="0.25">
      <c r="A17" s="38" t="s">
        <v>10</v>
      </c>
      <c r="B17" s="12" t="s">
        <v>13</v>
      </c>
      <c r="C17" s="39">
        <f t="shared" si="0"/>
        <v>4290</v>
      </c>
      <c r="D17" s="39">
        <f t="shared" si="0"/>
        <v>4406</v>
      </c>
      <c r="E17" s="39">
        <f>'21Q4_P1'!E17</f>
        <v>7720</v>
      </c>
      <c r="F17" s="39">
        <f>'21Q4_P1'!F17</f>
        <v>8450</v>
      </c>
      <c r="G17" s="39">
        <f>'21Q4_P1'!G17</f>
        <v>8850</v>
      </c>
      <c r="I17" s="40"/>
      <c r="J17" s="40"/>
      <c r="K17" s="40"/>
      <c r="L17" s="40">
        <v>2899241328</v>
      </c>
      <c r="M17" s="40">
        <v>3136895212</v>
      </c>
      <c r="N17" s="40">
        <v>3880011779</v>
      </c>
      <c r="O17" s="40">
        <v>4290577359</v>
      </c>
      <c r="P17" s="40">
        <v>4406440133</v>
      </c>
      <c r="Q17" s="40"/>
      <c r="R17" s="40"/>
      <c r="S17" s="40"/>
      <c r="T17" s="40"/>
      <c r="U17" s="40"/>
      <c r="V17" s="40"/>
      <c r="W17" s="40"/>
      <c r="X17" s="40"/>
      <c r="Z17" s="27" t="s">
        <v>636</v>
      </c>
      <c r="AB17" s="27" t="s">
        <v>89</v>
      </c>
    </row>
    <row r="18" spans="1:28" s="27" customFormat="1" ht="15" customHeight="1" x14ac:dyDescent="0.25">
      <c r="A18" s="38" t="s">
        <v>11</v>
      </c>
      <c r="B18" s="12" t="s">
        <v>44</v>
      </c>
      <c r="C18" s="39">
        <f t="shared" si="0"/>
        <v>1314</v>
      </c>
      <c r="D18" s="39">
        <f t="shared" si="0"/>
        <v>1343</v>
      </c>
      <c r="E18" s="39">
        <f>'21Q4_P1'!E18</f>
        <v>2033</v>
      </c>
      <c r="F18" s="39">
        <f>'21Q4_P1'!F18</f>
        <v>2575</v>
      </c>
      <c r="G18" s="39">
        <f>'21Q4_P1'!G18</f>
        <v>3550</v>
      </c>
      <c r="I18" s="40"/>
      <c r="J18" s="40"/>
      <c r="K18" s="40"/>
      <c r="L18" s="40">
        <v>847427405</v>
      </c>
      <c r="M18" s="40">
        <v>890704894</v>
      </c>
      <c r="N18" s="40">
        <v>893055638</v>
      </c>
      <c r="O18" s="40">
        <v>1314533392</v>
      </c>
      <c r="P18" s="40">
        <v>1343859421</v>
      </c>
      <c r="Q18" s="40"/>
      <c r="R18" s="40"/>
      <c r="S18" s="40"/>
      <c r="T18" s="40"/>
      <c r="U18" s="40"/>
      <c r="V18" s="40"/>
      <c r="W18" s="40"/>
      <c r="X18" s="40"/>
      <c r="Z18" s="27" t="s">
        <v>636</v>
      </c>
      <c r="AB18" s="27" t="s">
        <v>89</v>
      </c>
    </row>
    <row r="19" spans="1:28" s="27" customFormat="1" ht="15" customHeight="1" x14ac:dyDescent="0.25">
      <c r="A19" s="38" t="s">
        <v>14</v>
      </c>
      <c r="B19" s="12" t="s">
        <v>77</v>
      </c>
      <c r="C19" s="39">
        <f t="shared" si="0"/>
        <v>141</v>
      </c>
      <c r="D19" s="39">
        <f t="shared" si="0"/>
        <v>129</v>
      </c>
      <c r="E19" s="39">
        <f>'21Q4_P1'!E19</f>
        <v>255</v>
      </c>
      <c r="F19" s="39">
        <f>'21Q4_P1'!F19</f>
        <v>222</v>
      </c>
      <c r="G19" s="39">
        <f>'21Q4_P1'!G19</f>
        <v>450</v>
      </c>
      <c r="I19" s="40"/>
      <c r="J19" s="40"/>
      <c r="K19" s="40"/>
      <c r="L19" s="40">
        <v>92309120</v>
      </c>
      <c r="M19" s="40">
        <v>103994362</v>
      </c>
      <c r="N19" s="40">
        <v>132130747</v>
      </c>
      <c r="O19" s="40">
        <v>141101844</v>
      </c>
      <c r="P19" s="40">
        <v>129294782</v>
      </c>
      <c r="Q19" s="40"/>
      <c r="R19" s="40"/>
      <c r="S19" s="40"/>
      <c r="T19" s="40"/>
      <c r="U19" s="40"/>
      <c r="V19" s="40"/>
      <c r="W19" s="40"/>
      <c r="X19" s="40"/>
      <c r="Z19" s="27" t="s">
        <v>636</v>
      </c>
      <c r="AB19" s="27" t="s">
        <v>89</v>
      </c>
    </row>
    <row r="20" spans="1:28" s="27" customFormat="1" ht="15" customHeight="1" x14ac:dyDescent="0.25">
      <c r="A20" s="38" t="s">
        <v>15</v>
      </c>
      <c r="B20" s="12" t="s">
        <v>76</v>
      </c>
      <c r="C20" s="39">
        <f t="shared" si="0"/>
        <v>-75.000000099999994</v>
      </c>
      <c r="D20" s="39">
        <f t="shared" si="0"/>
        <v>-289.00000010000002</v>
      </c>
      <c r="E20" s="39">
        <f>'21Q4_P1'!E20</f>
        <v>44</v>
      </c>
      <c r="F20" s="39">
        <f>'21Q4_P1'!F20</f>
        <v>-352.00000010000002</v>
      </c>
      <c r="G20" s="39">
        <f>'21Q4_P1'!G20</f>
        <v>-570.00000009999997</v>
      </c>
      <c r="I20" s="40"/>
      <c r="J20" s="40"/>
      <c r="K20" s="40"/>
      <c r="L20" s="40">
        <v>74906107</v>
      </c>
      <c r="M20" s="40">
        <v>22537990</v>
      </c>
      <c r="N20" s="40">
        <v>30795351</v>
      </c>
      <c r="O20" s="40">
        <v>-75753944</v>
      </c>
      <c r="P20" s="40">
        <v>-289956803</v>
      </c>
      <c r="Q20" s="40"/>
      <c r="R20" s="40"/>
      <c r="S20" s="40"/>
      <c r="T20" s="40"/>
      <c r="U20" s="40"/>
      <c r="V20" s="40"/>
      <c r="W20" s="40"/>
      <c r="X20" s="40"/>
      <c r="Z20" s="27" t="s">
        <v>636</v>
      </c>
      <c r="AB20" s="27" t="s">
        <v>89</v>
      </c>
    </row>
    <row r="21" spans="1:28" s="27" customFormat="1" ht="15" customHeight="1" x14ac:dyDescent="0.25">
      <c r="A21" s="42" t="s">
        <v>25</v>
      </c>
      <c r="B21" s="14" t="s">
        <v>26</v>
      </c>
      <c r="C21" s="43">
        <f t="shared" si="0"/>
        <v>-2221.0000000999999</v>
      </c>
      <c r="D21" s="43">
        <f t="shared" si="0"/>
        <v>-2469.0000000999999</v>
      </c>
      <c r="E21" s="43">
        <f>'21Q4_P1'!E21</f>
        <v>-3990.0000000999999</v>
      </c>
      <c r="F21" s="43">
        <f>'21Q4_P1'!F21</f>
        <v>-4575.0000000999999</v>
      </c>
      <c r="G21" s="43">
        <f>'21Q4_P1'!G21</f>
        <v>-5500.0000000999999</v>
      </c>
      <c r="I21" s="44"/>
      <c r="J21" s="44"/>
      <c r="K21" s="44"/>
      <c r="L21" s="44">
        <v>-1371001793</v>
      </c>
      <c r="M21" s="44">
        <v>-1661120716</v>
      </c>
      <c r="N21" s="44">
        <v>-1862957850</v>
      </c>
      <c r="O21" s="44">
        <v>-2221785294</v>
      </c>
      <c r="P21" s="44">
        <v>-2469104521</v>
      </c>
      <c r="Q21" s="44"/>
      <c r="R21" s="44"/>
      <c r="S21" s="44"/>
      <c r="T21" s="44"/>
      <c r="U21" s="44"/>
      <c r="V21" s="44"/>
      <c r="W21" s="44"/>
      <c r="X21" s="44"/>
      <c r="Z21" s="27" t="s">
        <v>636</v>
      </c>
      <c r="AB21" s="27" t="s">
        <v>89</v>
      </c>
    </row>
    <row r="22" spans="1:28" s="27" customFormat="1" ht="15" customHeight="1" x14ac:dyDescent="0.25">
      <c r="A22" s="36" t="s">
        <v>32</v>
      </c>
      <c r="B22" s="11" t="s">
        <v>28</v>
      </c>
      <c r="C22" s="37">
        <f t="shared" si="0"/>
        <v>224</v>
      </c>
      <c r="D22" s="37">
        <f t="shared" si="0"/>
        <v>514</v>
      </c>
      <c r="E22" s="37">
        <f>'21Q4_P1'!E22</f>
        <v>366</v>
      </c>
      <c r="F22" s="37">
        <f>'21Q4_P1'!F22</f>
        <v>396</v>
      </c>
      <c r="G22" s="37" t="str">
        <f>'21Q4_P1'!G22</f>
        <v>―</v>
      </c>
      <c r="I22" s="48"/>
      <c r="J22" s="48"/>
      <c r="K22" s="48"/>
      <c r="L22" s="48">
        <v>84001143</v>
      </c>
      <c r="M22" s="48">
        <v>95867506</v>
      </c>
      <c r="N22" s="48">
        <v>63736971</v>
      </c>
      <c r="O22" s="48">
        <v>224448164</v>
      </c>
      <c r="P22" s="48">
        <v>514812105</v>
      </c>
      <c r="Q22" s="48"/>
      <c r="R22" s="48"/>
      <c r="S22" s="48"/>
      <c r="T22" s="48"/>
      <c r="U22" s="48"/>
      <c r="V22" s="48"/>
      <c r="W22" s="48"/>
      <c r="X22" s="48"/>
      <c r="Z22" s="27" t="s">
        <v>637</v>
      </c>
      <c r="AB22" s="27" t="s">
        <v>89</v>
      </c>
    </row>
    <row r="23" spans="1:28" s="27" customFormat="1" ht="15" customHeight="1" x14ac:dyDescent="0.25">
      <c r="A23" s="49" t="s">
        <v>33</v>
      </c>
      <c r="B23" s="12" t="s">
        <v>43</v>
      </c>
      <c r="C23" s="39">
        <f t="shared" si="0"/>
        <v>8</v>
      </c>
      <c r="D23" s="39">
        <f t="shared" si="0"/>
        <v>7</v>
      </c>
      <c r="E23" s="39">
        <f>'21Q4_P1'!E23</f>
        <v>16</v>
      </c>
      <c r="F23" s="39">
        <f>'21Q4_P1'!F23</f>
        <v>16</v>
      </c>
      <c r="G23" s="39" t="str">
        <f>'21Q4_P1'!G23</f>
        <v>―</v>
      </c>
      <c r="I23" s="40"/>
      <c r="J23" s="40"/>
      <c r="K23" s="40"/>
      <c r="L23" s="40">
        <v>68589</v>
      </c>
      <c r="M23" s="40">
        <v>8741091</v>
      </c>
      <c r="N23" s="40">
        <v>8419969</v>
      </c>
      <c r="O23" s="40">
        <v>8089704</v>
      </c>
      <c r="P23" s="40">
        <v>7825447</v>
      </c>
      <c r="Q23" s="40"/>
      <c r="R23" s="40"/>
      <c r="S23" s="40"/>
      <c r="T23" s="40"/>
      <c r="U23" s="40"/>
      <c r="V23" s="40"/>
      <c r="W23" s="40"/>
      <c r="X23" s="40"/>
      <c r="Z23" s="27" t="s">
        <v>637</v>
      </c>
      <c r="AB23" s="27" t="s">
        <v>89</v>
      </c>
    </row>
    <row r="24" spans="1:28" s="27" customFormat="1" ht="15" customHeight="1" x14ac:dyDescent="0.25">
      <c r="A24" s="49" t="s">
        <v>34</v>
      </c>
      <c r="B24" s="12" t="s">
        <v>29</v>
      </c>
      <c r="C24" s="39">
        <f t="shared" si="0"/>
        <v>2</v>
      </c>
      <c r="D24" s="39">
        <f t="shared" si="0"/>
        <v>0</v>
      </c>
      <c r="E24" s="39">
        <f>'21Q4_P1'!E24</f>
        <v>3</v>
      </c>
      <c r="F24" s="39">
        <f>'21Q4_P1'!F24</f>
        <v>5</v>
      </c>
      <c r="G24" s="39" t="str">
        <f>'21Q4_P1'!G24</f>
        <v>―</v>
      </c>
      <c r="I24" s="40"/>
      <c r="J24" s="40"/>
      <c r="K24" s="40"/>
      <c r="L24" s="40">
        <v>1118225</v>
      </c>
      <c r="M24" s="40">
        <v>1152829</v>
      </c>
      <c r="N24" s="40">
        <v>1838575</v>
      </c>
      <c r="O24" s="40">
        <v>2694403</v>
      </c>
      <c r="P24" s="40">
        <v>47234</v>
      </c>
      <c r="Q24" s="40"/>
      <c r="R24" s="40"/>
      <c r="S24" s="40"/>
      <c r="T24" s="40"/>
      <c r="U24" s="40"/>
      <c r="V24" s="40"/>
      <c r="W24" s="40"/>
      <c r="X24" s="40"/>
      <c r="Z24" s="27" t="s">
        <v>637</v>
      </c>
      <c r="AB24" s="27" t="s">
        <v>89</v>
      </c>
    </row>
    <row r="25" spans="1:28" s="27" customFormat="1" ht="15" customHeight="1" x14ac:dyDescent="0.25">
      <c r="A25" s="49" t="s">
        <v>35</v>
      </c>
      <c r="B25" s="12" t="s">
        <v>509</v>
      </c>
      <c r="C25" s="39">
        <f t="shared" si="0"/>
        <v>52</v>
      </c>
      <c r="D25" s="39">
        <f t="shared" si="0"/>
        <v>21</v>
      </c>
      <c r="E25" s="39">
        <f>'21Q4_P1'!E25</f>
        <v>91</v>
      </c>
      <c r="F25" s="39">
        <f>'21Q4_P1'!F25</f>
        <v>100</v>
      </c>
      <c r="G25" s="39" t="str">
        <f>'21Q4_P1'!G25</f>
        <v>―</v>
      </c>
      <c r="I25" s="40"/>
      <c r="J25" s="40"/>
      <c r="K25" s="40"/>
      <c r="L25" s="40">
        <v>30964915</v>
      </c>
      <c r="M25" s="40">
        <v>29083816</v>
      </c>
      <c r="N25" s="40">
        <v>10159271</v>
      </c>
      <c r="O25" s="40">
        <v>52851670</v>
      </c>
      <c r="P25" s="40">
        <v>21559466</v>
      </c>
      <c r="Q25" s="40"/>
      <c r="R25" s="40"/>
      <c r="S25" s="40"/>
      <c r="T25" s="40"/>
      <c r="U25" s="40"/>
      <c r="V25" s="40"/>
      <c r="W25" s="40"/>
      <c r="X25" s="40"/>
      <c r="Z25" s="27" t="s">
        <v>637</v>
      </c>
      <c r="AB25" s="27" t="s">
        <v>89</v>
      </c>
    </row>
    <row r="26" spans="1:28" s="27" customFormat="1" ht="15" customHeight="1" x14ac:dyDescent="0.25">
      <c r="A26" s="49" t="s">
        <v>36</v>
      </c>
      <c r="B26" s="12" t="s">
        <v>30</v>
      </c>
      <c r="C26" s="39">
        <f t="shared" si="0"/>
        <v>138</v>
      </c>
      <c r="D26" s="39">
        <f t="shared" si="0"/>
        <v>416</v>
      </c>
      <c r="E26" s="39">
        <f>'21Q4_P1'!E26</f>
        <v>217</v>
      </c>
      <c r="F26" s="39">
        <f>'21Q4_P1'!F26</f>
        <v>165</v>
      </c>
      <c r="G26" s="39" t="str">
        <f>'21Q4_P1'!G26</f>
        <v>―</v>
      </c>
      <c r="I26" s="40"/>
      <c r="J26" s="40"/>
      <c r="K26" s="40"/>
      <c r="L26" s="40">
        <v>40083685</v>
      </c>
      <c r="M26" s="40">
        <v>45188955</v>
      </c>
      <c r="N26" s="40">
        <v>28700063</v>
      </c>
      <c r="O26" s="40">
        <v>138753770</v>
      </c>
      <c r="P26" s="40">
        <v>416020680</v>
      </c>
      <c r="Q26" s="40"/>
      <c r="R26" s="40"/>
      <c r="S26" s="40"/>
      <c r="T26" s="40"/>
      <c r="U26" s="40"/>
      <c r="V26" s="40"/>
      <c r="W26" s="40"/>
      <c r="X26" s="40"/>
      <c r="Z26" s="27" t="s">
        <v>637</v>
      </c>
      <c r="AB26" s="27" t="s">
        <v>89</v>
      </c>
    </row>
    <row r="27" spans="1:28" s="27" customFormat="1" ht="15" customHeight="1" x14ac:dyDescent="0.25">
      <c r="A27" s="49" t="s">
        <v>37</v>
      </c>
      <c r="B27" s="12" t="s">
        <v>31</v>
      </c>
      <c r="C27" s="39">
        <f t="shared" si="0"/>
        <v>22</v>
      </c>
      <c r="D27" s="39">
        <f t="shared" si="0"/>
        <v>69</v>
      </c>
      <c r="E27" s="39">
        <f>'21Q4_P1'!E27</f>
        <v>37</v>
      </c>
      <c r="F27" s="39">
        <f>'21Q4_P1'!F27</f>
        <v>108</v>
      </c>
      <c r="G27" s="39" t="str">
        <f>'21Q4_P1'!G27</f>
        <v>―</v>
      </c>
      <c r="I27" s="39">
        <f>I22-SUM(I23:I26)</f>
        <v>0</v>
      </c>
      <c r="J27" s="39">
        <f t="shared" ref="J27:X27" si="5">J22-SUM(J23:J26)</f>
        <v>0</v>
      </c>
      <c r="K27" s="39">
        <f t="shared" si="5"/>
        <v>0</v>
      </c>
      <c r="L27" s="39">
        <f t="shared" si="5"/>
        <v>11765729</v>
      </c>
      <c r="M27" s="39">
        <f t="shared" si="5"/>
        <v>11700815</v>
      </c>
      <c r="N27" s="39">
        <f t="shared" si="5"/>
        <v>14619093</v>
      </c>
      <c r="O27" s="39">
        <f t="shared" si="5"/>
        <v>22058617</v>
      </c>
      <c r="P27" s="39">
        <f t="shared" si="5"/>
        <v>69359278</v>
      </c>
      <c r="Q27" s="39">
        <f t="shared" si="5"/>
        <v>0</v>
      </c>
      <c r="R27" s="39">
        <f t="shared" si="5"/>
        <v>0</v>
      </c>
      <c r="S27" s="39">
        <f t="shared" si="5"/>
        <v>0</v>
      </c>
      <c r="T27" s="39">
        <f t="shared" si="5"/>
        <v>0</v>
      </c>
      <c r="U27" s="39">
        <f t="shared" si="5"/>
        <v>0</v>
      </c>
      <c r="V27" s="39">
        <f t="shared" si="5"/>
        <v>0</v>
      </c>
      <c r="W27" s="39">
        <f t="shared" si="5"/>
        <v>0</v>
      </c>
      <c r="X27" s="39">
        <f t="shared" si="5"/>
        <v>0</v>
      </c>
      <c r="AB27" s="27" t="s">
        <v>89</v>
      </c>
    </row>
    <row r="28" spans="1:28" s="27" customFormat="1" ht="15" customHeight="1" x14ac:dyDescent="0.25">
      <c r="A28" s="36" t="s">
        <v>38</v>
      </c>
      <c r="B28" s="11" t="s">
        <v>41</v>
      </c>
      <c r="C28" s="37">
        <f t="shared" si="0"/>
        <v>188</v>
      </c>
      <c r="D28" s="37">
        <f t="shared" si="0"/>
        <v>368</v>
      </c>
      <c r="E28" s="37">
        <f>'21Q4_P1'!E28</f>
        <v>353</v>
      </c>
      <c r="F28" s="37">
        <f>'21Q4_P1'!F28</f>
        <v>419</v>
      </c>
      <c r="G28" s="37" t="str">
        <f>'21Q4_P1'!G28</f>
        <v>―</v>
      </c>
      <c r="I28" s="48"/>
      <c r="J28" s="48"/>
      <c r="K28" s="48"/>
      <c r="L28" s="48">
        <v>59069424</v>
      </c>
      <c r="M28" s="48">
        <v>94860733</v>
      </c>
      <c r="N28" s="48">
        <v>170289553</v>
      </c>
      <c r="O28" s="48">
        <v>188839872</v>
      </c>
      <c r="P28" s="48">
        <v>368539452</v>
      </c>
      <c r="Q28" s="48"/>
      <c r="R28" s="48"/>
      <c r="S28" s="48"/>
      <c r="T28" s="48"/>
      <c r="U28" s="48"/>
      <c r="V28" s="48"/>
      <c r="W28" s="48"/>
      <c r="X28" s="48"/>
      <c r="Z28" s="27" t="s">
        <v>637</v>
      </c>
      <c r="AB28" s="27" t="s">
        <v>89</v>
      </c>
    </row>
    <row r="29" spans="1:28" s="27" customFormat="1" ht="15" customHeight="1" x14ac:dyDescent="0.25">
      <c r="A29" s="49" t="s">
        <v>39</v>
      </c>
      <c r="B29" s="12" t="s">
        <v>197</v>
      </c>
      <c r="C29" s="39">
        <f t="shared" si="0"/>
        <v>118</v>
      </c>
      <c r="D29" s="39">
        <f t="shared" si="0"/>
        <v>136</v>
      </c>
      <c r="E29" s="39">
        <f>'21Q4_P1'!E29</f>
        <v>215</v>
      </c>
      <c r="F29" s="39">
        <f>'21Q4_P1'!F29</f>
        <v>237</v>
      </c>
      <c r="G29" s="39" t="str">
        <f>'21Q4_P1'!G29</f>
        <v>―</v>
      </c>
      <c r="I29" s="40"/>
      <c r="J29" s="40"/>
      <c r="K29" s="40"/>
      <c r="L29" s="40">
        <v>40107860</v>
      </c>
      <c r="M29" s="40">
        <v>77142485</v>
      </c>
      <c r="N29" s="40">
        <v>93414586</v>
      </c>
      <c r="O29" s="40">
        <v>118152076</v>
      </c>
      <c r="P29" s="40">
        <v>136671118</v>
      </c>
      <c r="Q29" s="40"/>
      <c r="R29" s="40"/>
      <c r="S29" s="40"/>
      <c r="T29" s="40"/>
      <c r="U29" s="40"/>
      <c r="V29" s="40"/>
      <c r="W29" s="40"/>
      <c r="X29" s="40"/>
      <c r="Z29" s="27" t="s">
        <v>637</v>
      </c>
      <c r="AB29" s="27" t="s">
        <v>89</v>
      </c>
    </row>
    <row r="30" spans="1:28" s="27" customFormat="1" ht="15" customHeight="1" x14ac:dyDescent="0.25">
      <c r="A30" s="49" t="s">
        <v>672</v>
      </c>
      <c r="B30" s="12" t="s">
        <v>673</v>
      </c>
      <c r="C30" s="39">
        <f>+IF(OR(O30="",O30=0),"―",IF(O30&lt;0,ROUNDDOWN(O30/10^6,0)+-0.0000001,ROUNDDOWN(O30/10^6,0)))</f>
        <v>0</v>
      </c>
      <c r="D30" s="39">
        <f>+IF(OR(P30="",P30=0),"―",IF(P30&lt;0,ROUNDDOWN(P30/10^6,0)+-0.0000001,ROUNDDOWN(P30/10^6,0)))</f>
        <v>50</v>
      </c>
      <c r="E30" s="39">
        <f>'21Q4_P1'!E30</f>
        <v>0</v>
      </c>
      <c r="F30" s="39">
        <f>'21Q4_P1'!F30</f>
        <v>0</v>
      </c>
      <c r="G30" s="39" t="str">
        <f>'21Q4_P1'!G30</f>
        <v>―</v>
      </c>
      <c r="I30" s="40"/>
      <c r="J30" s="40"/>
      <c r="K30" s="40"/>
      <c r="L30" s="40">
        <v>231488</v>
      </c>
      <c r="M30" s="40">
        <v>930906</v>
      </c>
      <c r="N30" s="40">
        <v>267456</v>
      </c>
      <c r="O30" s="40">
        <v>231483</v>
      </c>
      <c r="P30" s="40">
        <v>50261917</v>
      </c>
      <c r="Q30" s="40"/>
      <c r="R30" s="40"/>
      <c r="S30" s="40"/>
      <c r="T30" s="40"/>
      <c r="U30" s="40"/>
      <c r="V30" s="40"/>
      <c r="W30" s="40"/>
      <c r="X30" s="40"/>
      <c r="Z30" s="27" t="s">
        <v>637</v>
      </c>
      <c r="AB30" s="27" t="s">
        <v>89</v>
      </c>
    </row>
    <row r="31" spans="1:28" s="27" customFormat="1" ht="15" customHeight="1" x14ac:dyDescent="0.25">
      <c r="A31" s="49" t="s">
        <v>40</v>
      </c>
      <c r="B31" s="12" t="s">
        <v>42</v>
      </c>
      <c r="C31" s="39">
        <f t="shared" si="0"/>
        <v>53</v>
      </c>
      <c r="D31" s="39">
        <f t="shared" si="0"/>
        <v>30</v>
      </c>
      <c r="E31" s="39">
        <f>'21Q4_P1'!E31</f>
        <v>69</v>
      </c>
      <c r="F31" s="39">
        <f>'21Q4_P1'!F31</f>
        <v>108</v>
      </c>
      <c r="G31" s="39" t="str">
        <f>'21Q4_P1'!G31</f>
        <v>―</v>
      </c>
      <c r="I31" s="40"/>
      <c r="J31" s="40"/>
      <c r="K31" s="40"/>
      <c r="L31" s="40"/>
      <c r="M31" s="40">
        <v>5823267</v>
      </c>
      <c r="N31" s="40">
        <v>2028394</v>
      </c>
      <c r="O31" s="40">
        <v>53115130</v>
      </c>
      <c r="P31" s="40">
        <v>30590031</v>
      </c>
      <c r="Q31" s="40"/>
      <c r="R31" s="40"/>
      <c r="S31" s="40"/>
      <c r="T31" s="40"/>
      <c r="U31" s="40"/>
      <c r="V31" s="40"/>
      <c r="W31" s="40"/>
      <c r="X31" s="40"/>
      <c r="Z31" s="27" t="s">
        <v>637</v>
      </c>
      <c r="AB31" s="27" t="s">
        <v>89</v>
      </c>
    </row>
    <row r="32" spans="1:28" s="27" customFormat="1" ht="15" customHeight="1" x14ac:dyDescent="0.25">
      <c r="A32" s="49" t="s">
        <v>674</v>
      </c>
      <c r="B32" s="168" t="s">
        <v>675</v>
      </c>
      <c r="C32" s="39" t="str">
        <f>+IF(OR(O32="",O32=0),"―",IF(O32&lt;0,ROUNDDOWN(O32/10^6,0)+-0.0000001,ROUNDDOWN(O32/10^6,0)))</f>
        <v>―</v>
      </c>
      <c r="D32" s="39">
        <f>+IF(OR(P32="",P32=0),"―",IF(P32&lt;0,ROUNDDOWN(P32/10^6,0)+-0.0000001,ROUNDDOWN(P32/10^6,0)))</f>
        <v>48</v>
      </c>
      <c r="E32" s="39" t="str">
        <f>'21Q4_P1'!E32</f>
        <v>―</v>
      </c>
      <c r="F32" s="39" t="str">
        <f>'21Q4_P1'!F32</f>
        <v>―</v>
      </c>
      <c r="G32" s="39" t="str">
        <f>'21Q4_P1'!G32</f>
        <v>―</v>
      </c>
      <c r="I32" s="40"/>
      <c r="J32" s="40"/>
      <c r="K32" s="40"/>
      <c r="L32" s="40"/>
      <c r="M32" s="40"/>
      <c r="N32" s="40"/>
      <c r="O32" s="40"/>
      <c r="P32" s="40">
        <v>48979000</v>
      </c>
      <c r="Q32" s="40"/>
      <c r="R32" s="40"/>
      <c r="S32" s="40"/>
      <c r="T32" s="40"/>
      <c r="U32" s="40"/>
      <c r="V32" s="40"/>
      <c r="W32" s="40"/>
      <c r="X32" s="40"/>
      <c r="Z32" s="27" t="s">
        <v>637</v>
      </c>
      <c r="AB32" s="27" t="s">
        <v>89</v>
      </c>
    </row>
    <row r="33" spans="1:28" s="27" customFormat="1" ht="15" customHeight="1" x14ac:dyDescent="0.25">
      <c r="A33" s="50" t="s">
        <v>37</v>
      </c>
      <c r="B33" s="14" t="s">
        <v>31</v>
      </c>
      <c r="C33" s="43">
        <f t="shared" si="0"/>
        <v>17</v>
      </c>
      <c r="D33" s="43">
        <f t="shared" si="0"/>
        <v>102</v>
      </c>
      <c r="E33" s="43">
        <f>'21Q4_P1'!E33</f>
        <v>68</v>
      </c>
      <c r="F33" s="43">
        <f>'21Q4_P1'!F33</f>
        <v>72</v>
      </c>
      <c r="G33" s="43" t="str">
        <f>'21Q4_P1'!G33</f>
        <v>―</v>
      </c>
      <c r="I33" s="43">
        <f>I28-SUM(I29:I32)</f>
        <v>0</v>
      </c>
      <c r="J33" s="43">
        <f t="shared" ref="J33:X33" si="6">J28-SUM(J29:J32)</f>
        <v>0</v>
      </c>
      <c r="K33" s="43">
        <f t="shared" si="6"/>
        <v>0</v>
      </c>
      <c r="L33" s="43">
        <f t="shared" si="6"/>
        <v>18730076</v>
      </c>
      <c r="M33" s="43">
        <f t="shared" si="6"/>
        <v>10964075</v>
      </c>
      <c r="N33" s="43">
        <f t="shared" si="6"/>
        <v>74579117</v>
      </c>
      <c r="O33" s="43">
        <f t="shared" si="6"/>
        <v>17341183</v>
      </c>
      <c r="P33" s="43">
        <f t="shared" si="6"/>
        <v>102037386</v>
      </c>
      <c r="Q33" s="43">
        <f t="shared" si="6"/>
        <v>0</v>
      </c>
      <c r="R33" s="43">
        <f t="shared" si="6"/>
        <v>0</v>
      </c>
      <c r="S33" s="43">
        <f t="shared" si="6"/>
        <v>0</v>
      </c>
      <c r="T33" s="43">
        <f t="shared" si="6"/>
        <v>0</v>
      </c>
      <c r="U33" s="43">
        <f t="shared" si="6"/>
        <v>0</v>
      </c>
      <c r="V33" s="43">
        <f t="shared" si="6"/>
        <v>0</v>
      </c>
      <c r="W33" s="43">
        <f t="shared" si="6"/>
        <v>0</v>
      </c>
      <c r="X33" s="43">
        <f t="shared" si="6"/>
        <v>0</v>
      </c>
      <c r="AB33" s="27" t="s">
        <v>89</v>
      </c>
    </row>
    <row r="34" spans="1:28" s="27" customFormat="1" ht="15" customHeight="1" x14ac:dyDescent="0.25">
      <c r="A34" s="45" t="s">
        <v>48</v>
      </c>
      <c r="B34" s="13" t="s">
        <v>515</v>
      </c>
      <c r="C34" s="46">
        <f t="shared" si="0"/>
        <v>3484</v>
      </c>
      <c r="D34" s="46">
        <f t="shared" si="0"/>
        <v>3266</v>
      </c>
      <c r="E34" s="46">
        <f>'21Q4_P1'!E34</f>
        <v>6075</v>
      </c>
      <c r="F34" s="46">
        <f>'21Q4_P1'!F34</f>
        <v>6297</v>
      </c>
      <c r="G34" s="46">
        <f>'21Q4_P1'!G34</f>
        <v>7100</v>
      </c>
      <c r="I34" s="46">
        <f t="shared" ref="I34:X34" si="7">I16+I22-I28</f>
        <v>0</v>
      </c>
      <c r="J34" s="46">
        <f t="shared" si="7"/>
        <v>0</v>
      </c>
      <c r="K34" s="46">
        <f t="shared" si="7"/>
        <v>0</v>
      </c>
      <c r="L34" s="46">
        <f t="shared" si="7"/>
        <v>2567813886</v>
      </c>
      <c r="M34" s="46">
        <f t="shared" si="7"/>
        <v>2494018515</v>
      </c>
      <c r="N34" s="46">
        <f t="shared" si="7"/>
        <v>2966483083</v>
      </c>
      <c r="O34" s="46">
        <f t="shared" si="7"/>
        <v>3484281649</v>
      </c>
      <c r="P34" s="46">
        <f t="shared" si="7"/>
        <v>3266805665</v>
      </c>
      <c r="Q34" s="46">
        <f t="shared" si="7"/>
        <v>0</v>
      </c>
      <c r="R34" s="46">
        <f t="shared" si="7"/>
        <v>0</v>
      </c>
      <c r="S34" s="46">
        <f t="shared" si="7"/>
        <v>0</v>
      </c>
      <c r="T34" s="46">
        <f t="shared" si="7"/>
        <v>0</v>
      </c>
      <c r="U34" s="46">
        <f t="shared" si="7"/>
        <v>0</v>
      </c>
      <c r="V34" s="46">
        <f t="shared" si="7"/>
        <v>0</v>
      </c>
      <c r="W34" s="46">
        <f t="shared" si="7"/>
        <v>0</v>
      </c>
      <c r="X34" s="46">
        <f t="shared" si="7"/>
        <v>0</v>
      </c>
      <c r="AB34" s="27" t="s">
        <v>89</v>
      </c>
    </row>
    <row r="35" spans="1:28" s="27" customFormat="1" ht="15" customHeight="1" x14ac:dyDescent="0.25">
      <c r="A35" s="36" t="s">
        <v>49</v>
      </c>
      <c r="B35" s="11" t="s">
        <v>510</v>
      </c>
      <c r="C35" s="37">
        <f t="shared" si="0"/>
        <v>400</v>
      </c>
      <c r="D35" s="37" t="str">
        <f t="shared" si="0"/>
        <v>―</v>
      </c>
      <c r="E35" s="37">
        <f>'21Q4_P1'!E35</f>
        <v>94</v>
      </c>
      <c r="F35" s="37">
        <f>'21Q4_P1'!F35</f>
        <v>401</v>
      </c>
      <c r="G35" s="37" t="str">
        <f>'21Q4_P1'!G35</f>
        <v>―</v>
      </c>
      <c r="I35" s="48"/>
      <c r="J35" s="48"/>
      <c r="K35" s="48"/>
      <c r="L35" s="48">
        <v>154612822</v>
      </c>
      <c r="M35" s="48">
        <v>2491295026</v>
      </c>
      <c r="N35" s="48">
        <v>81937733</v>
      </c>
      <c r="O35" s="48">
        <v>400743237</v>
      </c>
      <c r="P35" s="48">
        <v>0</v>
      </c>
      <c r="Q35" s="48"/>
      <c r="R35" s="48"/>
      <c r="S35" s="48"/>
      <c r="T35" s="48"/>
      <c r="U35" s="48"/>
      <c r="V35" s="48"/>
      <c r="W35" s="48"/>
      <c r="X35" s="48"/>
      <c r="Z35" s="27" t="s">
        <v>637</v>
      </c>
      <c r="AB35" s="27" t="s">
        <v>89</v>
      </c>
    </row>
    <row r="36" spans="1:28" s="27" customFormat="1" ht="15" customHeight="1" x14ac:dyDescent="0.25">
      <c r="A36" s="49" t="s">
        <v>36</v>
      </c>
      <c r="B36" s="12" t="s">
        <v>30</v>
      </c>
      <c r="C36" s="39">
        <f t="shared" si="0"/>
        <v>194</v>
      </c>
      <c r="D36" s="39" t="str">
        <f t="shared" si="0"/>
        <v>―</v>
      </c>
      <c r="E36" s="39">
        <f>'21Q4_P1'!E36</f>
        <v>93</v>
      </c>
      <c r="F36" s="39">
        <f>'21Q4_P1'!F36</f>
        <v>195</v>
      </c>
      <c r="G36" s="39" t="str">
        <f>'21Q4_P1'!G36</f>
        <v>―</v>
      </c>
      <c r="I36" s="40"/>
      <c r="J36" s="40"/>
      <c r="K36" s="40"/>
      <c r="L36" s="40">
        <v>154565655</v>
      </c>
      <c r="M36" s="40">
        <v>275416378</v>
      </c>
      <c r="N36" s="40">
        <v>81937733</v>
      </c>
      <c r="O36" s="40">
        <v>194625532</v>
      </c>
      <c r="P36" s="40"/>
      <c r="Q36" s="40"/>
      <c r="R36" s="40"/>
      <c r="S36" s="40"/>
      <c r="T36" s="40"/>
      <c r="U36" s="40"/>
      <c r="V36" s="40"/>
      <c r="W36" s="40"/>
      <c r="X36" s="40"/>
      <c r="Z36" s="27" t="s">
        <v>637</v>
      </c>
      <c r="AB36" s="27" t="s">
        <v>89</v>
      </c>
    </row>
    <row r="37" spans="1:28" s="27" customFormat="1" ht="15" customHeight="1" x14ac:dyDescent="0.25">
      <c r="A37" s="49" t="s">
        <v>46</v>
      </c>
      <c r="B37" s="12" t="s">
        <v>511</v>
      </c>
      <c r="C37" s="39">
        <f t="shared" si="0"/>
        <v>3</v>
      </c>
      <c r="D37" s="39" t="str">
        <f t="shared" si="0"/>
        <v>―</v>
      </c>
      <c r="E37" s="39">
        <f>'21Q4_P1'!E37</f>
        <v>1</v>
      </c>
      <c r="F37" s="39">
        <f>'21Q4_P1'!F37</f>
        <v>3</v>
      </c>
      <c r="G37" s="39" t="str">
        <f>'21Q4_P1'!G37</f>
        <v>―</v>
      </c>
      <c r="I37" s="40"/>
      <c r="J37" s="40"/>
      <c r="K37" s="40"/>
      <c r="L37" s="40">
        <v>47167</v>
      </c>
      <c r="M37" s="40">
        <v>2201845171</v>
      </c>
      <c r="N37" s="40"/>
      <c r="O37" s="40">
        <v>3509705</v>
      </c>
      <c r="P37" s="40"/>
      <c r="Q37" s="40"/>
      <c r="R37" s="40"/>
      <c r="S37" s="40"/>
      <c r="T37" s="40"/>
      <c r="U37" s="40"/>
      <c r="V37" s="40"/>
      <c r="W37" s="40"/>
      <c r="X37" s="40"/>
      <c r="Z37" s="27" t="s">
        <v>637</v>
      </c>
      <c r="AB37" s="27" t="s">
        <v>89</v>
      </c>
    </row>
    <row r="38" spans="1:28" s="27" customFormat="1" ht="15" customHeight="1" x14ac:dyDescent="0.25">
      <c r="A38" s="49" t="s">
        <v>47</v>
      </c>
      <c r="B38" s="12" t="s">
        <v>50</v>
      </c>
      <c r="C38" s="39">
        <f t="shared" si="0"/>
        <v>202</v>
      </c>
      <c r="D38" s="39" t="str">
        <f t="shared" si="0"/>
        <v>―</v>
      </c>
      <c r="E38" s="39" t="str">
        <f>'21Q4_P1'!E38</f>
        <v>―</v>
      </c>
      <c r="F38" s="39">
        <f>'21Q4_P1'!F38</f>
        <v>202</v>
      </c>
      <c r="G38" s="39" t="str">
        <f>'21Q4_P1'!G38</f>
        <v>―</v>
      </c>
      <c r="I38" s="40"/>
      <c r="J38" s="40"/>
      <c r="K38" s="40"/>
      <c r="L38" s="40"/>
      <c r="M38" s="40"/>
      <c r="N38" s="40"/>
      <c r="O38" s="40">
        <v>202608000</v>
      </c>
      <c r="P38" s="40"/>
      <c r="Q38" s="40"/>
      <c r="R38" s="40"/>
      <c r="S38" s="40"/>
      <c r="T38" s="40"/>
      <c r="U38" s="40"/>
      <c r="V38" s="40"/>
      <c r="W38" s="40"/>
      <c r="X38" s="40"/>
      <c r="Z38" s="27" t="s">
        <v>637</v>
      </c>
      <c r="AB38" s="27" t="s">
        <v>89</v>
      </c>
    </row>
    <row r="39" spans="1:28" s="27" customFormat="1" ht="15" customHeight="1" x14ac:dyDescent="0.25">
      <c r="A39" s="50" t="s">
        <v>37</v>
      </c>
      <c r="B39" s="14" t="s">
        <v>31</v>
      </c>
      <c r="C39" s="43" t="str">
        <f t="shared" si="0"/>
        <v>―</v>
      </c>
      <c r="D39" s="43" t="str">
        <f t="shared" si="0"/>
        <v>―</v>
      </c>
      <c r="E39" s="43" t="str">
        <f>'21Q4_P1'!E39</f>
        <v>―</v>
      </c>
      <c r="F39" s="43" t="str">
        <f>'21Q4_P1'!F39</f>
        <v>―</v>
      </c>
      <c r="G39" s="43" t="str">
        <f>'21Q4_P1'!G39</f>
        <v>―</v>
      </c>
      <c r="I39" s="39">
        <f>I35-SUM(I36:I38)</f>
        <v>0</v>
      </c>
      <c r="J39" s="39">
        <f t="shared" ref="J39:X39" si="8">J35-SUM(J36:J38)</f>
        <v>0</v>
      </c>
      <c r="K39" s="39">
        <f t="shared" si="8"/>
        <v>0</v>
      </c>
      <c r="L39" s="39">
        <f>L35-SUM(L36:L38)</f>
        <v>0</v>
      </c>
      <c r="M39" s="39">
        <f t="shared" si="8"/>
        <v>14033477</v>
      </c>
      <c r="N39" s="39">
        <f t="shared" si="8"/>
        <v>0</v>
      </c>
      <c r="O39" s="39">
        <f t="shared" si="8"/>
        <v>0</v>
      </c>
      <c r="P39" s="39">
        <f t="shared" si="8"/>
        <v>0</v>
      </c>
      <c r="Q39" s="39">
        <f t="shared" si="8"/>
        <v>0</v>
      </c>
      <c r="R39" s="39">
        <f t="shared" si="8"/>
        <v>0</v>
      </c>
      <c r="S39" s="39">
        <f t="shared" si="8"/>
        <v>0</v>
      </c>
      <c r="T39" s="39">
        <f t="shared" si="8"/>
        <v>0</v>
      </c>
      <c r="U39" s="39">
        <f t="shared" si="8"/>
        <v>0</v>
      </c>
      <c r="V39" s="39">
        <f t="shared" si="8"/>
        <v>0</v>
      </c>
      <c r="W39" s="39">
        <f t="shared" si="8"/>
        <v>0</v>
      </c>
      <c r="X39" s="39">
        <f t="shared" si="8"/>
        <v>0</v>
      </c>
      <c r="AB39" s="27" t="s">
        <v>89</v>
      </c>
    </row>
    <row r="40" spans="1:28" s="27" customFormat="1" ht="15" customHeight="1" x14ac:dyDescent="0.25">
      <c r="A40" s="36" t="s">
        <v>51</v>
      </c>
      <c r="B40" s="11" t="s">
        <v>512</v>
      </c>
      <c r="C40" s="37">
        <f t="shared" si="0"/>
        <v>231</v>
      </c>
      <c r="D40" s="37">
        <f t="shared" si="0"/>
        <v>115</v>
      </c>
      <c r="E40" s="37">
        <f>'21Q4_P1'!E40</f>
        <v>816</v>
      </c>
      <c r="F40" s="37">
        <f>'21Q4_P1'!F40</f>
        <v>1057</v>
      </c>
      <c r="G40" s="37" t="str">
        <f>'21Q4_P1'!G40</f>
        <v>―</v>
      </c>
      <c r="I40" s="48"/>
      <c r="J40" s="48"/>
      <c r="K40" s="48"/>
      <c r="L40" s="48">
        <v>166011426</v>
      </c>
      <c r="M40" s="48">
        <v>281036464</v>
      </c>
      <c r="N40" s="48">
        <v>113126645</v>
      </c>
      <c r="O40" s="48">
        <v>231676630</v>
      </c>
      <c r="P40" s="48">
        <v>115362740</v>
      </c>
      <c r="Q40" s="48"/>
      <c r="R40" s="48"/>
      <c r="S40" s="48"/>
      <c r="T40" s="48"/>
      <c r="U40" s="48"/>
      <c r="V40" s="48"/>
      <c r="W40" s="48"/>
      <c r="X40" s="48"/>
      <c r="Z40" s="27" t="s">
        <v>637</v>
      </c>
      <c r="AB40" s="27" t="s">
        <v>89</v>
      </c>
    </row>
    <row r="41" spans="1:28" s="27" customFormat="1" ht="15" customHeight="1" x14ac:dyDescent="0.25">
      <c r="A41" s="49" t="s">
        <v>52</v>
      </c>
      <c r="B41" s="178" t="s">
        <v>513</v>
      </c>
      <c r="C41" s="39">
        <f t="shared" si="0"/>
        <v>194</v>
      </c>
      <c r="D41" s="39" t="str">
        <f t="shared" si="0"/>
        <v>―</v>
      </c>
      <c r="E41" s="39">
        <f>'21Q4_P1'!E41</f>
        <v>93</v>
      </c>
      <c r="F41" s="39">
        <f>'21Q4_P1'!F41</f>
        <v>195</v>
      </c>
      <c r="G41" s="39" t="str">
        <f>'21Q4_P1'!G41</f>
        <v>―</v>
      </c>
      <c r="I41" s="40"/>
      <c r="J41" s="40"/>
      <c r="K41" s="40"/>
      <c r="L41" s="40">
        <v>154565655</v>
      </c>
      <c r="M41" s="40">
        <v>275416378</v>
      </c>
      <c r="N41" s="40">
        <v>81937733</v>
      </c>
      <c r="O41" s="40">
        <v>194625532</v>
      </c>
      <c r="P41" s="40"/>
      <c r="Q41" s="40"/>
      <c r="R41" s="40"/>
      <c r="S41" s="40"/>
      <c r="T41" s="40"/>
      <c r="U41" s="40"/>
      <c r="V41" s="40"/>
      <c r="W41" s="40"/>
      <c r="X41" s="40"/>
      <c r="Z41" s="27" t="s">
        <v>637</v>
      </c>
      <c r="AB41" s="27" t="s">
        <v>89</v>
      </c>
    </row>
    <row r="42" spans="1:28" s="27" customFormat="1" ht="15" customHeight="1" x14ac:dyDescent="0.25">
      <c r="A42" s="49" t="s">
        <v>53</v>
      </c>
      <c r="B42" s="12" t="s">
        <v>514</v>
      </c>
      <c r="C42" s="39" t="str">
        <f t="shared" si="0"/>
        <v>―</v>
      </c>
      <c r="D42" s="39" t="str">
        <f t="shared" si="0"/>
        <v>―</v>
      </c>
      <c r="E42" s="39">
        <f>'21Q4_P1'!E42</f>
        <v>643</v>
      </c>
      <c r="F42" s="39">
        <f>'21Q4_P1'!F42</f>
        <v>813</v>
      </c>
      <c r="G42" s="39" t="str">
        <f>'21Q4_P1'!G42</f>
        <v>―</v>
      </c>
      <c r="I42" s="40"/>
      <c r="J42" s="40"/>
      <c r="K42" s="40"/>
      <c r="L42" s="40"/>
      <c r="M42" s="40"/>
      <c r="N42" s="40"/>
      <c r="O42" s="40"/>
      <c r="P42" s="40"/>
      <c r="Q42" s="40"/>
      <c r="R42" s="40"/>
      <c r="S42" s="40"/>
      <c r="T42" s="40"/>
      <c r="U42" s="40"/>
      <c r="V42" s="40"/>
      <c r="W42" s="40"/>
      <c r="X42" s="40"/>
      <c r="Z42" s="27" t="s">
        <v>637</v>
      </c>
      <c r="AB42" s="27" t="s">
        <v>89</v>
      </c>
    </row>
    <row r="43" spans="1:28" s="27" customFormat="1" ht="15" hidden="1" customHeight="1" outlineLevel="1" x14ac:dyDescent="0.25">
      <c r="A43" s="49" t="s">
        <v>40</v>
      </c>
      <c r="B43" s="12" t="s">
        <v>42</v>
      </c>
      <c r="C43" s="39" t="str">
        <f>+IF(OR(O43="",O43=0),"―",IF(O43&lt;0,ROUNDDOWN(O43/10^6,0)+-0.0000001,ROUNDDOWN(O43/10^6,0)))</f>
        <v>―</v>
      </c>
      <c r="D43" s="39" t="str">
        <f>+IF(OR(P43="",P43=0),"―",IF(P43&lt;0,ROUNDDOWN(P43/10^6,0)+-0.0000001,ROUNDDOWN(P43/10^6,0)))</f>
        <v>―</v>
      </c>
      <c r="E43" s="39" t="str">
        <f>'21Q4_P1'!E43</f>
        <v>―</v>
      </c>
      <c r="F43" s="39" t="str">
        <f>'21Q4_P1'!F43</f>
        <v>―</v>
      </c>
      <c r="G43" s="39" t="str">
        <f>'21Q4_P1'!G43</f>
        <v>―</v>
      </c>
      <c r="I43" s="40"/>
      <c r="J43" s="40"/>
      <c r="K43" s="40"/>
      <c r="L43" s="40"/>
      <c r="M43" s="40"/>
      <c r="N43" s="40"/>
      <c r="O43" s="40"/>
      <c r="P43" s="40"/>
      <c r="Q43" s="40"/>
      <c r="R43" s="40"/>
      <c r="S43" s="40"/>
      <c r="T43" s="40"/>
      <c r="U43" s="40"/>
      <c r="V43" s="40"/>
      <c r="W43" s="40"/>
      <c r="X43" s="40"/>
      <c r="Z43" s="27" t="s">
        <v>637</v>
      </c>
      <c r="AB43" s="27" t="s">
        <v>89</v>
      </c>
    </row>
    <row r="44" spans="1:28" s="27" customFormat="1" ht="15" hidden="1" customHeight="1" outlineLevel="1" x14ac:dyDescent="0.25">
      <c r="A44" s="49" t="s">
        <v>674</v>
      </c>
      <c r="B44" s="168" t="s">
        <v>675</v>
      </c>
      <c r="C44" s="39" t="str">
        <f t="shared" si="0"/>
        <v>―</v>
      </c>
      <c r="D44" s="39" t="str">
        <f t="shared" si="0"/>
        <v>―</v>
      </c>
      <c r="E44" s="39" t="str">
        <f>'21Q4_P1'!E44</f>
        <v>―</v>
      </c>
      <c r="F44" s="39" t="str">
        <f>'21Q4_P1'!F44</f>
        <v>―</v>
      </c>
      <c r="G44" s="39" t="str">
        <f>'21Q4_P1'!G44</f>
        <v>―</v>
      </c>
      <c r="I44" s="40"/>
      <c r="J44" s="40"/>
      <c r="K44" s="40"/>
      <c r="L44" s="40"/>
      <c r="M44" s="40"/>
      <c r="N44" s="40"/>
      <c r="O44" s="40"/>
      <c r="P44" s="40"/>
      <c r="Q44" s="40"/>
      <c r="R44" s="40"/>
      <c r="S44" s="40"/>
      <c r="T44" s="40"/>
      <c r="U44" s="40"/>
      <c r="V44" s="40"/>
      <c r="W44" s="40"/>
      <c r="X44" s="40"/>
      <c r="Z44" s="27" t="s">
        <v>637</v>
      </c>
      <c r="AB44" s="27" t="s">
        <v>89</v>
      </c>
    </row>
    <row r="45" spans="1:28" s="27" customFormat="1" ht="15" customHeight="1" collapsed="1" x14ac:dyDescent="0.25">
      <c r="A45" s="50" t="s">
        <v>37</v>
      </c>
      <c r="B45" s="14" t="s">
        <v>31</v>
      </c>
      <c r="C45" s="43">
        <f t="shared" si="0"/>
        <v>37</v>
      </c>
      <c r="D45" s="43">
        <f t="shared" si="0"/>
        <v>115</v>
      </c>
      <c r="E45" s="43">
        <f>'21Q4_P1'!E45</f>
        <v>79</v>
      </c>
      <c r="F45" s="43">
        <f>'21Q4_P1'!F45</f>
        <v>48</v>
      </c>
      <c r="G45" s="43" t="str">
        <f>'21Q4_P1'!G45</f>
        <v>―</v>
      </c>
      <c r="I45" s="39">
        <f>I40-SUM(I41:I44)</f>
        <v>0</v>
      </c>
      <c r="J45" s="39">
        <f t="shared" ref="J45:X45" si="9">J40-SUM(J41:J44)</f>
        <v>0</v>
      </c>
      <c r="K45" s="39">
        <f t="shared" si="9"/>
        <v>0</v>
      </c>
      <c r="L45" s="39">
        <f t="shared" si="9"/>
        <v>11445771</v>
      </c>
      <c r="M45" s="39">
        <f t="shared" si="9"/>
        <v>5620086</v>
      </c>
      <c r="N45" s="39">
        <f t="shared" si="9"/>
        <v>31188912</v>
      </c>
      <c r="O45" s="39">
        <f t="shared" si="9"/>
        <v>37051098</v>
      </c>
      <c r="P45" s="39">
        <f t="shared" si="9"/>
        <v>115362740</v>
      </c>
      <c r="Q45" s="39">
        <f t="shared" si="9"/>
        <v>0</v>
      </c>
      <c r="R45" s="39">
        <f t="shared" si="9"/>
        <v>0</v>
      </c>
      <c r="S45" s="39">
        <f t="shared" si="9"/>
        <v>0</v>
      </c>
      <c r="T45" s="39">
        <f t="shared" si="9"/>
        <v>0</v>
      </c>
      <c r="U45" s="39">
        <f t="shared" si="9"/>
        <v>0</v>
      </c>
      <c r="V45" s="39">
        <f t="shared" si="9"/>
        <v>0</v>
      </c>
      <c r="W45" s="39">
        <f t="shared" si="9"/>
        <v>0</v>
      </c>
      <c r="X45" s="39">
        <f t="shared" si="9"/>
        <v>0</v>
      </c>
      <c r="AB45" s="27" t="s">
        <v>89</v>
      </c>
    </row>
    <row r="46" spans="1:28" s="27" customFormat="1" ht="15" customHeight="1" x14ac:dyDescent="0.25">
      <c r="A46" s="9" t="s">
        <v>555</v>
      </c>
      <c r="B46" s="13" t="s">
        <v>516</v>
      </c>
      <c r="C46" s="46">
        <f t="shared" si="0"/>
        <v>3653</v>
      </c>
      <c r="D46" s="46">
        <f t="shared" si="0"/>
        <v>3151</v>
      </c>
      <c r="E46" s="46">
        <f>'21Q4_P1'!E46</f>
        <v>5354</v>
      </c>
      <c r="F46" s="46">
        <f>'21Q4_P1'!F46</f>
        <v>5641</v>
      </c>
      <c r="G46" s="46" t="str">
        <f>'21Q4_P1'!G46</f>
        <v>―</v>
      </c>
      <c r="I46" s="46">
        <f t="shared" ref="I46:X46" si="10">I34+I35-I40</f>
        <v>0</v>
      </c>
      <c r="J46" s="46">
        <f t="shared" si="10"/>
        <v>0</v>
      </c>
      <c r="K46" s="46">
        <f t="shared" si="10"/>
        <v>0</v>
      </c>
      <c r="L46" s="46">
        <f t="shared" si="10"/>
        <v>2556415282</v>
      </c>
      <c r="M46" s="46">
        <f t="shared" si="10"/>
        <v>4704277077</v>
      </c>
      <c r="N46" s="46">
        <f t="shared" si="10"/>
        <v>2935294171</v>
      </c>
      <c r="O46" s="46">
        <f t="shared" si="10"/>
        <v>3653348256</v>
      </c>
      <c r="P46" s="46">
        <f t="shared" si="10"/>
        <v>3151442925</v>
      </c>
      <c r="Q46" s="46">
        <f t="shared" si="10"/>
        <v>0</v>
      </c>
      <c r="R46" s="46">
        <f t="shared" si="10"/>
        <v>0</v>
      </c>
      <c r="S46" s="46">
        <f t="shared" si="10"/>
        <v>0</v>
      </c>
      <c r="T46" s="46">
        <f t="shared" si="10"/>
        <v>0</v>
      </c>
      <c r="U46" s="46">
        <f t="shared" si="10"/>
        <v>0</v>
      </c>
      <c r="V46" s="46">
        <f t="shared" si="10"/>
        <v>0</v>
      </c>
      <c r="W46" s="46">
        <f t="shared" si="10"/>
        <v>0</v>
      </c>
      <c r="X46" s="46">
        <f t="shared" si="10"/>
        <v>0</v>
      </c>
      <c r="AB46" s="27" t="s">
        <v>89</v>
      </c>
    </row>
    <row r="47" spans="1:28" s="27" customFormat="1" ht="15" customHeight="1" x14ac:dyDescent="0.25">
      <c r="A47" s="45" t="s">
        <v>57</v>
      </c>
      <c r="B47" s="13" t="s">
        <v>54</v>
      </c>
      <c r="C47" s="46">
        <f t="shared" si="0"/>
        <v>1518</v>
      </c>
      <c r="D47" s="46">
        <f t="shared" si="0"/>
        <v>1299</v>
      </c>
      <c r="E47" s="46">
        <f>'21Q4_P1'!E47</f>
        <v>1815</v>
      </c>
      <c r="F47" s="46">
        <f>'21Q4_P1'!F47</f>
        <v>2138</v>
      </c>
      <c r="G47" s="46" t="str">
        <f>'21Q4_P1'!G47</f>
        <v>―</v>
      </c>
      <c r="I47" s="47"/>
      <c r="J47" s="47"/>
      <c r="K47" s="47"/>
      <c r="L47" s="47">
        <v>920191951</v>
      </c>
      <c r="M47" s="47">
        <v>1669069652</v>
      </c>
      <c r="N47" s="47">
        <v>1153074050</v>
      </c>
      <c r="O47" s="47">
        <v>1518865711</v>
      </c>
      <c r="P47" s="47">
        <v>1299146542</v>
      </c>
      <c r="Q47" s="47"/>
      <c r="R47" s="47"/>
      <c r="S47" s="47"/>
      <c r="T47" s="47"/>
      <c r="U47" s="47"/>
      <c r="V47" s="47"/>
      <c r="W47" s="47"/>
      <c r="X47" s="47"/>
      <c r="Z47" s="27" t="s">
        <v>637</v>
      </c>
      <c r="AB47" s="27" t="s">
        <v>89</v>
      </c>
    </row>
    <row r="48" spans="1:28" s="27" customFormat="1" ht="15" customHeight="1" x14ac:dyDescent="0.25">
      <c r="A48" s="156" t="s">
        <v>556</v>
      </c>
      <c r="B48" s="13" t="s">
        <v>55</v>
      </c>
      <c r="C48" s="46">
        <f t="shared" si="0"/>
        <v>2134</v>
      </c>
      <c r="D48" s="46">
        <f t="shared" si="0"/>
        <v>1852</v>
      </c>
      <c r="E48" s="46">
        <f>'21Q4_P1'!E48</f>
        <v>3538</v>
      </c>
      <c r="F48" s="46">
        <f>'21Q4_P1'!F48</f>
        <v>3502</v>
      </c>
      <c r="G48" s="46">
        <f>'21Q4_P1'!G48</f>
        <v>4000</v>
      </c>
      <c r="I48" s="46">
        <f>I46-I47</f>
        <v>0</v>
      </c>
      <c r="J48" s="46">
        <f t="shared" ref="J48:X48" si="11">J46-J47</f>
        <v>0</v>
      </c>
      <c r="K48" s="46">
        <f t="shared" si="11"/>
        <v>0</v>
      </c>
      <c r="L48" s="46">
        <f t="shared" si="11"/>
        <v>1636223331</v>
      </c>
      <c r="M48" s="46">
        <f t="shared" si="11"/>
        <v>3035207425</v>
      </c>
      <c r="N48" s="46">
        <f t="shared" si="11"/>
        <v>1782220121</v>
      </c>
      <c r="O48" s="46">
        <f t="shared" si="11"/>
        <v>2134482545</v>
      </c>
      <c r="P48" s="46">
        <f t="shared" si="11"/>
        <v>1852296383</v>
      </c>
      <c r="Q48" s="46">
        <f t="shared" si="11"/>
        <v>0</v>
      </c>
      <c r="R48" s="46">
        <f t="shared" si="11"/>
        <v>0</v>
      </c>
      <c r="S48" s="46">
        <f t="shared" si="11"/>
        <v>0</v>
      </c>
      <c r="T48" s="46">
        <f t="shared" si="11"/>
        <v>0</v>
      </c>
      <c r="U48" s="46">
        <f t="shared" si="11"/>
        <v>0</v>
      </c>
      <c r="V48" s="46">
        <f t="shared" si="11"/>
        <v>0</v>
      </c>
      <c r="W48" s="46">
        <f t="shared" si="11"/>
        <v>0</v>
      </c>
      <c r="X48" s="46">
        <f t="shared" si="11"/>
        <v>0</v>
      </c>
      <c r="AB48" s="27" t="s">
        <v>89</v>
      </c>
    </row>
    <row r="49" spans="1:28" s="27" customFormat="1" ht="15" customHeight="1" x14ac:dyDescent="0.25">
      <c r="B49" s="3"/>
      <c r="AB49" s="27" t="s">
        <v>89</v>
      </c>
    </row>
    <row r="50" spans="1:28" s="27" customFormat="1" ht="15" customHeight="1" x14ac:dyDescent="0.25">
      <c r="A50" s="36" t="s">
        <v>59</v>
      </c>
      <c r="B50" s="11" t="s">
        <v>59</v>
      </c>
      <c r="C50" s="37">
        <f t="shared" ref="C50:D58" si="12">+IF(OR(O50="",O50=0),"―",IF(O50&lt;0,ROUNDDOWN(O50/10^6,0)+-0.0000001,ROUNDDOWN(O50/10^6,0)))</f>
        <v>4687</v>
      </c>
      <c r="D50" s="37">
        <f t="shared" si="12"/>
        <v>4692</v>
      </c>
      <c r="E50" s="37">
        <f>'21Q4_P1'!E50</f>
        <v>8402</v>
      </c>
      <c r="F50" s="37">
        <f>'21Q4_P1'!F50</f>
        <v>8917</v>
      </c>
      <c r="G50" s="37">
        <f>'21Q4_P1'!G50</f>
        <v>10050</v>
      </c>
      <c r="I50" s="37">
        <f t="shared" ref="I50:X50" si="13">I16+I54+I55</f>
        <v>0</v>
      </c>
      <c r="J50" s="37">
        <f t="shared" si="13"/>
        <v>0</v>
      </c>
      <c r="K50" s="37">
        <f t="shared" si="13"/>
        <v>0</v>
      </c>
      <c r="L50" s="37">
        <f t="shared" si="13"/>
        <v>3239551828</v>
      </c>
      <c r="M50" s="37">
        <f t="shared" si="13"/>
        <v>3440692409</v>
      </c>
      <c r="N50" s="37">
        <f t="shared" si="13"/>
        <v>4170806183</v>
      </c>
      <c r="O50" s="37">
        <f t="shared" si="13"/>
        <v>4687866143</v>
      </c>
      <c r="P50" s="37">
        <f>P16+P54+P55</f>
        <v>4692250895</v>
      </c>
      <c r="Q50" s="37">
        <f t="shared" si="13"/>
        <v>0</v>
      </c>
      <c r="R50" s="37">
        <f t="shared" si="13"/>
        <v>0</v>
      </c>
      <c r="S50" s="37">
        <f t="shared" si="13"/>
        <v>0</v>
      </c>
      <c r="T50" s="37">
        <f t="shared" si="13"/>
        <v>0</v>
      </c>
      <c r="U50" s="37">
        <f t="shared" si="13"/>
        <v>0</v>
      </c>
      <c r="V50" s="37">
        <f t="shared" si="13"/>
        <v>0</v>
      </c>
      <c r="W50" s="37">
        <f t="shared" si="13"/>
        <v>0</v>
      </c>
      <c r="X50" s="37">
        <f t="shared" si="13"/>
        <v>0</v>
      </c>
      <c r="AB50" s="27" t="s">
        <v>89</v>
      </c>
    </row>
    <row r="51" spans="1:28" s="27" customFormat="1" ht="15" customHeight="1" x14ac:dyDescent="0.25">
      <c r="A51" s="38" t="s">
        <v>10</v>
      </c>
      <c r="B51" s="12" t="s">
        <v>13</v>
      </c>
      <c r="C51" s="39">
        <f t="shared" si="12"/>
        <v>4315</v>
      </c>
      <c r="D51" s="39">
        <f t="shared" si="12"/>
        <v>4433</v>
      </c>
      <c r="E51" s="39">
        <f>'21Q4_P1'!E51</f>
        <v>7770</v>
      </c>
      <c r="F51" s="39">
        <f>'21Q4_P1'!F51</f>
        <v>8501</v>
      </c>
      <c r="G51" s="39" t="str">
        <f>'21Q4_P1'!G51</f>
        <v>―</v>
      </c>
      <c r="I51" s="39">
        <f t="shared" ref="I51:X51" si="14">SUM(I17,I76,I80)</f>
        <v>0</v>
      </c>
      <c r="J51" s="39">
        <f t="shared" si="14"/>
        <v>0</v>
      </c>
      <c r="K51" s="39">
        <f t="shared" si="14"/>
        <v>0</v>
      </c>
      <c r="L51" s="39">
        <f t="shared" si="14"/>
        <v>2933299745</v>
      </c>
      <c r="M51" s="39">
        <f t="shared" si="14"/>
        <v>3169110157</v>
      </c>
      <c r="N51" s="39">
        <f t="shared" si="14"/>
        <v>3905638077</v>
      </c>
      <c r="O51" s="39">
        <f t="shared" si="14"/>
        <v>4315166703</v>
      </c>
      <c r="P51" s="39">
        <f t="shared" si="14"/>
        <v>4433378724</v>
      </c>
      <c r="Q51" s="39">
        <f t="shared" si="14"/>
        <v>0</v>
      </c>
      <c r="R51" s="39">
        <f t="shared" si="14"/>
        <v>0</v>
      </c>
      <c r="S51" s="39">
        <f t="shared" si="14"/>
        <v>0</v>
      </c>
      <c r="T51" s="39">
        <f t="shared" si="14"/>
        <v>0</v>
      </c>
      <c r="U51" s="39">
        <f t="shared" si="14"/>
        <v>0</v>
      </c>
      <c r="V51" s="39">
        <f t="shared" si="14"/>
        <v>0</v>
      </c>
      <c r="W51" s="39">
        <f t="shared" si="14"/>
        <v>0</v>
      </c>
      <c r="X51" s="39">
        <f t="shared" si="14"/>
        <v>0</v>
      </c>
      <c r="AB51" s="27" t="s">
        <v>89</v>
      </c>
    </row>
    <row r="52" spans="1:28" s="27" customFormat="1" ht="15" customHeight="1" x14ac:dyDescent="0.25">
      <c r="A52" s="38" t="s">
        <v>11</v>
      </c>
      <c r="B52" s="12" t="s">
        <v>44</v>
      </c>
      <c r="C52" s="39">
        <f t="shared" si="12"/>
        <v>2389</v>
      </c>
      <c r="D52" s="39">
        <f t="shared" si="12"/>
        <v>2448</v>
      </c>
      <c r="E52" s="39">
        <f>'21Q4_P1'!E52</f>
        <v>4098</v>
      </c>
      <c r="F52" s="39">
        <f>'21Q4_P1'!F52</f>
        <v>4797</v>
      </c>
      <c r="G52" s="39">
        <f>'21Q4_P1'!G52</f>
        <v>5900</v>
      </c>
      <c r="I52" s="39">
        <f t="shared" ref="I52:X52" si="15">SUM(I18,I77,I81)</f>
        <v>0</v>
      </c>
      <c r="J52" s="39">
        <f t="shared" si="15"/>
        <v>0</v>
      </c>
      <c r="K52" s="39">
        <f t="shared" si="15"/>
        <v>0</v>
      </c>
      <c r="L52" s="39">
        <f t="shared" si="15"/>
        <v>1435266038</v>
      </c>
      <c r="M52" s="39">
        <f t="shared" si="15"/>
        <v>1714337218</v>
      </c>
      <c r="N52" s="39">
        <f t="shared" si="15"/>
        <v>1850699290</v>
      </c>
      <c r="O52" s="39">
        <f t="shared" si="15"/>
        <v>2389236156</v>
      </c>
      <c r="P52" s="39">
        <f t="shared" si="15"/>
        <v>2448048565</v>
      </c>
      <c r="Q52" s="39">
        <f t="shared" si="15"/>
        <v>0</v>
      </c>
      <c r="R52" s="39">
        <f t="shared" si="15"/>
        <v>0</v>
      </c>
      <c r="S52" s="39">
        <f t="shared" si="15"/>
        <v>0</v>
      </c>
      <c r="T52" s="39">
        <f t="shared" si="15"/>
        <v>0</v>
      </c>
      <c r="U52" s="39">
        <f t="shared" si="15"/>
        <v>0</v>
      </c>
      <c r="V52" s="39">
        <f t="shared" si="15"/>
        <v>0</v>
      </c>
      <c r="W52" s="39">
        <f t="shared" si="15"/>
        <v>0</v>
      </c>
      <c r="X52" s="39">
        <f t="shared" si="15"/>
        <v>0</v>
      </c>
      <c r="AB52" s="27" t="s">
        <v>89</v>
      </c>
    </row>
    <row r="53" spans="1:28" s="27" customFormat="1" ht="15" customHeight="1" x14ac:dyDescent="0.25">
      <c r="A53" s="38" t="s">
        <v>14</v>
      </c>
      <c r="B53" s="12" t="s">
        <v>77</v>
      </c>
      <c r="C53" s="43">
        <f t="shared" si="12"/>
        <v>170</v>
      </c>
      <c r="D53" s="43">
        <f t="shared" si="12"/>
        <v>414</v>
      </c>
      <c r="E53" s="43">
        <f>'21Q4_P1'!E53</f>
        <v>312</v>
      </c>
      <c r="F53" s="43">
        <f>'21Q4_P1'!F53</f>
        <v>291</v>
      </c>
      <c r="G53" s="43">
        <f>'21Q4_P1'!G53</f>
        <v>1000</v>
      </c>
      <c r="I53" s="43">
        <f t="shared" ref="I53:X53" si="16">SUM(I19,I78,I82)</f>
        <v>0</v>
      </c>
      <c r="J53" s="43">
        <f t="shared" si="16"/>
        <v>0</v>
      </c>
      <c r="K53" s="43">
        <f t="shared" si="16"/>
        <v>0</v>
      </c>
      <c r="L53" s="43">
        <f t="shared" si="16"/>
        <v>108499326</v>
      </c>
      <c r="M53" s="43">
        <f t="shared" si="16"/>
        <v>125182569</v>
      </c>
      <c r="N53" s="43">
        <f t="shared" si="16"/>
        <v>159133918</v>
      </c>
      <c r="O53" s="43">
        <f t="shared" si="16"/>
        <v>170653758</v>
      </c>
      <c r="P53" s="43">
        <f t="shared" si="16"/>
        <v>414975198</v>
      </c>
      <c r="Q53" s="43">
        <f t="shared" si="16"/>
        <v>0</v>
      </c>
      <c r="R53" s="43">
        <f t="shared" si="16"/>
        <v>0</v>
      </c>
      <c r="S53" s="43">
        <f t="shared" si="16"/>
        <v>0</v>
      </c>
      <c r="T53" s="43">
        <f t="shared" si="16"/>
        <v>0</v>
      </c>
      <c r="U53" s="43">
        <f t="shared" si="16"/>
        <v>0</v>
      </c>
      <c r="V53" s="43">
        <f t="shared" si="16"/>
        <v>0</v>
      </c>
      <c r="W53" s="43">
        <f t="shared" si="16"/>
        <v>0</v>
      </c>
      <c r="X53" s="43">
        <f t="shared" si="16"/>
        <v>0</v>
      </c>
      <c r="AB53" s="27" t="s">
        <v>89</v>
      </c>
    </row>
    <row r="54" spans="1:28" s="27" customFormat="1" ht="15" customHeight="1" x14ac:dyDescent="0.25">
      <c r="A54" s="45" t="s">
        <v>71</v>
      </c>
      <c r="B54" s="13" t="s">
        <v>70</v>
      </c>
      <c r="C54" s="46">
        <f t="shared" si="12"/>
        <v>562</v>
      </c>
      <c r="D54" s="46">
        <f t="shared" si="12"/>
        <v>694</v>
      </c>
      <c r="E54" s="46">
        <f>'21Q4_P1'!E54</f>
        <v>1052</v>
      </c>
      <c r="F54" s="46">
        <f>'21Q4_P1'!F54</f>
        <v>1197</v>
      </c>
      <c r="G54" s="46">
        <f>'21Q4_P1'!G54</f>
        <v>1420</v>
      </c>
      <c r="I54" s="47"/>
      <c r="J54" s="47"/>
      <c r="K54" s="47"/>
      <c r="L54" s="47">
        <v>358599931</v>
      </c>
      <c r="M54" s="47">
        <v>424553729</v>
      </c>
      <c r="N54" s="47">
        <v>491963744</v>
      </c>
      <c r="O54" s="47">
        <v>562055760</v>
      </c>
      <c r="P54" s="47">
        <v>694243838</v>
      </c>
      <c r="Q54" s="47"/>
      <c r="R54" s="47"/>
      <c r="S54" s="47"/>
      <c r="T54" s="47"/>
      <c r="U54" s="47"/>
      <c r="V54" s="47"/>
      <c r="W54" s="47"/>
      <c r="X54" s="47"/>
      <c r="Z54" s="27" t="s">
        <v>638</v>
      </c>
      <c r="AB54" s="27" t="s">
        <v>89</v>
      </c>
    </row>
    <row r="55" spans="1:28" s="27" customFormat="1" ht="15" customHeight="1" x14ac:dyDescent="0.25">
      <c r="A55" s="45" t="s">
        <v>60</v>
      </c>
      <c r="B55" s="13" t="s">
        <v>409</v>
      </c>
      <c r="C55" s="46">
        <f t="shared" si="12"/>
        <v>677</v>
      </c>
      <c r="D55" s="46">
        <f t="shared" si="12"/>
        <v>877</v>
      </c>
      <c r="E55" s="46">
        <f>'21Q4_P1'!E55</f>
        <v>1286</v>
      </c>
      <c r="F55" s="46">
        <f>'21Q4_P1'!F55</f>
        <v>1400</v>
      </c>
      <c r="G55" s="46">
        <f>'21Q4_P1'!G55</f>
        <v>1850</v>
      </c>
      <c r="I55" s="47"/>
      <c r="J55" s="47"/>
      <c r="K55" s="47"/>
      <c r="L55" s="47">
        <v>338069730</v>
      </c>
      <c r="M55" s="47">
        <v>523126938</v>
      </c>
      <c r="N55" s="47">
        <v>605806774</v>
      </c>
      <c r="O55" s="47">
        <v>677137026</v>
      </c>
      <c r="P55" s="47">
        <v>877474045</v>
      </c>
      <c r="Q55" s="47"/>
      <c r="R55" s="47"/>
      <c r="S55" s="47"/>
      <c r="T55" s="47"/>
      <c r="U55" s="47"/>
      <c r="V55" s="47"/>
      <c r="W55" s="47"/>
      <c r="X55" s="47"/>
      <c r="Z55" s="27" t="s">
        <v>638</v>
      </c>
      <c r="AB55" s="27" t="s">
        <v>89</v>
      </c>
    </row>
    <row r="56" spans="1:28" s="27" customFormat="1" ht="15" customHeight="1" x14ac:dyDescent="0.25">
      <c r="A56" s="45" t="s">
        <v>61</v>
      </c>
      <c r="B56" s="13" t="s">
        <v>65</v>
      </c>
      <c r="C56" s="46">
        <f t="shared" si="12"/>
        <v>610</v>
      </c>
      <c r="D56" s="46">
        <f t="shared" si="12"/>
        <v>332</v>
      </c>
      <c r="E56" s="46">
        <f>'21Q4_P1'!E56</f>
        <v>1114</v>
      </c>
      <c r="F56" s="46">
        <f>'21Q4_P1'!F56</f>
        <v>983</v>
      </c>
      <c r="G56" s="46" t="str">
        <f>'21Q4_P1'!G56</f>
        <v>―</v>
      </c>
      <c r="I56" s="47"/>
      <c r="J56" s="47"/>
      <c r="K56" s="47"/>
      <c r="L56" s="47">
        <v>208345881</v>
      </c>
      <c r="M56" s="47">
        <v>609596951</v>
      </c>
      <c r="N56" s="47">
        <v>177471176</v>
      </c>
      <c r="O56" s="47">
        <v>610801445</v>
      </c>
      <c r="P56" s="47">
        <v>332845934</v>
      </c>
      <c r="Q56" s="47"/>
      <c r="R56" s="47"/>
      <c r="S56" s="47"/>
      <c r="T56" s="47"/>
      <c r="U56" s="47"/>
      <c r="V56" s="47"/>
      <c r="W56" s="47"/>
      <c r="X56" s="47"/>
      <c r="Z56" s="27" t="s">
        <v>639</v>
      </c>
      <c r="AB56" s="27" t="s">
        <v>89</v>
      </c>
    </row>
    <row r="57" spans="1:28" s="27" customFormat="1" ht="15" customHeight="1" x14ac:dyDescent="0.25">
      <c r="A57" s="45" t="s">
        <v>62</v>
      </c>
      <c r="B57" s="13" t="s">
        <v>66</v>
      </c>
      <c r="C57" s="46">
        <f t="shared" si="12"/>
        <v>474</v>
      </c>
      <c r="D57" s="46">
        <f t="shared" si="12"/>
        <v>90</v>
      </c>
      <c r="E57" s="46">
        <f>'21Q4_P1'!E57</f>
        <v>3300</v>
      </c>
      <c r="F57" s="46">
        <f>'21Q4_P1'!F57</f>
        <v>7151</v>
      </c>
      <c r="G57" s="46" t="str">
        <f>'21Q4_P1'!G57</f>
        <v>―</v>
      </c>
      <c r="I57" s="47"/>
      <c r="J57" s="47"/>
      <c r="K57" s="47"/>
      <c r="L57" s="47"/>
      <c r="M57" s="47">
        <v>965863197</v>
      </c>
      <c r="N57" s="47">
        <v>413045231</v>
      </c>
      <c r="O57" s="47">
        <v>474040305</v>
      </c>
      <c r="P57" s="47">
        <v>90482908</v>
      </c>
      <c r="Q57" s="47"/>
      <c r="R57" s="47"/>
      <c r="S57" s="47"/>
      <c r="T57" s="47"/>
      <c r="U57" s="47"/>
      <c r="V57" s="47"/>
      <c r="W57" s="47"/>
      <c r="X57" s="47"/>
      <c r="Z57" s="27" t="s">
        <v>638</v>
      </c>
      <c r="AB57" s="27" t="s">
        <v>89</v>
      </c>
    </row>
    <row r="58" spans="1:28" s="27" customFormat="1" ht="15" customHeight="1" x14ac:dyDescent="0.25">
      <c r="A58" s="51" t="s">
        <v>63</v>
      </c>
      <c r="B58" s="15" t="s">
        <v>67</v>
      </c>
      <c r="C58" s="46" t="str">
        <f t="shared" si="12"/>
        <v>―</v>
      </c>
      <c r="D58" s="46">
        <f t="shared" si="12"/>
        <v>403</v>
      </c>
      <c r="E58" s="46">
        <f>'21Q4_P1'!E58</f>
        <v>105</v>
      </c>
      <c r="F58" s="46" t="str">
        <f>'21Q4_P1'!F58</f>
        <v>―</v>
      </c>
      <c r="G58" s="46" t="str">
        <f>'21Q4_P1'!G58</f>
        <v>―</v>
      </c>
      <c r="I58" s="47"/>
      <c r="J58" s="47"/>
      <c r="K58" s="47"/>
      <c r="L58" s="47"/>
      <c r="M58" s="47"/>
      <c r="N58" s="47">
        <v>105000000</v>
      </c>
      <c r="O58" s="47"/>
      <c r="P58" s="47">
        <v>403600000</v>
      </c>
      <c r="Q58" s="47"/>
      <c r="R58" s="47"/>
      <c r="S58" s="47"/>
      <c r="T58" s="47"/>
      <c r="U58" s="47"/>
      <c r="V58" s="47"/>
      <c r="W58" s="47"/>
      <c r="X58" s="47"/>
      <c r="Z58" s="27" t="s">
        <v>638</v>
      </c>
      <c r="AB58" s="27" t="s">
        <v>89</v>
      </c>
    </row>
    <row r="59" spans="1:28" s="27" customFormat="1" ht="15" customHeight="1" x14ac:dyDescent="0.25">
      <c r="AB59" s="27" t="s">
        <v>89</v>
      </c>
    </row>
    <row r="60" spans="1:28" s="27" customFormat="1" ht="15" customHeight="1" x14ac:dyDescent="0.25">
      <c r="AB60" s="27" t="s">
        <v>89</v>
      </c>
    </row>
    <row r="61" spans="1:28" s="27" customFormat="1" ht="15" customHeight="1" x14ac:dyDescent="0.25">
      <c r="A61" s="1" t="s">
        <v>97</v>
      </c>
      <c r="I61" s="114" t="s">
        <v>375</v>
      </c>
      <c r="J61" s="114" t="s">
        <v>566</v>
      </c>
      <c r="AB61" s="27" t="s">
        <v>89</v>
      </c>
    </row>
    <row r="62" spans="1:28" s="27" customFormat="1" ht="15" customHeight="1" x14ac:dyDescent="0.25">
      <c r="G62" s="28" t="s">
        <v>68</v>
      </c>
      <c r="AB62" s="27" t="s">
        <v>89</v>
      </c>
    </row>
    <row r="63" spans="1:28" s="27" customFormat="1" ht="15" customHeight="1" x14ac:dyDescent="0.25">
      <c r="A63" s="312"/>
      <c r="B63" s="313"/>
      <c r="C63" s="117" t="str">
        <f>'22Q2_パラメータ設定'!$F$4</f>
        <v>FY2021</v>
      </c>
      <c r="D63" s="30" t="str">
        <f>'22Q2_パラメータ設定'!$G$4</f>
        <v>FY2022</v>
      </c>
      <c r="E63" s="117" t="str">
        <f>'22Q2_パラメータ設定'!$E$4</f>
        <v>FY2020</v>
      </c>
      <c r="F63" s="117" t="str">
        <f>'22Q2_パラメータ設定'!$F$4</f>
        <v>FY2021</v>
      </c>
      <c r="G63" s="122" t="str">
        <f>'22Q2_パラメータ設定'!$G$4</f>
        <v>FY2022</v>
      </c>
      <c r="I63" s="29" t="str">
        <f t="shared" ref="I63:X63" si="17">I6</f>
        <v>FY2015</v>
      </c>
      <c r="J63" s="29" t="str">
        <f t="shared" si="17"/>
        <v>FY2016</v>
      </c>
      <c r="K63" s="29" t="str">
        <f t="shared" si="17"/>
        <v>FY2017</v>
      </c>
      <c r="L63" s="29" t="str">
        <f t="shared" si="17"/>
        <v>FY2018</v>
      </c>
      <c r="M63" s="29" t="str">
        <f t="shared" si="17"/>
        <v>FY2019</v>
      </c>
      <c r="N63" s="29" t="str">
        <f t="shared" si="17"/>
        <v>FY2020</v>
      </c>
      <c r="O63" s="29" t="str">
        <f t="shared" si="17"/>
        <v>FY2021</v>
      </c>
      <c r="P63" s="29" t="str">
        <f t="shared" si="17"/>
        <v>FY2022</v>
      </c>
      <c r="Q63" s="29" t="str">
        <f t="shared" si="17"/>
        <v>FY2023</v>
      </c>
      <c r="R63" s="29" t="str">
        <f t="shared" si="17"/>
        <v>FY2024</v>
      </c>
      <c r="S63" s="29" t="str">
        <f t="shared" si="17"/>
        <v>FY2025</v>
      </c>
      <c r="T63" s="29" t="str">
        <f t="shared" si="17"/>
        <v>FY2026</v>
      </c>
      <c r="U63" s="29" t="str">
        <f t="shared" si="17"/>
        <v>FY2027</v>
      </c>
      <c r="V63" s="29" t="str">
        <f t="shared" si="17"/>
        <v>FY2028</v>
      </c>
      <c r="W63" s="29" t="str">
        <f t="shared" si="17"/>
        <v>FY2029</v>
      </c>
      <c r="X63" s="32" t="str">
        <f t="shared" si="17"/>
        <v>FY2030</v>
      </c>
      <c r="AB63" s="27" t="s">
        <v>89</v>
      </c>
    </row>
    <row r="64" spans="1:28" s="27" customFormat="1" ht="15" customHeight="1" x14ac:dyDescent="0.25">
      <c r="A64" s="314"/>
      <c r="B64" s="315"/>
      <c r="C64" s="119" t="s">
        <v>593</v>
      </c>
      <c r="D64" s="35" t="s">
        <v>593</v>
      </c>
      <c r="E64" s="118"/>
      <c r="F64" s="118"/>
      <c r="G64" s="118" t="s">
        <v>5</v>
      </c>
      <c r="I64" s="33" t="str">
        <f t="shared" ref="I64:X64" si="18">I7</f>
        <v>H1</v>
      </c>
      <c r="J64" s="33" t="str">
        <f t="shared" si="18"/>
        <v>H1</v>
      </c>
      <c r="K64" s="33" t="str">
        <f t="shared" si="18"/>
        <v>H1</v>
      </c>
      <c r="L64" s="33" t="str">
        <f t="shared" si="18"/>
        <v>H1</v>
      </c>
      <c r="M64" s="33" t="str">
        <f t="shared" si="18"/>
        <v>H1</v>
      </c>
      <c r="N64" s="33" t="str">
        <f t="shared" si="18"/>
        <v>H1</v>
      </c>
      <c r="O64" s="33" t="str">
        <f t="shared" si="18"/>
        <v>H1</v>
      </c>
      <c r="P64" s="33" t="str">
        <f t="shared" si="18"/>
        <v>H1</v>
      </c>
      <c r="Q64" s="33" t="str">
        <f t="shared" si="18"/>
        <v>H1</v>
      </c>
      <c r="R64" s="33" t="str">
        <f t="shared" si="18"/>
        <v>H1</v>
      </c>
      <c r="S64" s="33" t="str">
        <f t="shared" si="18"/>
        <v>H1</v>
      </c>
      <c r="T64" s="33" t="str">
        <f t="shared" si="18"/>
        <v>H1</v>
      </c>
      <c r="U64" s="33" t="str">
        <f t="shared" si="18"/>
        <v>H1</v>
      </c>
      <c r="V64" s="33" t="str">
        <f t="shared" si="18"/>
        <v>H1</v>
      </c>
      <c r="W64" s="33" t="str">
        <f t="shared" si="18"/>
        <v>H1</v>
      </c>
      <c r="X64" s="34" t="str">
        <f t="shared" si="18"/>
        <v>H1</v>
      </c>
      <c r="AB64" s="27" t="s">
        <v>89</v>
      </c>
    </row>
    <row r="65" spans="1:28" s="27" customFormat="1" ht="15" customHeight="1" x14ac:dyDescent="0.25">
      <c r="A65" s="36" t="s">
        <v>557</v>
      </c>
      <c r="B65" s="11" t="s">
        <v>74</v>
      </c>
      <c r="C65" s="52">
        <f t="shared" ref="C65:D67" si="19">+IF(O65="","―",O65)</f>
        <v>22.6</v>
      </c>
      <c r="D65" s="52">
        <f t="shared" si="19"/>
        <v>19.579999999999998</v>
      </c>
      <c r="E65" s="52">
        <f>'21Q4_P1'!E65</f>
        <v>37.51</v>
      </c>
      <c r="F65" s="52">
        <f>'21Q4_P1'!F65</f>
        <v>37.08</v>
      </c>
      <c r="G65" s="52">
        <f>'21Q4_P1'!G65</f>
        <v>42.34</v>
      </c>
      <c r="I65" s="53"/>
      <c r="J65" s="53"/>
      <c r="K65" s="53"/>
      <c r="L65" s="53">
        <v>17.52</v>
      </c>
      <c r="M65" s="53">
        <v>32.24</v>
      </c>
      <c r="N65" s="53">
        <v>18.89</v>
      </c>
      <c r="O65" s="53">
        <v>22.6</v>
      </c>
      <c r="P65" s="53">
        <v>19.579999999999998</v>
      </c>
      <c r="Q65" s="53"/>
      <c r="R65" s="53"/>
      <c r="S65" s="53"/>
      <c r="T65" s="53"/>
      <c r="U65" s="53"/>
      <c r="V65" s="53"/>
      <c r="W65" s="53"/>
      <c r="X65" s="53"/>
      <c r="Z65" s="27" t="s">
        <v>677</v>
      </c>
      <c r="AB65" s="27" t="s">
        <v>89</v>
      </c>
    </row>
    <row r="66" spans="1:28" s="27" customFormat="1" ht="15" customHeight="1" x14ac:dyDescent="0.25">
      <c r="A66" s="45" t="s">
        <v>72</v>
      </c>
      <c r="B66" s="13" t="s">
        <v>69</v>
      </c>
      <c r="C66" s="52">
        <f t="shared" si="19"/>
        <v>10</v>
      </c>
      <c r="D66" s="52">
        <f t="shared" si="19"/>
        <v>10</v>
      </c>
      <c r="E66" s="52">
        <f>'21Q4_P1'!E66</f>
        <v>19.5</v>
      </c>
      <c r="F66" s="52">
        <f>'21Q4_P1'!F66</f>
        <v>20</v>
      </c>
      <c r="G66" s="52">
        <f>'21Q4_P1'!G66</f>
        <v>20</v>
      </c>
      <c r="I66" s="53"/>
      <c r="J66" s="53"/>
      <c r="K66" s="53"/>
      <c r="L66" s="53">
        <v>8</v>
      </c>
      <c r="M66" s="53">
        <v>9.5</v>
      </c>
      <c r="N66" s="53">
        <v>9.5</v>
      </c>
      <c r="O66" s="53">
        <v>10</v>
      </c>
      <c r="P66" s="53">
        <v>10</v>
      </c>
      <c r="Q66" s="53"/>
      <c r="R66" s="53"/>
      <c r="S66" s="53"/>
      <c r="T66" s="53"/>
      <c r="U66" s="53"/>
      <c r="V66" s="53"/>
      <c r="W66" s="53"/>
      <c r="X66" s="53"/>
      <c r="Z66" s="27" t="s">
        <v>677</v>
      </c>
      <c r="AB66" s="27" t="s">
        <v>89</v>
      </c>
    </row>
    <row r="67" spans="1:28" s="27" customFormat="1" ht="15" customHeight="1" x14ac:dyDescent="0.25">
      <c r="A67" s="51" t="s">
        <v>73</v>
      </c>
      <c r="B67" s="15" t="s">
        <v>616</v>
      </c>
      <c r="C67" s="52" t="str">
        <f t="shared" si="19"/>
        <v>―</v>
      </c>
      <c r="D67" s="52" t="str">
        <f t="shared" si="19"/>
        <v>―</v>
      </c>
      <c r="E67" s="52">
        <f>'21Q4_P1'!E67</f>
        <v>195.51</v>
      </c>
      <c r="F67" s="52">
        <f>'21Q4_P1'!F67</f>
        <v>212.96</v>
      </c>
      <c r="G67" s="52" t="str">
        <f>'21Q4_P1'!G67</f>
        <v>―</v>
      </c>
      <c r="I67" s="53"/>
      <c r="J67" s="53"/>
      <c r="K67" s="53"/>
      <c r="L67" s="53"/>
      <c r="M67" s="53"/>
      <c r="N67" s="53"/>
      <c r="O67" s="53"/>
      <c r="P67" s="53"/>
      <c r="Q67" s="53"/>
      <c r="R67" s="53"/>
      <c r="S67" s="53"/>
      <c r="T67" s="53"/>
      <c r="U67" s="53"/>
      <c r="V67" s="53"/>
      <c r="W67" s="53"/>
      <c r="X67" s="53"/>
      <c r="Z67" s="27" t="s">
        <v>637</v>
      </c>
      <c r="AB67" s="27" t="s">
        <v>89</v>
      </c>
    </row>
    <row r="68" spans="1:28" ht="15" customHeight="1" x14ac:dyDescent="0.2">
      <c r="AB68" s="3" t="s">
        <v>89</v>
      </c>
    </row>
    <row r="69" spans="1:28" ht="15" customHeight="1" x14ac:dyDescent="0.2">
      <c r="AB69" s="3" t="s">
        <v>89</v>
      </c>
    </row>
    <row r="70" spans="1:28" ht="15" customHeight="1" x14ac:dyDescent="0.2">
      <c r="A70" s="3" t="s">
        <v>89</v>
      </c>
      <c r="B70" s="3" t="s">
        <v>89</v>
      </c>
      <c r="C70" s="3" t="s">
        <v>89</v>
      </c>
      <c r="D70" s="3" t="s">
        <v>89</v>
      </c>
      <c r="E70" s="3" t="s">
        <v>89</v>
      </c>
      <c r="F70" s="3" t="s">
        <v>89</v>
      </c>
      <c r="G70" s="3" t="s">
        <v>89</v>
      </c>
      <c r="H70" s="3" t="s">
        <v>89</v>
      </c>
      <c r="I70" s="3" t="s">
        <v>89</v>
      </c>
      <c r="J70" s="3" t="s">
        <v>89</v>
      </c>
      <c r="K70" s="3" t="s">
        <v>89</v>
      </c>
      <c r="L70" s="3" t="s">
        <v>89</v>
      </c>
      <c r="M70" s="3" t="s">
        <v>89</v>
      </c>
      <c r="N70" s="3" t="s">
        <v>89</v>
      </c>
      <c r="O70" s="3" t="s">
        <v>89</v>
      </c>
      <c r="P70" s="3" t="s">
        <v>89</v>
      </c>
      <c r="Q70" s="3" t="s">
        <v>89</v>
      </c>
      <c r="R70" s="3" t="s">
        <v>89</v>
      </c>
      <c r="S70" s="3" t="s">
        <v>89</v>
      </c>
      <c r="T70" s="3" t="s">
        <v>89</v>
      </c>
      <c r="U70" s="3" t="s">
        <v>89</v>
      </c>
      <c r="V70" s="3" t="s">
        <v>89</v>
      </c>
      <c r="W70" s="3" t="s">
        <v>89</v>
      </c>
      <c r="X70" s="3" t="s">
        <v>89</v>
      </c>
      <c r="Y70" s="3" t="s">
        <v>89</v>
      </c>
      <c r="Z70" s="3" t="s">
        <v>89</v>
      </c>
      <c r="AA70" s="3" t="s">
        <v>89</v>
      </c>
      <c r="AB70" s="3" t="s">
        <v>89</v>
      </c>
    </row>
    <row r="72" spans="1:28" ht="15" customHeight="1" x14ac:dyDescent="0.2">
      <c r="A72" s="3" t="s">
        <v>406</v>
      </c>
    </row>
    <row r="73" spans="1:28" ht="15" customHeight="1" x14ac:dyDescent="0.25">
      <c r="I73" s="29" t="str">
        <f t="shared" ref="I73:X73" si="20">I6</f>
        <v>FY2015</v>
      </c>
      <c r="J73" s="29" t="str">
        <f t="shared" si="20"/>
        <v>FY2016</v>
      </c>
      <c r="K73" s="29" t="str">
        <f t="shared" si="20"/>
        <v>FY2017</v>
      </c>
      <c r="L73" s="29" t="str">
        <f t="shared" si="20"/>
        <v>FY2018</v>
      </c>
      <c r="M73" s="29" t="str">
        <f t="shared" si="20"/>
        <v>FY2019</v>
      </c>
      <c r="N73" s="29" t="str">
        <f t="shared" si="20"/>
        <v>FY2020</v>
      </c>
      <c r="O73" s="29" t="str">
        <f t="shared" si="20"/>
        <v>FY2021</v>
      </c>
      <c r="P73" s="29" t="str">
        <f t="shared" si="20"/>
        <v>FY2022</v>
      </c>
      <c r="Q73" s="29" t="str">
        <f t="shared" si="20"/>
        <v>FY2023</v>
      </c>
      <c r="R73" s="29" t="str">
        <f t="shared" si="20"/>
        <v>FY2024</v>
      </c>
      <c r="S73" s="29" t="str">
        <f t="shared" si="20"/>
        <v>FY2025</v>
      </c>
      <c r="T73" s="29" t="str">
        <f t="shared" si="20"/>
        <v>FY2026</v>
      </c>
      <c r="U73" s="29" t="str">
        <f t="shared" si="20"/>
        <v>FY2027</v>
      </c>
      <c r="V73" s="29" t="str">
        <f t="shared" si="20"/>
        <v>FY2028</v>
      </c>
      <c r="W73" s="29" t="str">
        <f t="shared" si="20"/>
        <v>FY2029</v>
      </c>
      <c r="X73" s="32" t="str">
        <f t="shared" si="20"/>
        <v>FY2030</v>
      </c>
    </row>
    <row r="74" spans="1:28" ht="15" customHeight="1" x14ac:dyDescent="0.25">
      <c r="I74" s="33" t="str">
        <f t="shared" ref="I74:X74" si="21">I7</f>
        <v>H1</v>
      </c>
      <c r="J74" s="33" t="str">
        <f t="shared" si="21"/>
        <v>H1</v>
      </c>
      <c r="K74" s="33" t="str">
        <f t="shared" si="21"/>
        <v>H1</v>
      </c>
      <c r="L74" s="33" t="str">
        <f t="shared" si="21"/>
        <v>H1</v>
      </c>
      <c r="M74" s="33" t="str">
        <f t="shared" si="21"/>
        <v>H1</v>
      </c>
      <c r="N74" s="33" t="str">
        <f t="shared" si="21"/>
        <v>H1</v>
      </c>
      <c r="O74" s="33" t="str">
        <f t="shared" si="21"/>
        <v>H1</v>
      </c>
      <c r="P74" s="33" t="str">
        <f t="shared" si="21"/>
        <v>H1</v>
      </c>
      <c r="Q74" s="33" t="str">
        <f t="shared" si="21"/>
        <v>H1</v>
      </c>
      <c r="R74" s="33" t="str">
        <f t="shared" si="21"/>
        <v>H1</v>
      </c>
      <c r="S74" s="33" t="str">
        <f t="shared" si="21"/>
        <v>H1</v>
      </c>
      <c r="T74" s="33" t="str">
        <f t="shared" si="21"/>
        <v>H1</v>
      </c>
      <c r="U74" s="33" t="str">
        <f t="shared" si="21"/>
        <v>H1</v>
      </c>
      <c r="V74" s="33" t="str">
        <f t="shared" si="21"/>
        <v>H1</v>
      </c>
      <c r="W74" s="33" t="str">
        <f t="shared" si="21"/>
        <v>H1</v>
      </c>
      <c r="X74" s="34" t="str">
        <f t="shared" si="21"/>
        <v>H1</v>
      </c>
    </row>
    <row r="75" spans="1:28" ht="15" customHeight="1" x14ac:dyDescent="0.25">
      <c r="A75" s="36" t="s">
        <v>405</v>
      </c>
      <c r="B75" s="11" t="s">
        <v>407</v>
      </c>
      <c r="C75" s="37">
        <f t="shared" ref="C75:D82" si="22">+IF(OR(O75="",O75=0),"―",IF(O75&lt;0,ROUNDDOWN(O75/10^6,0)+-0.0000001,ROUNDDOWN(O75/10^6,0)))</f>
        <v>562</v>
      </c>
      <c r="D75" s="37">
        <f t="shared" si="22"/>
        <v>694</v>
      </c>
      <c r="E75" s="37">
        <f>'21Q4_P1'!E75</f>
        <v>1052</v>
      </c>
      <c r="F75" s="37">
        <f>'21Q4_P1'!F75</f>
        <v>1197</v>
      </c>
      <c r="G75" s="37">
        <f>'21Q4_P1'!G75</f>
        <v>1420</v>
      </c>
      <c r="I75" s="37">
        <f>I54</f>
        <v>0</v>
      </c>
      <c r="J75" s="37">
        <f t="shared" ref="J75:X75" si="23">J54</f>
        <v>0</v>
      </c>
      <c r="K75" s="37">
        <f t="shared" si="23"/>
        <v>0</v>
      </c>
      <c r="L75" s="37">
        <f t="shared" si="23"/>
        <v>358599931</v>
      </c>
      <c r="M75" s="37">
        <f t="shared" si="23"/>
        <v>424553729</v>
      </c>
      <c r="N75" s="37">
        <f t="shared" si="23"/>
        <v>491963744</v>
      </c>
      <c r="O75" s="37">
        <f t="shared" si="23"/>
        <v>562055760</v>
      </c>
      <c r="P75" s="37">
        <f t="shared" si="23"/>
        <v>694243838</v>
      </c>
      <c r="Q75" s="37">
        <f t="shared" si="23"/>
        <v>0</v>
      </c>
      <c r="R75" s="37">
        <f t="shared" si="23"/>
        <v>0</v>
      </c>
      <c r="S75" s="37">
        <f t="shared" si="23"/>
        <v>0</v>
      </c>
      <c r="T75" s="37">
        <f t="shared" si="23"/>
        <v>0</v>
      </c>
      <c r="U75" s="37">
        <f t="shared" si="23"/>
        <v>0</v>
      </c>
      <c r="V75" s="37">
        <f t="shared" si="23"/>
        <v>0</v>
      </c>
      <c r="W75" s="37">
        <f t="shared" si="23"/>
        <v>0</v>
      </c>
      <c r="X75" s="37">
        <f t="shared" si="23"/>
        <v>0</v>
      </c>
    </row>
    <row r="76" spans="1:28" ht="15" customHeight="1" x14ac:dyDescent="0.25">
      <c r="A76" s="38" t="s">
        <v>10</v>
      </c>
      <c r="B76" s="12" t="s">
        <v>13</v>
      </c>
      <c r="C76" s="39">
        <f t="shared" si="22"/>
        <v>24</v>
      </c>
      <c r="D76" s="39">
        <f t="shared" si="22"/>
        <v>26</v>
      </c>
      <c r="E76" s="39">
        <f>'21Q4_P1'!E76</f>
        <v>47</v>
      </c>
      <c r="F76" s="39">
        <f>'21Q4_P1'!F76</f>
        <v>50</v>
      </c>
      <c r="G76" s="39" t="str">
        <f>'21Q4_P1'!G76</f>
        <v>―</v>
      </c>
      <c r="I76" s="40"/>
      <c r="J76" s="40"/>
      <c r="K76" s="40"/>
      <c r="L76" s="40">
        <v>23405747</v>
      </c>
      <c r="M76" s="40">
        <v>21562275</v>
      </c>
      <c r="N76" s="40">
        <v>23850848</v>
      </c>
      <c r="O76" s="40">
        <v>24589344</v>
      </c>
      <c r="P76" s="40">
        <v>26938591</v>
      </c>
      <c r="Q76" s="40"/>
      <c r="R76" s="40"/>
      <c r="S76" s="40"/>
      <c r="T76" s="40"/>
      <c r="U76" s="40"/>
      <c r="V76" s="40"/>
      <c r="W76" s="40"/>
      <c r="X76" s="40"/>
      <c r="Z76" s="3" t="s">
        <v>640</v>
      </c>
    </row>
    <row r="77" spans="1:28" ht="15" customHeight="1" x14ac:dyDescent="0.25">
      <c r="A77" s="38" t="s">
        <v>11</v>
      </c>
      <c r="B77" s="12" t="s">
        <v>44</v>
      </c>
      <c r="C77" s="39">
        <f t="shared" si="22"/>
        <v>398</v>
      </c>
      <c r="D77" s="39">
        <f t="shared" si="22"/>
        <v>401</v>
      </c>
      <c r="E77" s="39">
        <f>'21Q4_P1'!E77</f>
        <v>782</v>
      </c>
      <c r="F77" s="39">
        <f>'21Q4_P1'!F77</f>
        <v>832</v>
      </c>
      <c r="G77" s="39" t="str">
        <f>'21Q4_P1'!G77</f>
        <v>―</v>
      </c>
      <c r="I77" s="40"/>
      <c r="J77" s="40"/>
      <c r="K77" s="40"/>
      <c r="L77" s="40">
        <v>260421573</v>
      </c>
      <c r="M77" s="40">
        <v>311158056</v>
      </c>
      <c r="N77" s="40">
        <v>354428366</v>
      </c>
      <c r="O77" s="40">
        <v>398381775</v>
      </c>
      <c r="P77" s="40">
        <v>401976115</v>
      </c>
      <c r="Q77" s="40"/>
      <c r="R77" s="40"/>
      <c r="S77" s="40"/>
      <c r="T77" s="40"/>
      <c r="U77" s="40"/>
      <c r="V77" s="40"/>
      <c r="W77" s="40"/>
      <c r="X77" s="40"/>
      <c r="Z77" s="3" t="s">
        <v>640</v>
      </c>
    </row>
    <row r="78" spans="1:28" ht="15" customHeight="1" x14ac:dyDescent="0.25">
      <c r="A78" s="38" t="s">
        <v>14</v>
      </c>
      <c r="B78" s="12" t="s">
        <v>77</v>
      </c>
      <c r="C78" s="43">
        <f t="shared" si="22"/>
        <v>28</v>
      </c>
      <c r="D78" s="43">
        <f t="shared" si="22"/>
        <v>110</v>
      </c>
      <c r="E78" s="43">
        <f>'21Q4_P1'!E78</f>
        <v>55</v>
      </c>
      <c r="F78" s="43">
        <f>'21Q4_P1'!F78</f>
        <v>58</v>
      </c>
      <c r="G78" s="43" t="str">
        <f>'21Q4_P1'!G78</f>
        <v>―</v>
      </c>
      <c r="I78" s="44"/>
      <c r="J78" s="44"/>
      <c r="K78" s="44"/>
      <c r="L78" s="44">
        <v>16190206</v>
      </c>
      <c r="M78" s="44">
        <v>21188207</v>
      </c>
      <c r="N78" s="44">
        <v>26187133</v>
      </c>
      <c r="O78" s="44">
        <v>28735878</v>
      </c>
      <c r="P78" s="44">
        <v>110419400</v>
      </c>
      <c r="Q78" s="44"/>
      <c r="R78" s="44"/>
      <c r="S78" s="44"/>
      <c r="T78" s="44"/>
      <c r="U78" s="44"/>
      <c r="V78" s="44"/>
      <c r="W78" s="44"/>
      <c r="X78" s="44"/>
      <c r="Z78" s="3" t="s">
        <v>640</v>
      </c>
    </row>
    <row r="79" spans="1:28" ht="15" customHeight="1" x14ac:dyDescent="0.25">
      <c r="A79" s="36" t="s">
        <v>408</v>
      </c>
      <c r="B79" s="11" t="s">
        <v>409</v>
      </c>
      <c r="C79" s="37">
        <f t="shared" si="22"/>
        <v>677</v>
      </c>
      <c r="D79" s="37">
        <f t="shared" si="22"/>
        <v>877</v>
      </c>
      <c r="E79" s="37">
        <f>'21Q4_P1'!E79</f>
        <v>1286</v>
      </c>
      <c r="F79" s="37">
        <f>'21Q4_P1'!F79</f>
        <v>1400</v>
      </c>
      <c r="G79" s="37">
        <f>'21Q4_P1'!G79</f>
        <v>1850</v>
      </c>
      <c r="I79" s="37">
        <f>I55</f>
        <v>0</v>
      </c>
      <c r="J79" s="37">
        <f t="shared" ref="J79:X79" si="24">J55</f>
        <v>0</v>
      </c>
      <c r="K79" s="37">
        <f t="shared" si="24"/>
        <v>0</v>
      </c>
      <c r="L79" s="37">
        <f t="shared" si="24"/>
        <v>338069730</v>
      </c>
      <c r="M79" s="37">
        <f t="shared" si="24"/>
        <v>523126938</v>
      </c>
      <c r="N79" s="37">
        <f t="shared" si="24"/>
        <v>605806774</v>
      </c>
      <c r="O79" s="37">
        <f t="shared" si="24"/>
        <v>677137026</v>
      </c>
      <c r="P79" s="37">
        <f t="shared" si="24"/>
        <v>877474045</v>
      </c>
      <c r="Q79" s="37">
        <f t="shared" si="24"/>
        <v>0</v>
      </c>
      <c r="R79" s="37">
        <f t="shared" si="24"/>
        <v>0</v>
      </c>
      <c r="S79" s="37">
        <f t="shared" si="24"/>
        <v>0</v>
      </c>
      <c r="T79" s="37">
        <f t="shared" si="24"/>
        <v>0</v>
      </c>
      <c r="U79" s="37">
        <f t="shared" si="24"/>
        <v>0</v>
      </c>
      <c r="V79" s="37">
        <f t="shared" si="24"/>
        <v>0</v>
      </c>
      <c r="W79" s="37">
        <f t="shared" si="24"/>
        <v>0</v>
      </c>
      <c r="X79" s="37">
        <f t="shared" si="24"/>
        <v>0</v>
      </c>
    </row>
    <row r="80" spans="1:28" ht="15" customHeight="1" x14ac:dyDescent="0.25">
      <c r="A80" s="38" t="s">
        <v>10</v>
      </c>
      <c r="B80" s="12" t="s">
        <v>13</v>
      </c>
      <c r="C80" s="39" t="str">
        <f t="shared" si="22"/>
        <v>―</v>
      </c>
      <c r="D80" s="39" t="str">
        <f t="shared" si="22"/>
        <v>―</v>
      </c>
      <c r="E80" s="39">
        <f>'21Q4_P1'!E80</f>
        <v>1</v>
      </c>
      <c r="F80" s="39" t="str">
        <f>'21Q4_P1'!F80</f>
        <v>―</v>
      </c>
      <c r="G80" s="39" t="str">
        <f>'21Q4_P1'!G80</f>
        <v>―</v>
      </c>
      <c r="I80" s="40"/>
      <c r="J80" s="40"/>
      <c r="K80" s="39"/>
      <c r="L80" s="40">
        <v>10652670</v>
      </c>
      <c r="M80" s="40">
        <v>10652670</v>
      </c>
      <c r="N80" s="40">
        <v>1775450</v>
      </c>
      <c r="O80" s="40"/>
      <c r="P80" s="40"/>
      <c r="Q80" s="40"/>
      <c r="R80" s="40"/>
      <c r="S80" s="40"/>
      <c r="T80" s="40"/>
      <c r="U80" s="40"/>
      <c r="V80" s="40"/>
      <c r="W80" s="40"/>
      <c r="X80" s="40"/>
      <c r="Z80" s="3" t="s">
        <v>640</v>
      </c>
    </row>
    <row r="81" spans="1:26" ht="15" customHeight="1" x14ac:dyDescent="0.25">
      <c r="A81" s="38" t="s">
        <v>11</v>
      </c>
      <c r="B81" s="12" t="s">
        <v>44</v>
      </c>
      <c r="C81" s="39">
        <f t="shared" si="22"/>
        <v>676</v>
      </c>
      <c r="D81" s="39">
        <f t="shared" si="22"/>
        <v>702</v>
      </c>
      <c r="E81" s="39">
        <f>'21Q4_P1'!E81</f>
        <v>1283</v>
      </c>
      <c r="F81" s="39">
        <f>'21Q4_P1'!F81</f>
        <v>1389</v>
      </c>
      <c r="G81" s="39" t="str">
        <f>'21Q4_P1'!G81</f>
        <v>―</v>
      </c>
      <c r="I81" s="40"/>
      <c r="J81" s="40"/>
      <c r="K81" s="40"/>
      <c r="L81" s="40">
        <v>327417060</v>
      </c>
      <c r="M81" s="40">
        <v>512474268</v>
      </c>
      <c r="N81" s="40">
        <v>603215286</v>
      </c>
      <c r="O81" s="40">
        <v>676320989</v>
      </c>
      <c r="P81" s="40">
        <v>702213029</v>
      </c>
      <c r="Q81" s="40"/>
      <c r="R81" s="40"/>
      <c r="S81" s="40"/>
      <c r="T81" s="40"/>
      <c r="U81" s="40"/>
      <c r="V81" s="40"/>
      <c r="W81" s="40"/>
      <c r="X81" s="40"/>
      <c r="Z81" s="3" t="s">
        <v>640</v>
      </c>
    </row>
    <row r="82" spans="1:26" ht="15" customHeight="1" x14ac:dyDescent="0.25">
      <c r="A82" s="128" t="s">
        <v>14</v>
      </c>
      <c r="B82" s="129" t="s">
        <v>77</v>
      </c>
      <c r="C82" s="43">
        <f t="shared" si="22"/>
        <v>0</v>
      </c>
      <c r="D82" s="43">
        <f t="shared" si="22"/>
        <v>175</v>
      </c>
      <c r="E82" s="43">
        <f>'21Q4_P1'!E82</f>
        <v>1</v>
      </c>
      <c r="F82" s="43">
        <f>'21Q4_P1'!F82</f>
        <v>10</v>
      </c>
      <c r="G82" s="43" t="str">
        <f>'21Q4_P1'!G82</f>
        <v>―</v>
      </c>
      <c r="I82" s="44"/>
      <c r="J82" s="44"/>
      <c r="K82" s="44"/>
      <c r="L82" s="44"/>
      <c r="M82" s="44"/>
      <c r="N82" s="44">
        <v>816038</v>
      </c>
      <c r="O82" s="44">
        <v>816036</v>
      </c>
      <c r="P82" s="44">
        <v>175261016</v>
      </c>
      <c r="Q82" s="44"/>
      <c r="R82" s="44"/>
      <c r="S82" s="44"/>
      <c r="T82" s="44"/>
      <c r="U82" s="44"/>
      <c r="V82" s="44"/>
      <c r="W82" s="44"/>
      <c r="X82" s="44"/>
      <c r="Z82" s="3" t="s">
        <v>640</v>
      </c>
    </row>
    <row r="84" spans="1:26" ht="15" customHeight="1" x14ac:dyDescent="0.2">
      <c r="K84" s="131"/>
      <c r="L84" s="131" t="s">
        <v>415</v>
      </c>
    </row>
    <row r="85" spans="1:26" ht="15" customHeight="1" x14ac:dyDescent="0.2">
      <c r="K85" s="131"/>
      <c r="L85" s="131" t="s">
        <v>411</v>
      </c>
    </row>
    <row r="86" spans="1:26" ht="15" customHeight="1" x14ac:dyDescent="0.2">
      <c r="K86" s="131"/>
      <c r="L86" s="131"/>
    </row>
    <row r="87" spans="1:26" ht="15" customHeight="1" x14ac:dyDescent="0.2">
      <c r="K87" s="131"/>
      <c r="L87" s="131"/>
    </row>
    <row r="88" spans="1:26" ht="15" customHeight="1" x14ac:dyDescent="0.2">
      <c r="L88" s="131"/>
    </row>
    <row r="89" spans="1:26" ht="15" customHeight="1" x14ac:dyDescent="0.2">
      <c r="L89" s="131"/>
    </row>
    <row r="90" spans="1:26" ht="15" customHeight="1" x14ac:dyDescent="0.2">
      <c r="K90" s="131"/>
    </row>
    <row r="91" spans="1:26" ht="15" customHeight="1" x14ac:dyDescent="0.2">
      <c r="K91" s="131"/>
    </row>
  </sheetData>
  <mergeCells count="3">
    <mergeCell ref="A2:G2"/>
    <mergeCell ref="A6:B7"/>
    <mergeCell ref="A63:B64"/>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A9FD-838A-4C8E-982F-A9A732CEAF92}">
  <dimension ref="A1:AB63"/>
  <sheetViews>
    <sheetView defaultGridColor="0" colorId="23" zoomScaleNormal="100" workbookViewId="0">
      <pane xSplit="8" ySplit="3" topLeftCell="I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99</v>
      </c>
      <c r="I4" s="116" t="s">
        <v>376</v>
      </c>
      <c r="J4" s="114" t="s">
        <v>566</v>
      </c>
      <c r="Y4" s="114" t="s">
        <v>396</v>
      </c>
      <c r="AB4" s="3" t="s">
        <v>89</v>
      </c>
    </row>
    <row r="5" spans="1:28" s="27" customFormat="1" ht="15" customHeight="1" x14ac:dyDescent="0.25">
      <c r="G5" s="28" t="s">
        <v>98</v>
      </c>
      <c r="AB5" s="27" t="s">
        <v>89</v>
      </c>
    </row>
    <row r="6" spans="1:28" s="27" customFormat="1" ht="15" customHeight="1" x14ac:dyDescent="0.25">
      <c r="A6" s="312"/>
      <c r="B6" s="313"/>
      <c r="C6" s="117" t="str">
        <f>'22Q2_パラメータ設定'!$F$4</f>
        <v>FY2021</v>
      </c>
      <c r="D6" s="30" t="str">
        <f>'22Q2_パラメータ設定'!$G$4</f>
        <v>FY2022</v>
      </c>
      <c r="E6" s="117" t="str">
        <f>'22Q2_パラメータ設定'!$E$4</f>
        <v>FY2020</v>
      </c>
      <c r="F6" s="117" t="str">
        <f>'22Q2_パラメータ設定'!$F$4</f>
        <v>FY2021</v>
      </c>
      <c r="G6" s="122" t="str">
        <f>'22Q2_パラメータ設定'!$G$4</f>
        <v>FY2022</v>
      </c>
      <c r="I6" s="58" t="str">
        <f>'22Q2_P1'!I6</f>
        <v>FY2015</v>
      </c>
      <c r="J6" s="58" t="str">
        <f>'22Q2_P1'!J6</f>
        <v>FY2016</v>
      </c>
      <c r="K6" s="58" t="str">
        <f>'22Q2_P1'!K6</f>
        <v>FY2017</v>
      </c>
      <c r="L6" s="58" t="str">
        <f>'22Q2_P1'!L6</f>
        <v>FY2018</v>
      </c>
      <c r="M6" s="58" t="str">
        <f>'22Q2_P1'!M6</f>
        <v>FY2019</v>
      </c>
      <c r="N6" s="58" t="str">
        <f>'22Q2_P1'!N6</f>
        <v>FY2020</v>
      </c>
      <c r="O6" s="58" t="str">
        <f>'22Q2_P1'!O6</f>
        <v>FY2021</v>
      </c>
      <c r="P6" s="58" t="str">
        <f>'22Q2_P1'!P6</f>
        <v>FY2022</v>
      </c>
      <c r="Q6" s="58" t="str">
        <f>'22Q2_P1'!Q6</f>
        <v>FY2023</v>
      </c>
      <c r="R6" s="58" t="str">
        <f>'22Q2_P1'!R6</f>
        <v>FY2024</v>
      </c>
      <c r="S6" s="58" t="str">
        <f>'22Q2_P1'!S6</f>
        <v>FY2025</v>
      </c>
      <c r="T6" s="58" t="str">
        <f>'22Q2_P1'!T6</f>
        <v>FY2026</v>
      </c>
      <c r="U6" s="58" t="str">
        <f>'22Q2_P1'!U6</f>
        <v>FY2027</v>
      </c>
      <c r="V6" s="58" t="str">
        <f>'22Q2_P1'!V6</f>
        <v>FY2028</v>
      </c>
      <c r="W6" s="58" t="str">
        <f>'22Q2_P1'!W6</f>
        <v>FY2029</v>
      </c>
      <c r="X6" s="60" t="str">
        <f>'22Q2_P1'!X6</f>
        <v>FY2030</v>
      </c>
      <c r="AB6" s="27" t="s">
        <v>89</v>
      </c>
    </row>
    <row r="7" spans="1:28" s="27" customFormat="1" ht="15" customHeight="1" x14ac:dyDescent="0.25">
      <c r="A7" s="314"/>
      <c r="B7" s="315"/>
      <c r="C7" s="119" t="s">
        <v>388</v>
      </c>
      <c r="D7" s="35" t="s">
        <v>388</v>
      </c>
      <c r="E7" s="118"/>
      <c r="F7" s="118"/>
      <c r="G7" s="118" t="s">
        <v>5</v>
      </c>
      <c r="I7" s="155" t="str">
        <f>'22Q2_P1'!I7</f>
        <v>H1</v>
      </c>
      <c r="J7" s="155" t="str">
        <f>'22Q2_P1'!J7</f>
        <v>H1</v>
      </c>
      <c r="K7" s="155" t="str">
        <f>'22Q2_P1'!K7</f>
        <v>H1</v>
      </c>
      <c r="L7" s="155" t="str">
        <f>'22Q2_P1'!L7</f>
        <v>H1</v>
      </c>
      <c r="M7" s="155" t="str">
        <f>'22Q2_P1'!M7</f>
        <v>H1</v>
      </c>
      <c r="N7" s="155" t="str">
        <f>'22Q2_P1'!N7</f>
        <v>H1</v>
      </c>
      <c r="O7" s="155" t="str">
        <f>'22Q2_P1'!O7</f>
        <v>H1</v>
      </c>
      <c r="P7" s="155" t="str">
        <f>'22Q2_P1'!P7</f>
        <v>H1</v>
      </c>
      <c r="Q7" s="155" t="str">
        <f>'22Q2_P1'!Q7</f>
        <v>H1</v>
      </c>
      <c r="R7" s="155" t="str">
        <f>'22Q2_P1'!R7</f>
        <v>H1</v>
      </c>
      <c r="S7" s="155" t="str">
        <f>'22Q2_P1'!S7</f>
        <v>H1</v>
      </c>
      <c r="T7" s="155" t="str">
        <f>'22Q2_P1'!T7</f>
        <v>H1</v>
      </c>
      <c r="U7" s="155" t="str">
        <f>'22Q2_P1'!U7</f>
        <v>H1</v>
      </c>
      <c r="V7" s="155" t="str">
        <f>'22Q2_P1'!V7</f>
        <v>H1</v>
      </c>
      <c r="W7" s="155" t="str">
        <f>'22Q2_P1'!W7</f>
        <v>H1</v>
      </c>
      <c r="X7" s="59" t="str">
        <f>'22Q2_P1'!X7</f>
        <v>H1</v>
      </c>
      <c r="AB7" s="27" t="s">
        <v>89</v>
      </c>
    </row>
    <row r="8" spans="1:28" s="27" customFormat="1" ht="15" customHeight="1" x14ac:dyDescent="0.25">
      <c r="A8" s="36" t="s">
        <v>2</v>
      </c>
      <c r="B8" s="11" t="s">
        <v>12</v>
      </c>
      <c r="C8" s="85">
        <f t="shared" ref="C8:D28" si="0">+IF(O8="","―",O8)</f>
        <v>15.46926205407706</v>
      </c>
      <c r="D8" s="85">
        <f t="shared" si="0"/>
        <v>12.020471339980965</v>
      </c>
      <c r="E8" s="85">
        <f>'21Q4_P2'!E8</f>
        <v>10.930209898572073</v>
      </c>
      <c r="F8" s="85">
        <f>'21Q4_P2'!F8</f>
        <v>10.413845966857128</v>
      </c>
      <c r="G8" s="85">
        <f>'21Q4_P2'!G8</f>
        <v>8.9220086551730979</v>
      </c>
      <c r="I8" s="85"/>
      <c r="J8" s="85" t="str">
        <f>IF(OR('22Q2_P1'!J8&lt;=0,'22Q2_P1'!I8&lt;=0),"―",('22Q2_P1'!J8/'22Q2_P1'!I8-1)*100)</f>
        <v>―</v>
      </c>
      <c r="K8" s="85" t="str">
        <f>IF(OR('22Q2_P1'!K8&lt;=0,'22Q2_P1'!J8&lt;=0),"―",('22Q2_P1'!K8/'22Q2_P1'!J8-1)*100)</f>
        <v>―</v>
      </c>
      <c r="L8" s="85" t="str">
        <f>IF(OR('22Q2_P1'!L8&lt;=0,'22Q2_P1'!K8&lt;=0),"―",('22Q2_P1'!L8/'22Q2_P1'!K8-1)*100)</f>
        <v>―</v>
      </c>
      <c r="M8" s="85">
        <f>IF(OR('22Q2_P1'!M8&lt;=0,'22Q2_P1'!L8&lt;=0),"―",('22Q2_P1'!M8/'22Q2_P1'!L8-1)*100)</f>
        <v>14.696694249679387</v>
      </c>
      <c r="N8" s="85">
        <f>IF(OR('22Q2_P1'!N8&lt;=0,'22Q2_P1'!M8&lt;=0),"―",('22Q2_P1'!N8/'22Q2_P1'!M8-1)*100)</f>
        <v>7.0095011219098557</v>
      </c>
      <c r="O8" s="85">
        <f>IF(OR('22Q2_P1'!O8&lt;=0,'22Q2_P1'!N8&lt;=0),"―",('22Q2_P1'!O8/'22Q2_P1'!N8-1)*100)</f>
        <v>15.46926205407706</v>
      </c>
      <c r="P8" s="85">
        <f>IF(OR('22Q2_P1'!P8&lt;=0,'22Q2_P1'!O8&lt;=0),"―",('22Q2_P1'!P8/'22Q2_P1'!O8-1)*100)</f>
        <v>12.020471339980965</v>
      </c>
      <c r="Q8" s="85" t="str">
        <f>IF(OR('22Q2_P1'!Q8&lt;=0,'22Q2_P1'!P8&lt;=0),"―",('22Q2_P1'!Q8/'22Q2_P1'!P8-1)*100)</f>
        <v>―</v>
      </c>
      <c r="R8" s="85" t="str">
        <f>IF(OR('22Q2_P1'!R8&lt;=0,'22Q2_P1'!Q8&lt;=0),"―",('22Q2_P1'!R8/'22Q2_P1'!Q8-1)*100)</f>
        <v>―</v>
      </c>
      <c r="S8" s="85" t="str">
        <f>IF(OR('22Q2_P1'!S8&lt;=0,'22Q2_P1'!R8&lt;=0),"―",('22Q2_P1'!S8/'22Q2_P1'!R8-1)*100)</f>
        <v>―</v>
      </c>
      <c r="T8" s="85" t="str">
        <f>IF(OR('22Q2_P1'!T8&lt;=0,'22Q2_P1'!S8&lt;=0),"―",('22Q2_P1'!T8/'22Q2_P1'!S8-1)*100)</f>
        <v>―</v>
      </c>
      <c r="U8" s="85" t="str">
        <f>IF(OR('22Q2_P1'!U8&lt;=0,'22Q2_P1'!T8&lt;=0),"―",('22Q2_P1'!U8/'22Q2_P1'!T8-1)*100)</f>
        <v>―</v>
      </c>
      <c r="V8" s="85" t="str">
        <f>IF(OR('22Q2_P1'!V8&lt;=0,'22Q2_P1'!U8&lt;=0),"―",('22Q2_P1'!V8/'22Q2_P1'!U8-1)*100)</f>
        <v>―</v>
      </c>
      <c r="W8" s="85" t="str">
        <f>IF(OR('22Q2_P1'!W8&lt;=0,'22Q2_P1'!V8&lt;=0),"―",('22Q2_P1'!W8/'22Q2_P1'!V8-1)*100)</f>
        <v>―</v>
      </c>
      <c r="X8" s="85" t="str">
        <f>IF(OR('22Q2_P1'!X8&lt;=0,'22Q2_P1'!W8&lt;=0),"―",('22Q2_P1'!X8/'22Q2_P1'!W8-1)*100)</f>
        <v>―</v>
      </c>
      <c r="AB8" s="27" t="s">
        <v>89</v>
      </c>
    </row>
    <row r="9" spans="1:28" s="27" customFormat="1" ht="15" customHeight="1" x14ac:dyDescent="0.25">
      <c r="A9" s="38" t="s">
        <v>10</v>
      </c>
      <c r="B9" s="12" t="s">
        <v>13</v>
      </c>
      <c r="C9" s="87">
        <f t="shared" si="0"/>
        <v>10.349755902023382</v>
      </c>
      <c r="D9" s="87">
        <f t="shared" si="0"/>
        <v>8.4032092939589234</v>
      </c>
      <c r="E9" s="87">
        <f>'21Q4_P2'!E9</f>
        <v>4.5714470304396349</v>
      </c>
      <c r="F9" s="87">
        <f>'21Q4_P2'!F9</f>
        <v>8.3958390299183385</v>
      </c>
      <c r="G9" s="87">
        <f>'21Q4_P2'!G9</f>
        <v>0.23905588769657093</v>
      </c>
      <c r="I9" s="86"/>
      <c r="J9" s="87" t="str">
        <f>IF(OR('22Q2_P1'!J9&lt;=0,'22Q2_P1'!I9&lt;=0),"―",('22Q2_P1'!J9/'22Q2_P1'!I9-1)*100)</f>
        <v>―</v>
      </c>
      <c r="K9" s="87" t="str">
        <f>IF(OR('22Q2_P1'!K9&lt;=0,'22Q2_P1'!J9&lt;=0),"―",('22Q2_P1'!K9/'22Q2_P1'!J9-1)*100)</f>
        <v>―</v>
      </c>
      <c r="L9" s="87" t="str">
        <f>IF(OR('22Q2_P1'!L9&lt;=0,'22Q2_P1'!K9&lt;=0),"―",('22Q2_P1'!L9/'22Q2_P1'!K9-1)*100)</f>
        <v>―</v>
      </c>
      <c r="M9" s="87">
        <f>IF(OR('22Q2_P1'!M9&lt;=0,'22Q2_P1'!L9&lt;=0),"―",('22Q2_P1'!M9/'22Q2_P1'!L9-1)*100)</f>
        <v>4.0773675127023123</v>
      </c>
      <c r="N9" s="87">
        <f>IF(OR('22Q2_P1'!N9&lt;=0,'22Q2_P1'!M9&lt;=0),"―",('22Q2_P1'!N9/'22Q2_P1'!M9-1)*100)</f>
        <v>3.5793375005158223</v>
      </c>
      <c r="O9" s="87">
        <f>IF(OR('22Q2_P1'!O9&lt;=0,'22Q2_P1'!N9&lt;=0),"―",('22Q2_P1'!O9/'22Q2_P1'!N9-1)*100)</f>
        <v>10.349755902023382</v>
      </c>
      <c r="P9" s="87">
        <f>IF(OR('22Q2_P1'!P9&lt;=0,'22Q2_P1'!O9&lt;=0),"―",('22Q2_P1'!P9/'22Q2_P1'!O9-1)*100)</f>
        <v>8.4032092939589234</v>
      </c>
      <c r="Q9" s="87" t="str">
        <f>IF(OR('22Q2_P1'!Q9&lt;=0,'22Q2_P1'!P9&lt;=0),"―",('22Q2_P1'!Q9/'22Q2_P1'!P9-1)*100)</f>
        <v>―</v>
      </c>
      <c r="R9" s="87" t="str">
        <f>IF(OR('22Q2_P1'!R9&lt;=0,'22Q2_P1'!Q9&lt;=0),"―",('22Q2_P1'!R9/'22Q2_P1'!Q9-1)*100)</f>
        <v>―</v>
      </c>
      <c r="S9" s="87" t="str">
        <f>IF(OR('22Q2_P1'!S9&lt;=0,'22Q2_P1'!R9&lt;=0),"―",('22Q2_P1'!S9/'22Q2_P1'!R9-1)*100)</f>
        <v>―</v>
      </c>
      <c r="T9" s="87" t="str">
        <f>IF(OR('22Q2_P1'!T9&lt;=0,'22Q2_P1'!S9&lt;=0),"―",('22Q2_P1'!T9/'22Q2_P1'!S9-1)*100)</f>
        <v>―</v>
      </c>
      <c r="U9" s="87" t="str">
        <f>IF(OR('22Q2_P1'!U9&lt;=0,'22Q2_P1'!T9&lt;=0),"―",('22Q2_P1'!U9/'22Q2_P1'!T9-1)*100)</f>
        <v>―</v>
      </c>
      <c r="V9" s="87" t="str">
        <f>IF(OR('22Q2_P1'!V9&lt;=0,'22Q2_P1'!U9&lt;=0),"―",('22Q2_P1'!V9/'22Q2_P1'!U9-1)*100)</f>
        <v>―</v>
      </c>
      <c r="W9" s="87" t="str">
        <f>IF(OR('22Q2_P1'!W9&lt;=0,'22Q2_P1'!V9&lt;=0),"―",('22Q2_P1'!W9/'22Q2_P1'!V9-1)*100)</f>
        <v>―</v>
      </c>
      <c r="X9" s="87" t="str">
        <f>IF(OR('22Q2_P1'!X9&lt;=0,'22Q2_P1'!W9&lt;=0),"―",('22Q2_P1'!X9/'22Q2_P1'!W9-1)*100)</f>
        <v>―</v>
      </c>
      <c r="AB9" s="27" t="s">
        <v>89</v>
      </c>
    </row>
    <row r="10" spans="1:28" s="27" customFormat="1" ht="15" customHeight="1" x14ac:dyDescent="0.25">
      <c r="A10" s="38" t="s">
        <v>11</v>
      </c>
      <c r="B10" s="12" t="s">
        <v>44</v>
      </c>
      <c r="C10" s="87">
        <f t="shared" si="0"/>
        <v>23.472437252315625</v>
      </c>
      <c r="D10" s="87">
        <f t="shared" si="0"/>
        <v>2.4746419858753477</v>
      </c>
      <c r="E10" s="87">
        <f>'21Q4_P2'!E10</f>
        <v>20.572240825263897</v>
      </c>
      <c r="F10" s="87">
        <f>'21Q4_P2'!F10</f>
        <v>12.526864633266976</v>
      </c>
      <c r="G10" s="87">
        <f>'21Q4_P2'!G10</f>
        <v>7.5565941324293728</v>
      </c>
      <c r="I10" s="86"/>
      <c r="J10" s="87" t="str">
        <f>IF(OR('22Q2_P1'!J10&lt;=0,'22Q2_P1'!I10&lt;=0),"―",('22Q2_P1'!J10/'22Q2_P1'!I10-1)*100)</f>
        <v>―</v>
      </c>
      <c r="K10" s="87" t="str">
        <f>IF(OR('22Q2_P1'!K10&lt;=0,'22Q2_P1'!J10&lt;=0),"―",('22Q2_P1'!K10/'22Q2_P1'!J10-1)*100)</f>
        <v>―</v>
      </c>
      <c r="L10" s="87" t="str">
        <f>IF(OR('22Q2_P1'!L10&lt;=0,'22Q2_P1'!K10&lt;=0),"―",('22Q2_P1'!L10/'22Q2_P1'!K10-1)*100)</f>
        <v>―</v>
      </c>
      <c r="M10" s="87">
        <f>IF(OR('22Q2_P1'!M10&lt;=0,'22Q2_P1'!L10&lt;=0),"―",('22Q2_P1'!M10/'22Q2_P1'!L10-1)*100)</f>
        <v>39.311733393865026</v>
      </c>
      <c r="N10" s="87">
        <f>IF(OR('22Q2_P1'!N10&lt;=0,'22Q2_P1'!M10&lt;=0),"―",('22Q2_P1'!N10/'22Q2_P1'!M10-1)*100)</f>
        <v>11.603938682868264</v>
      </c>
      <c r="O10" s="87">
        <f>IF(OR('22Q2_P1'!O10&lt;=0,'22Q2_P1'!N10&lt;=0),"―",('22Q2_P1'!O10/'22Q2_P1'!N10-1)*100)</f>
        <v>23.472437252315625</v>
      </c>
      <c r="P10" s="87">
        <f>IF(OR('22Q2_P1'!P10&lt;=0,'22Q2_P1'!O10&lt;=0),"―",('22Q2_P1'!P10/'22Q2_P1'!O10-1)*100)</f>
        <v>2.4746419858753477</v>
      </c>
      <c r="Q10" s="87" t="str">
        <f>IF(OR('22Q2_P1'!Q10&lt;=0,'22Q2_P1'!P10&lt;=0),"―",('22Q2_P1'!Q10/'22Q2_P1'!P10-1)*100)</f>
        <v>―</v>
      </c>
      <c r="R10" s="87" t="str">
        <f>IF(OR('22Q2_P1'!R10&lt;=0,'22Q2_P1'!Q10&lt;=0),"―",('22Q2_P1'!R10/'22Q2_P1'!Q10-1)*100)</f>
        <v>―</v>
      </c>
      <c r="S10" s="87" t="str">
        <f>IF(OR('22Q2_P1'!S10&lt;=0,'22Q2_P1'!R10&lt;=0),"―",('22Q2_P1'!S10/'22Q2_P1'!R10-1)*100)</f>
        <v>―</v>
      </c>
      <c r="T10" s="87" t="str">
        <f>IF(OR('22Q2_P1'!T10&lt;=0,'22Q2_P1'!S10&lt;=0),"―",('22Q2_P1'!T10/'22Q2_P1'!S10-1)*100)</f>
        <v>―</v>
      </c>
      <c r="U10" s="87" t="str">
        <f>IF(OR('22Q2_P1'!U10&lt;=0,'22Q2_P1'!T10&lt;=0),"―",('22Q2_P1'!U10/'22Q2_P1'!T10-1)*100)</f>
        <v>―</v>
      </c>
      <c r="V10" s="87" t="str">
        <f>IF(OR('22Q2_P1'!V10&lt;=0,'22Q2_P1'!U10&lt;=0),"―",('22Q2_P1'!V10/'22Q2_P1'!U10-1)*100)</f>
        <v>―</v>
      </c>
      <c r="W10" s="87" t="str">
        <f>IF(OR('22Q2_P1'!W10&lt;=0,'22Q2_P1'!V10&lt;=0),"―",('22Q2_P1'!W10/'22Q2_P1'!V10-1)*100)</f>
        <v>―</v>
      </c>
      <c r="X10" s="87" t="str">
        <f>IF(OR('22Q2_P1'!X10&lt;=0,'22Q2_P1'!W10&lt;=0),"―",('22Q2_P1'!X10/'22Q2_P1'!W10-1)*100)</f>
        <v>―</v>
      </c>
      <c r="AB10" s="27" t="s">
        <v>89</v>
      </c>
    </row>
    <row r="11" spans="1:28" s="27" customFormat="1" ht="15" customHeight="1" x14ac:dyDescent="0.25">
      <c r="A11" s="38" t="s">
        <v>14</v>
      </c>
      <c r="B11" s="12" t="s">
        <v>77</v>
      </c>
      <c r="C11" s="87">
        <f t="shared" si="0"/>
        <v>20.065944324761119</v>
      </c>
      <c r="D11" s="87">
        <f t="shared" si="0"/>
        <v>256.25331192367645</v>
      </c>
      <c r="E11" s="87">
        <f>'21Q4_P2'!E11</f>
        <v>26.058653369887352</v>
      </c>
      <c r="F11" s="87">
        <f>'21Q4_P2'!F11</f>
        <v>26.839159432786296</v>
      </c>
      <c r="G11" s="87">
        <f>'21Q4_P2'!G11</f>
        <v>208.57905525730081</v>
      </c>
      <c r="I11" s="86"/>
      <c r="J11" s="87" t="str">
        <f>IF(OR('22Q2_P1'!J11&lt;=0,'22Q2_P1'!I11&lt;=0),"―",('22Q2_P1'!J11/'22Q2_P1'!I11-1)*100)</f>
        <v>―</v>
      </c>
      <c r="K11" s="87" t="str">
        <f>IF(OR('22Q2_P1'!K11&lt;=0,'22Q2_P1'!J11&lt;=0),"―",('22Q2_P1'!K11/'22Q2_P1'!J11-1)*100)</f>
        <v>―</v>
      </c>
      <c r="L11" s="87" t="str">
        <f>IF(OR('22Q2_P1'!L11&lt;=0,'22Q2_P1'!K11&lt;=0),"―",('22Q2_P1'!L11/'22Q2_P1'!K11-1)*100)</f>
        <v>―</v>
      </c>
      <c r="M11" s="87">
        <f>IF(OR('22Q2_P1'!M11&lt;=0,'22Q2_P1'!L11&lt;=0),"―",('22Q2_P1'!M11/'22Q2_P1'!L11-1)*100)</f>
        <v>19.637519973841865</v>
      </c>
      <c r="N11" s="87">
        <f>IF(OR('22Q2_P1'!N11&lt;=0,'22Q2_P1'!M11&lt;=0),"―",('22Q2_P1'!N11/'22Q2_P1'!M11-1)*100)</f>
        <v>26.487726031426661</v>
      </c>
      <c r="O11" s="87">
        <f>IF(OR('22Q2_P1'!O11&lt;=0,'22Q2_P1'!N11&lt;=0),"―",('22Q2_P1'!O11/'22Q2_P1'!N11-1)*100)</f>
        <v>20.065944324761119</v>
      </c>
      <c r="P11" s="87">
        <f>IF(OR('22Q2_P1'!P11&lt;=0,'22Q2_P1'!O11&lt;=0),"―",('22Q2_P1'!P11/'22Q2_P1'!O11-1)*100)</f>
        <v>256.25331192367645</v>
      </c>
      <c r="Q11" s="87" t="str">
        <f>IF(OR('22Q2_P1'!Q11&lt;=0,'22Q2_P1'!P11&lt;=0),"―",('22Q2_P1'!Q11/'22Q2_P1'!P11-1)*100)</f>
        <v>―</v>
      </c>
      <c r="R11" s="87" t="str">
        <f>IF(OR('22Q2_P1'!R11&lt;=0,'22Q2_P1'!Q11&lt;=0),"―",('22Q2_P1'!R11/'22Q2_P1'!Q11-1)*100)</f>
        <v>―</v>
      </c>
      <c r="S11" s="87" t="str">
        <f>IF(OR('22Q2_P1'!S11&lt;=0,'22Q2_P1'!R11&lt;=0),"―",('22Q2_P1'!S11/'22Q2_P1'!R11-1)*100)</f>
        <v>―</v>
      </c>
      <c r="T11" s="87" t="str">
        <f>IF(OR('22Q2_P1'!T11&lt;=0,'22Q2_P1'!S11&lt;=0),"―",('22Q2_P1'!T11/'22Q2_P1'!S11-1)*100)</f>
        <v>―</v>
      </c>
      <c r="U11" s="87" t="str">
        <f>IF(OR('22Q2_P1'!U11&lt;=0,'22Q2_P1'!T11&lt;=0),"―",('22Q2_P1'!U11/'22Q2_P1'!T11-1)*100)</f>
        <v>―</v>
      </c>
      <c r="V11" s="87" t="str">
        <f>IF(OR('22Q2_P1'!V11&lt;=0,'22Q2_P1'!U11&lt;=0),"―",('22Q2_P1'!V11/'22Q2_P1'!U11-1)*100)</f>
        <v>―</v>
      </c>
      <c r="W11" s="87" t="str">
        <f>IF(OR('22Q2_P1'!W11&lt;=0,'22Q2_P1'!V11&lt;=0),"―",('22Q2_P1'!W11/'22Q2_P1'!V11-1)*100)</f>
        <v>―</v>
      </c>
      <c r="X11" s="87" t="str">
        <f>IF(OR('22Q2_P1'!X11&lt;=0,'22Q2_P1'!W11&lt;=0),"―",('22Q2_P1'!X11/'22Q2_P1'!W11-1)*100)</f>
        <v>―</v>
      </c>
      <c r="AB11" s="27" t="s">
        <v>89</v>
      </c>
    </row>
    <row r="12" spans="1:28" s="27" customFormat="1" ht="15" customHeight="1" x14ac:dyDescent="0.25">
      <c r="A12" s="42" t="s">
        <v>15</v>
      </c>
      <c r="B12" s="12" t="s">
        <v>76</v>
      </c>
      <c r="C12" s="89">
        <f t="shared" si="0"/>
        <v>-4.6504992310914535</v>
      </c>
      <c r="D12" s="89">
        <f t="shared" si="0"/>
        <v>13.541093130924287</v>
      </c>
      <c r="E12" s="89">
        <f>'21Q4_P2'!E12</f>
        <v>17.793315476155147</v>
      </c>
      <c r="F12" s="89">
        <f>'21Q4_P2'!F12</f>
        <v>-1.6029936474443285</v>
      </c>
      <c r="G12" s="89">
        <f>'21Q4_P2'!G12</f>
        <v>54.962405568355543</v>
      </c>
      <c r="I12" s="88"/>
      <c r="J12" s="89" t="str">
        <f>IF(OR('22Q2_P1'!J12&lt;=0,'22Q2_P1'!I12&lt;=0),"―",('22Q2_P1'!J12/'22Q2_P1'!I12-1)*100)</f>
        <v>―</v>
      </c>
      <c r="K12" s="89" t="str">
        <f>IF(OR('22Q2_P1'!K12&lt;=0,'22Q2_P1'!J12&lt;=0),"―",('22Q2_P1'!K12/'22Q2_P1'!J12-1)*100)</f>
        <v>―</v>
      </c>
      <c r="L12" s="89" t="str">
        <f>IF(OR('22Q2_P1'!L12&lt;=0,'22Q2_P1'!K12&lt;=0),"―",('22Q2_P1'!L12/'22Q2_P1'!K12-1)*100)</f>
        <v>―</v>
      </c>
      <c r="M12" s="89">
        <f>IF(OR('22Q2_P1'!M12&lt;=0,'22Q2_P1'!L12&lt;=0),"―",('22Q2_P1'!M12/'22Q2_P1'!L12-1)*100)</f>
        <v>-24.311371438835771</v>
      </c>
      <c r="N12" s="89">
        <f>IF(OR('22Q2_P1'!N12&lt;=0,'22Q2_P1'!M12&lt;=0),"―",('22Q2_P1'!N12/'22Q2_P1'!M12-1)*100)</f>
        <v>15.084574683072226</v>
      </c>
      <c r="O12" s="89">
        <f>IF(OR('22Q2_P1'!O12&lt;=0,'22Q2_P1'!N12&lt;=0),"―",('22Q2_P1'!O12/'22Q2_P1'!N12-1)*100)</f>
        <v>-4.6504992310914535</v>
      </c>
      <c r="P12" s="89">
        <f>IF(OR('22Q2_P1'!P12&lt;=0,'22Q2_P1'!O12&lt;=0),"―",('22Q2_P1'!P12/'22Q2_P1'!O12-1)*100)</f>
        <v>13.541093130924287</v>
      </c>
      <c r="Q12" s="89" t="str">
        <f>IF(OR('22Q2_P1'!Q12&lt;=0,'22Q2_P1'!P12&lt;=0),"―",('22Q2_P1'!Q12/'22Q2_P1'!P12-1)*100)</f>
        <v>―</v>
      </c>
      <c r="R12" s="89" t="str">
        <f>IF(OR('22Q2_P1'!R12&lt;=0,'22Q2_P1'!Q12&lt;=0),"―",('22Q2_P1'!R12/'22Q2_P1'!Q12-1)*100)</f>
        <v>―</v>
      </c>
      <c r="S12" s="89" t="str">
        <f>IF(OR('22Q2_P1'!S12&lt;=0,'22Q2_P1'!R12&lt;=0),"―",('22Q2_P1'!S12/'22Q2_P1'!R12-1)*100)</f>
        <v>―</v>
      </c>
      <c r="T12" s="89" t="str">
        <f>IF(OR('22Q2_P1'!T12&lt;=0,'22Q2_P1'!S12&lt;=0),"―",('22Q2_P1'!T12/'22Q2_P1'!S12-1)*100)</f>
        <v>―</v>
      </c>
      <c r="U12" s="89" t="str">
        <f>IF(OR('22Q2_P1'!U12&lt;=0,'22Q2_P1'!T12&lt;=0),"―",('22Q2_P1'!U12/'22Q2_P1'!T12-1)*100)</f>
        <v>―</v>
      </c>
      <c r="V12" s="89" t="str">
        <f>IF(OR('22Q2_P1'!V12&lt;=0,'22Q2_P1'!U12&lt;=0),"―",('22Q2_P1'!V12/'22Q2_P1'!U12-1)*100)</f>
        <v>―</v>
      </c>
      <c r="W12" s="89" t="str">
        <f>IF(OR('22Q2_P1'!W12&lt;=0,'22Q2_P1'!V12&lt;=0),"―",('22Q2_P1'!W12/'22Q2_P1'!V12-1)*100)</f>
        <v>―</v>
      </c>
      <c r="X12" s="89" t="str">
        <f>IF(OR('22Q2_P1'!X12&lt;=0,'22Q2_P1'!W12&lt;=0),"―",('22Q2_P1'!X12/'22Q2_P1'!W12-1)*100)</f>
        <v>―</v>
      </c>
      <c r="AB12" s="27" t="s">
        <v>89</v>
      </c>
    </row>
    <row r="13" spans="1:28" s="27" customFormat="1" ht="15" customHeight="1" x14ac:dyDescent="0.25">
      <c r="A13" s="45" t="s">
        <v>19</v>
      </c>
      <c r="B13" s="13" t="s">
        <v>21</v>
      </c>
      <c r="C13" s="91">
        <f t="shared" si="0"/>
        <v>16.116963491936765</v>
      </c>
      <c r="D13" s="91">
        <f t="shared" si="0"/>
        <v>13.666155749711596</v>
      </c>
      <c r="E13" s="91">
        <f>'21Q4_P2'!E13</f>
        <v>10.928420896368563</v>
      </c>
      <c r="F13" s="91">
        <f>'21Q4_P2'!F13</f>
        <v>10.82683527774857</v>
      </c>
      <c r="G13" s="91" t="str">
        <f>'21Q4_P2'!G13</f>
        <v>―</v>
      </c>
      <c r="I13" s="90"/>
      <c r="J13" s="91" t="str">
        <f>IF(OR('22Q2_P1'!J13&lt;=0,'22Q2_P1'!I13&lt;=0),"―",('22Q2_P1'!J13/'22Q2_P1'!I13-1)*100)</f>
        <v>―</v>
      </c>
      <c r="K13" s="91" t="str">
        <f>IF(OR('22Q2_P1'!K13&lt;=0,'22Q2_P1'!J13&lt;=0),"―",('22Q2_P1'!K13/'22Q2_P1'!J13-1)*100)</f>
        <v>―</v>
      </c>
      <c r="L13" s="91" t="str">
        <f>IF(OR('22Q2_P1'!L13&lt;=0,'22Q2_P1'!K13&lt;=0),"―",('22Q2_P1'!L13/'22Q2_P1'!K13-1)*100)</f>
        <v>―</v>
      </c>
      <c r="M13" s="91">
        <f>IF(OR('22Q2_P1'!M13&lt;=0,'22Q2_P1'!L13&lt;=0),"―",('22Q2_P1'!M13/'22Q2_P1'!L13-1)*100)</f>
        <v>15.006462468764825</v>
      </c>
      <c r="N13" s="91">
        <f>IF(OR('22Q2_P1'!N13&lt;=0,'22Q2_P1'!M13&lt;=0),"―",('22Q2_P1'!N13/'22Q2_P1'!M13-1)*100)</f>
        <v>6.3255641298397336</v>
      </c>
      <c r="O13" s="91">
        <f>IF(OR('22Q2_P1'!O13&lt;=0,'22Q2_P1'!N13&lt;=0),"―",('22Q2_P1'!O13/'22Q2_P1'!N13-1)*100)</f>
        <v>16.116963491936765</v>
      </c>
      <c r="P13" s="91">
        <f>IF(OR('22Q2_P1'!P13&lt;=0,'22Q2_P1'!O13&lt;=0),"―",('22Q2_P1'!P13/'22Q2_P1'!O13-1)*100)</f>
        <v>13.666155749711596</v>
      </c>
      <c r="Q13" s="91" t="str">
        <f>IF(OR('22Q2_P1'!Q13&lt;=0,'22Q2_P1'!P13&lt;=0),"―",('22Q2_P1'!Q13/'22Q2_P1'!P13-1)*100)</f>
        <v>―</v>
      </c>
      <c r="R13" s="91" t="str">
        <f>IF(OR('22Q2_P1'!R13&lt;=0,'22Q2_P1'!Q13&lt;=0),"―",('22Q2_P1'!R13/'22Q2_P1'!Q13-1)*100)</f>
        <v>―</v>
      </c>
      <c r="S13" s="91" t="str">
        <f>IF(OR('22Q2_P1'!S13&lt;=0,'22Q2_P1'!R13&lt;=0),"―",('22Q2_P1'!S13/'22Q2_P1'!R13-1)*100)</f>
        <v>―</v>
      </c>
      <c r="T13" s="91" t="str">
        <f>IF(OR('22Q2_P1'!T13&lt;=0,'22Q2_P1'!S13&lt;=0),"―",('22Q2_P1'!T13/'22Q2_P1'!S13-1)*100)</f>
        <v>―</v>
      </c>
      <c r="U13" s="91" t="str">
        <f>IF(OR('22Q2_P1'!U13&lt;=0,'22Q2_P1'!T13&lt;=0),"―",('22Q2_P1'!U13/'22Q2_P1'!T13-1)*100)</f>
        <v>―</v>
      </c>
      <c r="V13" s="91" t="str">
        <f>IF(OR('22Q2_P1'!V13&lt;=0,'22Q2_P1'!U13&lt;=0),"―",('22Q2_P1'!V13/'22Q2_P1'!U13-1)*100)</f>
        <v>―</v>
      </c>
      <c r="W13" s="91" t="str">
        <f>IF(OR('22Q2_P1'!W13&lt;=0,'22Q2_P1'!V13&lt;=0),"―",('22Q2_P1'!W13/'22Q2_P1'!V13-1)*100)</f>
        <v>―</v>
      </c>
      <c r="X13" s="91" t="str">
        <f>IF(OR('22Q2_P1'!X13&lt;=0,'22Q2_P1'!W13&lt;=0),"―",('22Q2_P1'!X13/'22Q2_P1'!W13-1)*100)</f>
        <v>―</v>
      </c>
      <c r="AB13" s="27" t="s">
        <v>89</v>
      </c>
    </row>
    <row r="14" spans="1:28" s="27" customFormat="1" ht="15" customHeight="1" x14ac:dyDescent="0.25">
      <c r="A14" s="45" t="s">
        <v>20</v>
      </c>
      <c r="B14" s="13" t="s">
        <v>22</v>
      </c>
      <c r="C14" s="91">
        <f t="shared" si="0"/>
        <v>12.550665115187476</v>
      </c>
      <c r="D14" s="91">
        <f t="shared" si="0"/>
        <v>4.3699078975015571</v>
      </c>
      <c r="E14" s="91">
        <f>'21Q4_P2'!E14</f>
        <v>10.93849329088652</v>
      </c>
      <c r="F14" s="91">
        <f>'21Q4_P2'!F14</f>
        <v>8.501807021419916</v>
      </c>
      <c r="G14" s="91" t="str">
        <f>'21Q4_P2'!G14</f>
        <v>―</v>
      </c>
      <c r="I14" s="91"/>
      <c r="J14" s="91" t="str">
        <f>IF(OR('22Q2_P1'!J14&lt;=0,'22Q2_P1'!I14&lt;=0),"―",('22Q2_P1'!J14/'22Q2_P1'!I14-1)*100)</f>
        <v>―</v>
      </c>
      <c r="K14" s="91" t="str">
        <f>IF(OR('22Q2_P1'!K14&lt;=0,'22Q2_P1'!J14&lt;=0),"―",('22Q2_P1'!K14/'22Q2_P1'!J14-1)*100)</f>
        <v>―</v>
      </c>
      <c r="L14" s="91" t="str">
        <f>IF(OR('22Q2_P1'!L14&lt;=0,'22Q2_P1'!K14&lt;=0),"―",('22Q2_P1'!L14/'22Q2_P1'!K14-1)*100)</f>
        <v>―</v>
      </c>
      <c r="M14" s="91">
        <f>IF(OR('22Q2_P1'!M14&lt;=0,'22Q2_P1'!L14&lt;=0),"―",('22Q2_P1'!M14/'22Q2_P1'!L14-1)*100)</f>
        <v>13.271761511274892</v>
      </c>
      <c r="N14" s="91">
        <f>IF(OR('22Q2_P1'!N14&lt;=0,'22Q2_P1'!M14&lt;=0),"―",('22Q2_P1'!N14/'22Q2_P1'!M14-1)*100)</f>
        <v>10.203790007986191</v>
      </c>
      <c r="O14" s="91">
        <f>IF(OR('22Q2_P1'!O14&lt;=0,'22Q2_P1'!N14&lt;=0),"―",('22Q2_P1'!O14/'22Q2_P1'!N14-1)*100)</f>
        <v>12.550665115187476</v>
      </c>
      <c r="P14" s="91">
        <f>IF(OR('22Q2_P1'!P14&lt;=0,'22Q2_P1'!O14&lt;=0),"―",('22Q2_P1'!P14/'22Q2_P1'!O14-1)*100)</f>
        <v>4.3699078975015571</v>
      </c>
      <c r="Q14" s="91" t="str">
        <f>IF(OR('22Q2_P1'!Q14&lt;=0,'22Q2_P1'!P14&lt;=0),"―",('22Q2_P1'!Q14/'22Q2_P1'!P14-1)*100)</f>
        <v>―</v>
      </c>
      <c r="R14" s="91" t="str">
        <f>IF(OR('22Q2_P1'!R14&lt;=0,'22Q2_P1'!Q14&lt;=0),"―",('22Q2_P1'!R14/'22Q2_P1'!Q14-1)*100)</f>
        <v>―</v>
      </c>
      <c r="S14" s="91" t="str">
        <f>IF(OR('22Q2_P1'!S14&lt;=0,'22Q2_P1'!R14&lt;=0),"―",('22Q2_P1'!S14/'22Q2_P1'!R14-1)*100)</f>
        <v>―</v>
      </c>
      <c r="T14" s="91" t="str">
        <f>IF(OR('22Q2_P1'!T14&lt;=0,'22Q2_P1'!S14&lt;=0),"―",('22Q2_P1'!T14/'22Q2_P1'!S14-1)*100)</f>
        <v>―</v>
      </c>
      <c r="U14" s="91" t="str">
        <f>IF(OR('22Q2_P1'!U14&lt;=0,'22Q2_P1'!T14&lt;=0),"―",('22Q2_P1'!U14/'22Q2_P1'!T14-1)*100)</f>
        <v>―</v>
      </c>
      <c r="V14" s="91" t="str">
        <f>IF(OR('22Q2_P1'!V14&lt;=0,'22Q2_P1'!U14&lt;=0),"―",('22Q2_P1'!V14/'22Q2_P1'!U14-1)*100)</f>
        <v>―</v>
      </c>
      <c r="W14" s="91" t="str">
        <f>IF(OR('22Q2_P1'!W14&lt;=0,'22Q2_P1'!V14&lt;=0),"―",('22Q2_P1'!W14/'22Q2_P1'!V14-1)*100)</f>
        <v>―</v>
      </c>
      <c r="X14" s="91" t="str">
        <f>IF(OR('22Q2_P1'!X14&lt;=0,'22Q2_P1'!W14&lt;=0),"―",('22Q2_P1'!X14/'22Q2_P1'!W14-1)*100)</f>
        <v>―</v>
      </c>
      <c r="AB14" s="27" t="s">
        <v>89</v>
      </c>
    </row>
    <row r="15" spans="1:28" s="27" customFormat="1" ht="15" customHeight="1" x14ac:dyDescent="0.25">
      <c r="A15" s="45" t="s">
        <v>23</v>
      </c>
      <c r="B15" s="13" t="s">
        <v>508</v>
      </c>
      <c r="C15" s="91">
        <f t="shared" si="0"/>
        <v>12.716122382984985</v>
      </c>
      <c r="D15" s="91">
        <f t="shared" si="0"/>
        <v>11.364834344720464</v>
      </c>
      <c r="E15" s="91">
        <f>'21Q4_P2'!E15</f>
        <v>10.947891332778759</v>
      </c>
      <c r="F15" s="91">
        <f>'21Q4_P2'!F15</f>
        <v>10.519122435005768</v>
      </c>
      <c r="G15" s="91" t="str">
        <f>'21Q4_P2'!G15</f>
        <v>―</v>
      </c>
      <c r="I15" s="91"/>
      <c r="J15" s="91" t="str">
        <f>IF(OR('22Q2_P1'!J15&lt;=0,'22Q2_P1'!I15&lt;=0),"―",('22Q2_P1'!J15/'22Q2_P1'!I15-1)*100)</f>
        <v>―</v>
      </c>
      <c r="K15" s="91" t="str">
        <f>IF(OR('22Q2_P1'!K15&lt;=0,'22Q2_P1'!J15&lt;=0),"―",('22Q2_P1'!K15/'22Q2_P1'!J15-1)*100)</f>
        <v>―</v>
      </c>
      <c r="L15" s="91" t="str">
        <f>IF(OR('22Q2_P1'!L15&lt;=0,'22Q2_P1'!K15&lt;=0),"―",('22Q2_P1'!L15/'22Q2_P1'!K15-1)*100)</f>
        <v>―</v>
      </c>
      <c r="M15" s="91">
        <f>IF(OR('22Q2_P1'!M15&lt;=0,'22Q2_P1'!L15&lt;=0),"―",('22Q2_P1'!M15/'22Q2_P1'!L15-1)*100)</f>
        <v>21.368377316662922</v>
      </c>
      <c r="N15" s="91">
        <f>IF(OR('22Q2_P1'!N15&lt;=0,'22Q2_P1'!M15&lt;=0),"―",('22Q2_P1'!N15/'22Q2_P1'!M15-1)*100)</f>
        <v>4.5955216153851675</v>
      </c>
      <c r="O15" s="91">
        <f>IF(OR('22Q2_P1'!O15&lt;=0,'22Q2_P1'!N15&lt;=0),"―",('22Q2_P1'!O15/'22Q2_P1'!N15-1)*100)</f>
        <v>12.716122382984985</v>
      </c>
      <c r="P15" s="91">
        <f>IF(OR('22Q2_P1'!P15&lt;=0,'22Q2_P1'!O15&lt;=0),"―",('22Q2_P1'!P15/'22Q2_P1'!O15-1)*100)</f>
        <v>11.364834344720464</v>
      </c>
      <c r="Q15" s="91" t="str">
        <f>IF(OR('22Q2_P1'!Q15&lt;=0,'22Q2_P1'!P15&lt;=0),"―",('22Q2_P1'!Q15/'22Q2_P1'!P15-1)*100)</f>
        <v>―</v>
      </c>
      <c r="R15" s="91" t="str">
        <f>IF(OR('22Q2_P1'!R15&lt;=0,'22Q2_P1'!Q15&lt;=0),"―",('22Q2_P1'!R15/'22Q2_P1'!Q15-1)*100)</f>
        <v>―</v>
      </c>
      <c r="S15" s="91" t="str">
        <f>IF(OR('22Q2_P1'!S15&lt;=0,'22Q2_P1'!R15&lt;=0),"―",('22Q2_P1'!S15/'22Q2_P1'!R15-1)*100)</f>
        <v>―</v>
      </c>
      <c r="T15" s="91" t="str">
        <f>IF(OR('22Q2_P1'!T15&lt;=0,'22Q2_P1'!S15&lt;=0),"―",('22Q2_P1'!T15/'22Q2_P1'!S15-1)*100)</f>
        <v>―</v>
      </c>
      <c r="U15" s="91" t="str">
        <f>IF(OR('22Q2_P1'!U15&lt;=0,'22Q2_P1'!T15&lt;=0),"―",('22Q2_P1'!U15/'22Q2_P1'!T15-1)*100)</f>
        <v>―</v>
      </c>
      <c r="V15" s="91" t="str">
        <f>IF(OR('22Q2_P1'!V15&lt;=0,'22Q2_P1'!U15&lt;=0),"―",('22Q2_P1'!V15/'22Q2_P1'!U15-1)*100)</f>
        <v>―</v>
      </c>
      <c r="W15" s="91" t="str">
        <f>IF(OR('22Q2_P1'!W15&lt;=0,'22Q2_P1'!V15&lt;=0),"―",('22Q2_P1'!W15/'22Q2_P1'!V15-1)*100)</f>
        <v>―</v>
      </c>
      <c r="X15" s="91" t="str">
        <f>IF(OR('22Q2_P1'!X15&lt;=0,'22Q2_P1'!W15&lt;=0),"―",('22Q2_P1'!X15/'22Q2_P1'!W15-1)*100)</f>
        <v>―</v>
      </c>
      <c r="AB15" s="27" t="s">
        <v>89</v>
      </c>
    </row>
    <row r="16" spans="1:28" s="27" customFormat="1" ht="15" customHeight="1" x14ac:dyDescent="0.25">
      <c r="A16" s="36" t="s">
        <v>24</v>
      </c>
      <c r="B16" s="11" t="s">
        <v>27</v>
      </c>
      <c r="C16" s="85">
        <f t="shared" si="0"/>
        <v>12.223668481244253</v>
      </c>
      <c r="D16" s="85">
        <f t="shared" si="0"/>
        <v>-9.5149731804536337</v>
      </c>
      <c r="E16" s="85">
        <f>'21Q4_P2'!E16</f>
        <v>10.918659259822805</v>
      </c>
      <c r="F16" s="85">
        <f>'21Q4_P2'!F16</f>
        <v>4.2432559453089214</v>
      </c>
      <c r="G16" s="85">
        <f>'21Q4_P2'!G16</f>
        <v>7.2801374722998524</v>
      </c>
      <c r="I16" s="85"/>
      <c r="J16" s="85" t="str">
        <f>IF(OR('22Q2_P1'!J16&lt;=0,'22Q2_P1'!I16&lt;=0),"―",('22Q2_P1'!J16/'22Q2_P1'!I16-1)*100)</f>
        <v>―</v>
      </c>
      <c r="K16" s="85" t="str">
        <f>IF(OR('22Q2_P1'!K16&lt;=0,'22Q2_P1'!J16&lt;=0),"―",('22Q2_P1'!K16/'22Q2_P1'!J16-1)*100)</f>
        <v>―</v>
      </c>
      <c r="L16" s="85" t="str">
        <f>IF(OR('22Q2_P1'!L16&lt;=0,'22Q2_P1'!K16&lt;=0),"―",('22Q2_P1'!L16/'22Q2_P1'!K16-1)*100)</f>
        <v>―</v>
      </c>
      <c r="M16" s="85">
        <f>IF(OR('22Q2_P1'!M16&lt;=0,'22Q2_P1'!L16&lt;=0),"―",('22Q2_P1'!M16/'22Q2_P1'!L16-1)*100)</f>
        <v>-1.9611771889074703</v>
      </c>
      <c r="N16" s="85">
        <f>IF(OR('22Q2_P1'!N16&lt;=0,'22Q2_P1'!M16&lt;=0),"―",('22Q2_P1'!N16/'22Q2_P1'!M16-1)*100)</f>
        <v>23.265992423071392</v>
      </c>
      <c r="O16" s="85">
        <f>IF(OR('22Q2_P1'!O16&lt;=0,'22Q2_P1'!N16&lt;=0),"―",('22Q2_P1'!O16/'22Q2_P1'!N16-1)*100)</f>
        <v>12.223668481244253</v>
      </c>
      <c r="P16" s="85">
        <f>IF(OR('22Q2_P1'!P16&lt;=0,'22Q2_P1'!O16&lt;=0),"―",('22Q2_P1'!P16/'22Q2_P1'!O16-1)*100)</f>
        <v>-9.5149731804536337</v>
      </c>
      <c r="Q16" s="85" t="str">
        <f>IF(OR('22Q2_P1'!Q16&lt;=0,'22Q2_P1'!P16&lt;=0),"―",('22Q2_P1'!Q16/'22Q2_P1'!P16-1)*100)</f>
        <v>―</v>
      </c>
      <c r="R16" s="85" t="str">
        <f>IF(OR('22Q2_P1'!R16&lt;=0,'22Q2_P1'!Q16&lt;=0),"―",('22Q2_P1'!R16/'22Q2_P1'!Q16-1)*100)</f>
        <v>―</v>
      </c>
      <c r="S16" s="85" t="str">
        <f>IF(OR('22Q2_P1'!S16&lt;=0,'22Q2_P1'!R16&lt;=0),"―",('22Q2_P1'!S16/'22Q2_P1'!R16-1)*100)</f>
        <v>―</v>
      </c>
      <c r="T16" s="85" t="str">
        <f>IF(OR('22Q2_P1'!T16&lt;=0,'22Q2_P1'!S16&lt;=0),"―",('22Q2_P1'!T16/'22Q2_P1'!S16-1)*100)</f>
        <v>―</v>
      </c>
      <c r="U16" s="85" t="str">
        <f>IF(OR('22Q2_P1'!U16&lt;=0,'22Q2_P1'!T16&lt;=0),"―",('22Q2_P1'!U16/'22Q2_P1'!T16-1)*100)</f>
        <v>―</v>
      </c>
      <c r="V16" s="85" t="str">
        <f>IF(OR('22Q2_P1'!V16&lt;=0,'22Q2_P1'!U16&lt;=0),"―",('22Q2_P1'!V16/'22Q2_P1'!U16-1)*100)</f>
        <v>―</v>
      </c>
      <c r="W16" s="85" t="str">
        <f>IF(OR('22Q2_P1'!W16&lt;=0,'22Q2_P1'!V16&lt;=0),"―",('22Q2_P1'!W16/'22Q2_P1'!V16-1)*100)</f>
        <v>―</v>
      </c>
      <c r="X16" s="85" t="str">
        <f>IF(OR('22Q2_P1'!X16&lt;=0,'22Q2_P1'!W16&lt;=0),"―",('22Q2_P1'!X16/'22Q2_P1'!W16-1)*100)</f>
        <v>―</v>
      </c>
      <c r="AB16" s="27" t="s">
        <v>89</v>
      </c>
    </row>
    <row r="17" spans="1:28" s="27" customFormat="1" ht="15" customHeight="1" x14ac:dyDescent="0.25">
      <c r="A17" s="38" t="s">
        <v>10</v>
      </c>
      <c r="B17" s="12" t="s">
        <v>13</v>
      </c>
      <c r="C17" s="87">
        <f t="shared" si="0"/>
        <v>10.581554989655606</v>
      </c>
      <c r="D17" s="87">
        <f t="shared" si="0"/>
        <v>2.7004005360016237</v>
      </c>
      <c r="E17" s="87">
        <f>'21Q4_P2'!E17</f>
        <v>17.309146365548635</v>
      </c>
      <c r="F17" s="87">
        <f>'21Q4_P2'!F17</f>
        <v>9.4523203888105645</v>
      </c>
      <c r="G17" s="87">
        <f>'21Q4_P2'!G17</f>
        <v>4.7283777026049689</v>
      </c>
      <c r="I17" s="86"/>
      <c r="J17" s="87" t="str">
        <f>IF(OR('22Q2_P1'!J17&lt;=0,'22Q2_P1'!I17&lt;=0),"―",('22Q2_P1'!J17/'22Q2_P1'!I17-1)*100)</f>
        <v>―</v>
      </c>
      <c r="K17" s="87" t="str">
        <f>IF(OR('22Q2_P1'!K17&lt;=0,'22Q2_P1'!J17&lt;=0),"―",('22Q2_P1'!K17/'22Q2_P1'!J17-1)*100)</f>
        <v>―</v>
      </c>
      <c r="L17" s="87" t="str">
        <f>IF(OR('22Q2_P1'!L17&lt;=0,'22Q2_P1'!K17&lt;=0),"―",('22Q2_P1'!L17/'22Q2_P1'!K17-1)*100)</f>
        <v>―</v>
      </c>
      <c r="M17" s="87">
        <f>IF(OR('22Q2_P1'!M17&lt;=0,'22Q2_P1'!L17&lt;=0),"―",('22Q2_P1'!M17/'22Q2_P1'!L17-1)*100)</f>
        <v>8.1971059706141158</v>
      </c>
      <c r="N17" s="87">
        <f>IF(OR('22Q2_P1'!N17&lt;=0,'22Q2_P1'!M17&lt;=0),"―",('22Q2_P1'!N17/'22Q2_P1'!M17-1)*100)</f>
        <v>23.689556608625416</v>
      </c>
      <c r="O17" s="87">
        <f>IF(OR('22Q2_P1'!O17&lt;=0,'22Q2_P1'!N17&lt;=0),"―",('22Q2_P1'!O17/'22Q2_P1'!N17-1)*100)</f>
        <v>10.581554989655606</v>
      </c>
      <c r="P17" s="87">
        <f>IF(OR('22Q2_P1'!P17&lt;=0,'22Q2_P1'!O17&lt;=0),"―",('22Q2_P1'!P17/'22Q2_P1'!O17-1)*100)</f>
        <v>2.7004005360016237</v>
      </c>
      <c r="Q17" s="87" t="str">
        <f>IF(OR('22Q2_P1'!Q17&lt;=0,'22Q2_P1'!P17&lt;=0),"―",('22Q2_P1'!Q17/'22Q2_P1'!P17-1)*100)</f>
        <v>―</v>
      </c>
      <c r="R17" s="87" t="str">
        <f>IF(OR('22Q2_P1'!R17&lt;=0,'22Q2_P1'!Q17&lt;=0),"―",('22Q2_P1'!R17/'22Q2_P1'!Q17-1)*100)</f>
        <v>―</v>
      </c>
      <c r="S17" s="87" t="str">
        <f>IF(OR('22Q2_P1'!S17&lt;=0,'22Q2_P1'!R17&lt;=0),"―",('22Q2_P1'!S17/'22Q2_P1'!R17-1)*100)</f>
        <v>―</v>
      </c>
      <c r="T17" s="87" t="str">
        <f>IF(OR('22Q2_P1'!T17&lt;=0,'22Q2_P1'!S17&lt;=0),"―",('22Q2_P1'!T17/'22Q2_P1'!S17-1)*100)</f>
        <v>―</v>
      </c>
      <c r="U17" s="87" t="str">
        <f>IF(OR('22Q2_P1'!U17&lt;=0,'22Q2_P1'!T17&lt;=0),"―",('22Q2_P1'!U17/'22Q2_P1'!T17-1)*100)</f>
        <v>―</v>
      </c>
      <c r="V17" s="87" t="str">
        <f>IF(OR('22Q2_P1'!V17&lt;=0,'22Q2_P1'!U17&lt;=0),"―",('22Q2_P1'!V17/'22Q2_P1'!U17-1)*100)</f>
        <v>―</v>
      </c>
      <c r="W17" s="87" t="str">
        <f>IF(OR('22Q2_P1'!W17&lt;=0,'22Q2_P1'!V17&lt;=0),"―",('22Q2_P1'!W17/'22Q2_P1'!V17-1)*100)</f>
        <v>―</v>
      </c>
      <c r="X17" s="87" t="str">
        <f>IF(OR('22Q2_P1'!X17&lt;=0,'22Q2_P1'!W17&lt;=0),"―",('22Q2_P1'!X17/'22Q2_P1'!W17-1)*100)</f>
        <v>―</v>
      </c>
      <c r="AB17" s="27" t="s">
        <v>89</v>
      </c>
    </row>
    <row r="18" spans="1:28" s="27" customFormat="1" ht="15" customHeight="1" x14ac:dyDescent="0.25">
      <c r="A18" s="38" t="s">
        <v>11</v>
      </c>
      <c r="B18" s="12" t="s">
        <v>44</v>
      </c>
      <c r="C18" s="87">
        <f t="shared" si="0"/>
        <v>47.19501630871514</v>
      </c>
      <c r="D18" s="87">
        <f t="shared" si="0"/>
        <v>2.2309078779187086</v>
      </c>
      <c r="E18" s="87">
        <f>'21Q4_P2'!E18</f>
        <v>0.11843231025361334</v>
      </c>
      <c r="F18" s="87">
        <f>'21Q4_P2'!F18</f>
        <v>26.680710977945822</v>
      </c>
      <c r="G18" s="87">
        <f>'21Q4_P2'!G18</f>
        <v>37.833730215335201</v>
      </c>
      <c r="I18" s="86"/>
      <c r="J18" s="87" t="str">
        <f>IF(OR('22Q2_P1'!J18&lt;=0,'22Q2_P1'!I18&lt;=0),"―",('22Q2_P1'!J18/'22Q2_P1'!I18-1)*100)</f>
        <v>―</v>
      </c>
      <c r="K18" s="87" t="str">
        <f>IF(OR('22Q2_P1'!K18&lt;=0,'22Q2_P1'!J18&lt;=0),"―",('22Q2_P1'!K18/'22Q2_P1'!J18-1)*100)</f>
        <v>―</v>
      </c>
      <c r="L18" s="87" t="str">
        <f>IF(OR('22Q2_P1'!L18&lt;=0,'22Q2_P1'!K18&lt;=0),"―",('22Q2_P1'!L18/'22Q2_P1'!K18-1)*100)</f>
        <v>―</v>
      </c>
      <c r="M18" s="87">
        <f>IF(OR('22Q2_P1'!M18&lt;=0,'22Q2_P1'!L18&lt;=0),"―",('22Q2_P1'!M18/'22Q2_P1'!L18-1)*100)</f>
        <v>5.1069258256994932</v>
      </c>
      <c r="N18" s="87">
        <f>IF(OR('22Q2_P1'!N18&lt;=0,'22Q2_P1'!M18&lt;=0),"―",('22Q2_P1'!N18/'22Q2_P1'!M18-1)*100)</f>
        <v>0.26391951092163968</v>
      </c>
      <c r="O18" s="87">
        <f>IF(OR('22Q2_P1'!O18&lt;=0,'22Q2_P1'!N18&lt;=0),"―",('22Q2_P1'!O18/'22Q2_P1'!N18-1)*100)</f>
        <v>47.19501630871514</v>
      </c>
      <c r="P18" s="87">
        <f>IF(OR('22Q2_P1'!P18&lt;=0,'22Q2_P1'!O18&lt;=0),"―",('22Q2_P1'!P18/'22Q2_P1'!O18-1)*100)</f>
        <v>2.2309078779187086</v>
      </c>
      <c r="Q18" s="87" t="str">
        <f>IF(OR('22Q2_P1'!Q18&lt;=0,'22Q2_P1'!P18&lt;=0),"―",('22Q2_P1'!Q18/'22Q2_P1'!P18-1)*100)</f>
        <v>―</v>
      </c>
      <c r="R18" s="87" t="str">
        <f>IF(OR('22Q2_P1'!R18&lt;=0,'22Q2_P1'!Q18&lt;=0),"―",('22Q2_P1'!R18/'22Q2_P1'!Q18-1)*100)</f>
        <v>―</v>
      </c>
      <c r="S18" s="87" t="str">
        <f>IF(OR('22Q2_P1'!S18&lt;=0,'22Q2_P1'!R18&lt;=0),"―",('22Q2_P1'!S18/'22Q2_P1'!R18-1)*100)</f>
        <v>―</v>
      </c>
      <c r="T18" s="87" t="str">
        <f>IF(OR('22Q2_P1'!T18&lt;=0,'22Q2_P1'!S18&lt;=0),"―",('22Q2_P1'!T18/'22Q2_P1'!S18-1)*100)</f>
        <v>―</v>
      </c>
      <c r="U18" s="87" t="str">
        <f>IF(OR('22Q2_P1'!U18&lt;=0,'22Q2_P1'!T18&lt;=0),"―",('22Q2_P1'!U18/'22Q2_P1'!T18-1)*100)</f>
        <v>―</v>
      </c>
      <c r="V18" s="87" t="str">
        <f>IF(OR('22Q2_P1'!V18&lt;=0,'22Q2_P1'!U18&lt;=0),"―",('22Q2_P1'!V18/'22Q2_P1'!U18-1)*100)</f>
        <v>―</v>
      </c>
      <c r="W18" s="87" t="str">
        <f>IF(OR('22Q2_P1'!W18&lt;=0,'22Q2_P1'!V18&lt;=0),"―",('22Q2_P1'!W18/'22Q2_P1'!V18-1)*100)</f>
        <v>―</v>
      </c>
      <c r="X18" s="87" t="str">
        <f>IF(OR('22Q2_P1'!X18&lt;=0,'22Q2_P1'!W18&lt;=0),"―",('22Q2_P1'!X18/'22Q2_P1'!W18-1)*100)</f>
        <v>―</v>
      </c>
      <c r="AB18" s="27" t="s">
        <v>89</v>
      </c>
    </row>
    <row r="19" spans="1:28" s="27" customFormat="1" ht="15" customHeight="1" x14ac:dyDescent="0.25">
      <c r="A19" s="38" t="s">
        <v>14</v>
      </c>
      <c r="B19" s="12" t="s">
        <v>77</v>
      </c>
      <c r="C19" s="87">
        <f t="shared" si="0"/>
        <v>6.7895604949542943</v>
      </c>
      <c r="D19" s="87">
        <f t="shared" si="0"/>
        <v>-8.367758822485694</v>
      </c>
      <c r="E19" s="87">
        <f>'21Q4_P2'!E19</f>
        <v>18.229404721325725</v>
      </c>
      <c r="F19" s="87">
        <f>'21Q4_P2'!F19</f>
        <v>-13.061213497183378</v>
      </c>
      <c r="G19" s="87">
        <f>'21Q4_P2'!G19</f>
        <v>102.64721296653593</v>
      </c>
      <c r="I19" s="86"/>
      <c r="J19" s="87" t="str">
        <f>IF(OR('22Q2_P1'!J19&lt;=0,'22Q2_P1'!I19&lt;=0),"―",('22Q2_P1'!J19/'22Q2_P1'!I19-1)*100)</f>
        <v>―</v>
      </c>
      <c r="K19" s="87" t="str">
        <f>IF(OR('22Q2_P1'!K19&lt;=0,'22Q2_P1'!J19&lt;=0),"―",('22Q2_P1'!K19/'22Q2_P1'!J19-1)*100)</f>
        <v>―</v>
      </c>
      <c r="L19" s="87" t="str">
        <f>IF(OR('22Q2_P1'!L19&lt;=0,'22Q2_P1'!K19&lt;=0),"―",('22Q2_P1'!L19/'22Q2_P1'!K19-1)*100)</f>
        <v>―</v>
      </c>
      <c r="M19" s="87">
        <f>IF(OR('22Q2_P1'!M19&lt;=0,'22Q2_P1'!L19&lt;=0),"―",('22Q2_P1'!M19/'22Q2_P1'!L19-1)*100)</f>
        <v>12.65881637697337</v>
      </c>
      <c r="N19" s="87">
        <f>IF(OR('22Q2_P1'!N19&lt;=0,'22Q2_P1'!M19&lt;=0),"―",('22Q2_P1'!N19/'22Q2_P1'!M19-1)*100)</f>
        <v>27.05568307635755</v>
      </c>
      <c r="O19" s="87">
        <f>IF(OR('22Q2_P1'!O19&lt;=0,'22Q2_P1'!N19&lt;=0),"―",('22Q2_P1'!O19/'22Q2_P1'!N19-1)*100)</f>
        <v>6.7895604949542943</v>
      </c>
      <c r="P19" s="87">
        <f>IF(OR('22Q2_P1'!P19&lt;=0,'22Q2_P1'!O19&lt;=0),"―",('22Q2_P1'!P19/'22Q2_P1'!O19-1)*100)</f>
        <v>-8.367758822485694</v>
      </c>
      <c r="Q19" s="87" t="str">
        <f>IF(OR('22Q2_P1'!Q19&lt;=0,'22Q2_P1'!P19&lt;=0),"―",('22Q2_P1'!Q19/'22Q2_P1'!P19-1)*100)</f>
        <v>―</v>
      </c>
      <c r="R19" s="87" t="str">
        <f>IF(OR('22Q2_P1'!R19&lt;=0,'22Q2_P1'!Q19&lt;=0),"―",('22Q2_P1'!R19/'22Q2_P1'!Q19-1)*100)</f>
        <v>―</v>
      </c>
      <c r="S19" s="87" t="str">
        <f>IF(OR('22Q2_P1'!S19&lt;=0,'22Q2_P1'!R19&lt;=0),"―",('22Q2_P1'!S19/'22Q2_P1'!R19-1)*100)</f>
        <v>―</v>
      </c>
      <c r="T19" s="87" t="str">
        <f>IF(OR('22Q2_P1'!T19&lt;=0,'22Q2_P1'!S19&lt;=0),"―",('22Q2_P1'!T19/'22Q2_P1'!S19-1)*100)</f>
        <v>―</v>
      </c>
      <c r="U19" s="87" t="str">
        <f>IF(OR('22Q2_P1'!U19&lt;=0,'22Q2_P1'!T19&lt;=0),"―",('22Q2_P1'!U19/'22Q2_P1'!T19-1)*100)</f>
        <v>―</v>
      </c>
      <c r="V19" s="87" t="str">
        <f>IF(OR('22Q2_P1'!V19&lt;=0,'22Q2_P1'!U19&lt;=0),"―",('22Q2_P1'!V19/'22Q2_P1'!U19-1)*100)</f>
        <v>―</v>
      </c>
      <c r="W19" s="87" t="str">
        <f>IF(OR('22Q2_P1'!W19&lt;=0,'22Q2_P1'!V19&lt;=0),"―",('22Q2_P1'!W19/'22Q2_P1'!V19-1)*100)</f>
        <v>―</v>
      </c>
      <c r="X19" s="87" t="str">
        <f>IF(OR('22Q2_P1'!X19&lt;=0,'22Q2_P1'!W19&lt;=0),"―",('22Q2_P1'!X19/'22Q2_P1'!W19-1)*100)</f>
        <v>―</v>
      </c>
      <c r="AB19" s="27" t="s">
        <v>89</v>
      </c>
    </row>
    <row r="20" spans="1:28" s="27" customFormat="1" ht="15" customHeight="1" x14ac:dyDescent="0.25">
      <c r="A20" s="38" t="s">
        <v>15</v>
      </c>
      <c r="B20" s="12" t="s">
        <v>76</v>
      </c>
      <c r="C20" s="87" t="str">
        <f t="shared" si="0"/>
        <v>―</v>
      </c>
      <c r="D20" s="87" t="str">
        <f t="shared" si="0"/>
        <v>―</v>
      </c>
      <c r="E20" s="87">
        <f>'21Q4_P2'!E20</f>
        <v>631.95342214632467</v>
      </c>
      <c r="F20" s="87" t="str">
        <f>'21Q4_P2'!F20</f>
        <v>―</v>
      </c>
      <c r="G20" s="87" t="str">
        <f>'21Q4_P2'!G20</f>
        <v>―</v>
      </c>
      <c r="I20" s="86"/>
      <c r="J20" s="87" t="str">
        <f>IF(OR('22Q2_P1'!J20&lt;=0,'22Q2_P1'!I20&lt;=0),"―",('22Q2_P1'!J20/'22Q2_P1'!I20-1)*100)</f>
        <v>―</v>
      </c>
      <c r="K20" s="87" t="str">
        <f>IF(OR('22Q2_P1'!K20&lt;=0,'22Q2_P1'!J20&lt;=0),"―",('22Q2_P1'!K20/'22Q2_P1'!J20-1)*100)</f>
        <v>―</v>
      </c>
      <c r="L20" s="87" t="str">
        <f>IF(OR('22Q2_P1'!L20&lt;=0,'22Q2_P1'!K20&lt;=0),"―",('22Q2_P1'!L20/'22Q2_P1'!K20-1)*100)</f>
        <v>―</v>
      </c>
      <c r="M20" s="87">
        <f>IF(OR('22Q2_P1'!M20&lt;=0,'22Q2_P1'!L20&lt;=0),"―",('22Q2_P1'!M20/'22Q2_P1'!L20-1)*100)</f>
        <v>-69.911678896888873</v>
      </c>
      <c r="N20" s="87">
        <f>IF(OR('22Q2_P1'!N20&lt;=0,'22Q2_P1'!M20&lt;=0),"―",('22Q2_P1'!N20/'22Q2_P1'!M20-1)*100)</f>
        <v>36.637521802077288</v>
      </c>
      <c r="O20" s="87" t="str">
        <f>IF(OR('22Q2_P1'!O20&lt;=0,'22Q2_P1'!N20&lt;=0),"―",('22Q2_P1'!O20/'22Q2_P1'!N20-1)*100)</f>
        <v>―</v>
      </c>
      <c r="P20" s="87" t="str">
        <f>IF(OR('22Q2_P1'!P20&lt;=0,'22Q2_P1'!O20&lt;=0),"―",('22Q2_P1'!P20/'22Q2_P1'!O20-1)*100)</f>
        <v>―</v>
      </c>
      <c r="Q20" s="87" t="str">
        <f>IF(OR('22Q2_P1'!Q20&lt;=0,'22Q2_P1'!P20&lt;=0),"―",('22Q2_P1'!Q20/'22Q2_P1'!P20-1)*100)</f>
        <v>―</v>
      </c>
      <c r="R20" s="87" t="str">
        <f>IF(OR('22Q2_P1'!R20&lt;=0,'22Q2_P1'!Q20&lt;=0),"―",('22Q2_P1'!R20/'22Q2_P1'!Q20-1)*100)</f>
        <v>―</v>
      </c>
      <c r="S20" s="87" t="str">
        <f>IF(OR('22Q2_P1'!S20&lt;=0,'22Q2_P1'!R20&lt;=0),"―",('22Q2_P1'!S20/'22Q2_P1'!R20-1)*100)</f>
        <v>―</v>
      </c>
      <c r="T20" s="87" t="str">
        <f>IF(OR('22Q2_P1'!T20&lt;=0,'22Q2_P1'!S20&lt;=0),"―",('22Q2_P1'!T20/'22Q2_P1'!S20-1)*100)</f>
        <v>―</v>
      </c>
      <c r="U20" s="87" t="str">
        <f>IF(OR('22Q2_P1'!U20&lt;=0,'22Q2_P1'!T20&lt;=0),"―",('22Q2_P1'!U20/'22Q2_P1'!T20-1)*100)</f>
        <v>―</v>
      </c>
      <c r="V20" s="87" t="str">
        <f>IF(OR('22Q2_P1'!V20&lt;=0,'22Q2_P1'!U20&lt;=0),"―",('22Q2_P1'!V20/'22Q2_P1'!U20-1)*100)</f>
        <v>―</v>
      </c>
      <c r="W20" s="87" t="str">
        <f>IF(OR('22Q2_P1'!W20&lt;=0,'22Q2_P1'!V20&lt;=0),"―",('22Q2_P1'!W20/'22Q2_P1'!V20-1)*100)</f>
        <v>―</v>
      </c>
      <c r="X20" s="87" t="str">
        <f>IF(OR('22Q2_P1'!X20&lt;=0,'22Q2_P1'!W20&lt;=0),"―",('22Q2_P1'!X20/'22Q2_P1'!W20-1)*100)</f>
        <v>―</v>
      </c>
      <c r="AB20" s="27" t="s">
        <v>89</v>
      </c>
    </row>
    <row r="21" spans="1:28" s="27" customFormat="1" ht="15" customHeight="1" x14ac:dyDescent="0.25">
      <c r="A21" s="36" t="s">
        <v>32</v>
      </c>
      <c r="B21" s="11" t="s">
        <v>28</v>
      </c>
      <c r="C21" s="85">
        <f t="shared" si="0"/>
        <v>252.14752204023</v>
      </c>
      <c r="D21" s="85">
        <f t="shared" si="0"/>
        <v>129.36792880159177</v>
      </c>
      <c r="E21" s="85">
        <f>'21Q4_P2'!E21</f>
        <v>153.94911997422014</v>
      </c>
      <c r="F21" s="85">
        <f>'21Q4_P2'!F21</f>
        <v>8.0319637410911415</v>
      </c>
      <c r="G21" s="85" t="str">
        <f>'21Q4_P2'!G21</f>
        <v>―</v>
      </c>
      <c r="I21" s="92"/>
      <c r="J21" s="85" t="str">
        <f>IF(OR('22Q2_P1'!J22&lt;=0,'22Q2_P1'!I22&lt;=0),"―",('22Q2_P1'!J22/'22Q2_P1'!I22-1)*100)</f>
        <v>―</v>
      </c>
      <c r="K21" s="85" t="str">
        <f>IF(OR('22Q2_P1'!K22&lt;=0,'22Q2_P1'!J22&lt;=0),"―",('22Q2_P1'!K22/'22Q2_P1'!J22-1)*100)</f>
        <v>―</v>
      </c>
      <c r="L21" s="85" t="str">
        <f>IF(OR('22Q2_P1'!L22&lt;=0,'22Q2_P1'!K22&lt;=0),"―",('22Q2_P1'!L22/'22Q2_P1'!K22-1)*100)</f>
        <v>―</v>
      </c>
      <c r="M21" s="85">
        <f>IF(OR('22Q2_P1'!M22&lt;=0,'22Q2_P1'!L22&lt;=0),"―",('22Q2_P1'!M22/'22Q2_P1'!L22-1)*100)</f>
        <v>14.126430398691125</v>
      </c>
      <c r="N21" s="85">
        <f>IF(OR('22Q2_P1'!N22&lt;=0,'22Q2_P1'!M22&lt;=0),"―",('22Q2_P1'!N22/'22Q2_P1'!M22-1)*100)</f>
        <v>-33.515563657199962</v>
      </c>
      <c r="O21" s="85">
        <f>IF(OR('22Q2_P1'!O22&lt;=0,'22Q2_P1'!N22&lt;=0),"―",('22Q2_P1'!O22/'22Q2_P1'!N22-1)*100)</f>
        <v>252.14752204023</v>
      </c>
      <c r="P21" s="85">
        <f>IF(OR('22Q2_P1'!P22&lt;=0,'22Q2_P1'!O22&lt;=0),"―",('22Q2_P1'!P22/'22Q2_P1'!O22-1)*100)</f>
        <v>129.36792880159177</v>
      </c>
      <c r="Q21" s="85" t="str">
        <f>IF(OR('22Q2_P1'!Q22&lt;=0,'22Q2_P1'!P22&lt;=0),"―",('22Q2_P1'!Q22/'22Q2_P1'!P22-1)*100)</f>
        <v>―</v>
      </c>
      <c r="R21" s="85" t="str">
        <f>IF(OR('22Q2_P1'!R22&lt;=0,'22Q2_P1'!Q22&lt;=0),"―",('22Q2_P1'!R22/'22Q2_P1'!Q22-1)*100)</f>
        <v>―</v>
      </c>
      <c r="S21" s="85" t="str">
        <f>IF(OR('22Q2_P1'!S22&lt;=0,'22Q2_P1'!R22&lt;=0),"―",('22Q2_P1'!S22/'22Q2_P1'!R22-1)*100)</f>
        <v>―</v>
      </c>
      <c r="T21" s="85" t="str">
        <f>IF(OR('22Q2_P1'!T22&lt;=0,'22Q2_P1'!S22&lt;=0),"―",('22Q2_P1'!T22/'22Q2_P1'!S22-1)*100)</f>
        <v>―</v>
      </c>
      <c r="U21" s="85" t="str">
        <f>IF(OR('22Q2_P1'!U22&lt;=0,'22Q2_P1'!T22&lt;=0),"―",('22Q2_P1'!U22/'22Q2_P1'!T22-1)*100)</f>
        <v>―</v>
      </c>
      <c r="V21" s="85" t="str">
        <f>IF(OR('22Q2_P1'!V22&lt;=0,'22Q2_P1'!U22&lt;=0),"―",('22Q2_P1'!V22/'22Q2_P1'!U22-1)*100)</f>
        <v>―</v>
      </c>
      <c r="W21" s="85" t="str">
        <f>IF(OR('22Q2_P1'!W22&lt;=0,'22Q2_P1'!V22&lt;=0),"―",('22Q2_P1'!W22/'22Q2_P1'!V22-1)*100)</f>
        <v>―</v>
      </c>
      <c r="X21" s="85" t="str">
        <f>IF(OR('22Q2_P1'!X22&lt;=0,'22Q2_P1'!W22&lt;=0),"―",('22Q2_P1'!X22/'22Q2_P1'!W22-1)*100)</f>
        <v>―</v>
      </c>
      <c r="AB21" s="27" t="s">
        <v>89</v>
      </c>
    </row>
    <row r="22" spans="1:28" s="27" customFormat="1" ht="15" customHeight="1" x14ac:dyDescent="0.25">
      <c r="A22" s="36" t="s">
        <v>38</v>
      </c>
      <c r="B22" s="11" t="s">
        <v>41</v>
      </c>
      <c r="C22" s="85">
        <f t="shared" si="0"/>
        <v>10.893398140518929</v>
      </c>
      <c r="D22" s="85">
        <f t="shared" si="0"/>
        <v>95.159765835892955</v>
      </c>
      <c r="E22" s="85">
        <f>'21Q4_P2'!E22</f>
        <v>50.182382432542958</v>
      </c>
      <c r="F22" s="85">
        <f>'21Q4_P2'!F22</f>
        <v>18.464274132592195</v>
      </c>
      <c r="G22" s="85" t="str">
        <f>'21Q4_P2'!G22</f>
        <v>―</v>
      </c>
      <c r="I22" s="92"/>
      <c r="J22" s="85" t="str">
        <f>IF(OR('22Q2_P1'!J28&lt;=0,'22Q2_P1'!I28&lt;=0),"―",('22Q2_P1'!J28/'22Q2_P1'!I28-1)*100)</f>
        <v>―</v>
      </c>
      <c r="K22" s="85" t="str">
        <f>IF(OR('22Q2_P1'!K28&lt;=0,'22Q2_P1'!J28&lt;=0),"―",('22Q2_P1'!K28/'22Q2_P1'!J28-1)*100)</f>
        <v>―</v>
      </c>
      <c r="L22" s="85" t="str">
        <f>IF(OR('22Q2_P1'!L28&lt;=0,'22Q2_P1'!K28&lt;=0),"―",('22Q2_P1'!L28/'22Q2_P1'!K28-1)*100)</f>
        <v>―</v>
      </c>
      <c r="M22" s="85">
        <f>IF(OR('22Q2_P1'!M28&lt;=0,'22Q2_P1'!L28&lt;=0),"―",('22Q2_P1'!M28/'22Q2_P1'!L28-1)*100)</f>
        <v>60.591938394388279</v>
      </c>
      <c r="N22" s="85">
        <f>IF(OR('22Q2_P1'!N28&lt;=0,'22Q2_P1'!M28&lt;=0),"―",('22Q2_P1'!N28/'22Q2_P1'!M28-1)*100)</f>
        <v>79.515324849956627</v>
      </c>
      <c r="O22" s="85">
        <f>IF(OR('22Q2_P1'!O28&lt;=0,'22Q2_P1'!N28&lt;=0),"―",('22Q2_P1'!O28/'22Q2_P1'!N28-1)*100)</f>
        <v>10.893398140518929</v>
      </c>
      <c r="P22" s="85">
        <f>IF(OR('22Q2_P1'!P28&lt;=0,'22Q2_P1'!O28&lt;=0),"―",('22Q2_P1'!P28/'22Q2_P1'!O28-1)*100)</f>
        <v>95.159765835892955</v>
      </c>
      <c r="Q22" s="85" t="str">
        <f>IF(OR('22Q2_P1'!Q28&lt;=0,'22Q2_P1'!P28&lt;=0),"―",('22Q2_P1'!Q28/'22Q2_P1'!P28-1)*100)</f>
        <v>―</v>
      </c>
      <c r="R22" s="85" t="str">
        <f>IF(OR('22Q2_P1'!R28&lt;=0,'22Q2_P1'!Q28&lt;=0),"―",('22Q2_P1'!R28/'22Q2_P1'!Q28-1)*100)</f>
        <v>―</v>
      </c>
      <c r="S22" s="85" t="str">
        <f>IF(OR('22Q2_P1'!S28&lt;=0,'22Q2_P1'!R28&lt;=0),"―",('22Q2_P1'!S28/'22Q2_P1'!R28-1)*100)</f>
        <v>―</v>
      </c>
      <c r="T22" s="85" t="str">
        <f>IF(OR('22Q2_P1'!T28&lt;=0,'22Q2_P1'!S28&lt;=0),"―",('22Q2_P1'!T28/'22Q2_P1'!S28-1)*100)</f>
        <v>―</v>
      </c>
      <c r="U22" s="85" t="str">
        <f>IF(OR('22Q2_P1'!U28&lt;=0,'22Q2_P1'!T28&lt;=0),"―",('22Q2_P1'!U28/'22Q2_P1'!T28-1)*100)</f>
        <v>―</v>
      </c>
      <c r="V22" s="85" t="str">
        <f>IF(OR('22Q2_P1'!V28&lt;=0,'22Q2_P1'!U28&lt;=0),"―",('22Q2_P1'!V28/'22Q2_P1'!U28-1)*100)</f>
        <v>―</v>
      </c>
      <c r="W22" s="85" t="str">
        <f>IF(OR('22Q2_P1'!W28&lt;=0,'22Q2_P1'!V28&lt;=0),"―",('22Q2_P1'!W28/'22Q2_P1'!V28-1)*100)</f>
        <v>―</v>
      </c>
      <c r="X22" s="85" t="str">
        <f>IF(OR('22Q2_P1'!X28&lt;=0,'22Q2_P1'!W28&lt;=0),"―",('22Q2_P1'!X28/'22Q2_P1'!W28-1)*100)</f>
        <v>―</v>
      </c>
      <c r="AB22" s="27" t="s">
        <v>89</v>
      </c>
    </row>
    <row r="23" spans="1:28" s="27" customFormat="1" ht="15" customHeight="1" x14ac:dyDescent="0.25">
      <c r="A23" s="45" t="s">
        <v>48</v>
      </c>
      <c r="B23" s="13" t="s">
        <v>515</v>
      </c>
      <c r="C23" s="91">
        <f t="shared" si="0"/>
        <v>17.454964397651352</v>
      </c>
      <c r="D23" s="91">
        <f t="shared" si="0"/>
        <v>-6.2416304394455668</v>
      </c>
      <c r="E23" s="91">
        <f>'21Q4_P2'!E23</f>
        <v>13.042007717814496</v>
      </c>
      <c r="F23" s="91">
        <f>'21Q4_P2'!F23</f>
        <v>3.6437522400369904</v>
      </c>
      <c r="G23" s="91">
        <f>'21Q4_P2'!G23</f>
        <v>12.751274952470325</v>
      </c>
      <c r="I23" s="91"/>
      <c r="J23" s="85" t="str">
        <f>IF(OR('22Q2_P1'!J34&lt;=0,'22Q2_P1'!I34&lt;=0),"―",('22Q2_P1'!J34/'22Q2_P1'!I34-1)*100)</f>
        <v>―</v>
      </c>
      <c r="K23" s="85" t="str">
        <f>IF(OR('22Q2_P1'!K34&lt;=0,'22Q2_P1'!J34&lt;=0),"―",('22Q2_P1'!K34/'22Q2_P1'!J34-1)*100)</f>
        <v>―</v>
      </c>
      <c r="L23" s="85" t="str">
        <f>IF(OR('22Q2_P1'!L34&lt;=0,'22Q2_P1'!K34&lt;=0),"―",('22Q2_P1'!L34/'22Q2_P1'!K34-1)*100)</f>
        <v>―</v>
      </c>
      <c r="M23" s="85">
        <f>IF(OR('22Q2_P1'!M34&lt;=0,'22Q2_P1'!L34&lt;=0),"―",('22Q2_P1'!M34/'22Q2_P1'!L34-1)*100)</f>
        <v>-2.8738597996661785</v>
      </c>
      <c r="N23" s="85">
        <f>IF(OR('22Q2_P1'!N34&lt;=0,'22Q2_P1'!M34&lt;=0),"―",('22Q2_P1'!N34/'22Q2_P1'!M34-1)*100)</f>
        <v>18.943907800139172</v>
      </c>
      <c r="O23" s="85">
        <f>IF(OR('22Q2_P1'!O34&lt;=0,'22Q2_P1'!N34&lt;=0),"―",('22Q2_P1'!O34/'22Q2_P1'!N34-1)*100)</f>
        <v>17.454964397651352</v>
      </c>
      <c r="P23" s="85">
        <f>IF(OR('22Q2_P1'!P34&lt;=0,'22Q2_P1'!O34&lt;=0),"―",('22Q2_P1'!P34/'22Q2_P1'!O34-1)*100)</f>
        <v>-6.2416304394455668</v>
      </c>
      <c r="Q23" s="85" t="str">
        <f>IF(OR('22Q2_P1'!Q34&lt;=0,'22Q2_P1'!P34&lt;=0),"―",('22Q2_P1'!Q34/'22Q2_P1'!P34-1)*100)</f>
        <v>―</v>
      </c>
      <c r="R23" s="85" t="str">
        <f>IF(OR('22Q2_P1'!R34&lt;=0,'22Q2_P1'!Q34&lt;=0),"―",('22Q2_P1'!R34/'22Q2_P1'!Q34-1)*100)</f>
        <v>―</v>
      </c>
      <c r="S23" s="85" t="str">
        <f>IF(OR('22Q2_P1'!S34&lt;=0,'22Q2_P1'!R34&lt;=0),"―",('22Q2_P1'!S34/'22Q2_P1'!R34-1)*100)</f>
        <v>―</v>
      </c>
      <c r="T23" s="85" t="str">
        <f>IF(OR('22Q2_P1'!T34&lt;=0,'22Q2_P1'!S34&lt;=0),"―",('22Q2_P1'!T34/'22Q2_P1'!S34-1)*100)</f>
        <v>―</v>
      </c>
      <c r="U23" s="85" t="str">
        <f>IF(OR('22Q2_P1'!U34&lt;=0,'22Q2_P1'!T34&lt;=0),"―",('22Q2_P1'!U34/'22Q2_P1'!T34-1)*100)</f>
        <v>―</v>
      </c>
      <c r="V23" s="85" t="str">
        <f>IF(OR('22Q2_P1'!V34&lt;=0,'22Q2_P1'!U34&lt;=0),"―",('22Q2_P1'!V34/'22Q2_P1'!U34-1)*100)</f>
        <v>―</v>
      </c>
      <c r="W23" s="85" t="str">
        <f>IF(OR('22Q2_P1'!W34&lt;=0,'22Q2_P1'!V34&lt;=0),"―",('22Q2_P1'!W34/'22Q2_P1'!V34-1)*100)</f>
        <v>―</v>
      </c>
      <c r="X23" s="85" t="str">
        <f>IF(OR('22Q2_P1'!X34&lt;=0,'22Q2_P1'!W34&lt;=0),"―",('22Q2_P1'!X34/'22Q2_P1'!W34-1)*100)</f>
        <v>―</v>
      </c>
      <c r="AB23" s="27" t="s">
        <v>89</v>
      </c>
    </row>
    <row r="24" spans="1:28" s="27" customFormat="1" ht="15" customHeight="1" x14ac:dyDescent="0.25">
      <c r="A24" s="36" t="s">
        <v>49</v>
      </c>
      <c r="B24" s="11" t="s">
        <v>510</v>
      </c>
      <c r="C24" s="85">
        <f t="shared" si="0"/>
        <v>389.08265133476414</v>
      </c>
      <c r="D24" s="85" t="str">
        <f t="shared" si="0"/>
        <v>―</v>
      </c>
      <c r="E24" s="85">
        <f>'21Q4_P2'!E24</f>
        <v>-96.458282869968599</v>
      </c>
      <c r="F24" s="85">
        <f>'21Q4_P2'!F24</f>
        <v>322.68322309034511</v>
      </c>
      <c r="G24" s="85" t="str">
        <f>'21Q4_P2'!G24</f>
        <v>―</v>
      </c>
      <c r="I24" s="92"/>
      <c r="J24" s="85" t="str">
        <f>IF(OR('22Q2_P1'!J35&lt;=0,'22Q2_P1'!I35&lt;=0),"―",('22Q2_P1'!J35/'22Q2_P1'!I35-1)*100)</f>
        <v>―</v>
      </c>
      <c r="K24" s="85" t="str">
        <f>IF(OR('22Q2_P1'!K35&lt;=0,'22Q2_P1'!J35&lt;=0),"―",('22Q2_P1'!K35/'22Q2_P1'!J35-1)*100)</f>
        <v>―</v>
      </c>
      <c r="L24" s="85" t="str">
        <f>IF(OR('22Q2_P1'!L35&lt;=0,'22Q2_P1'!K35&lt;=0),"―",('22Q2_P1'!L35/'22Q2_P1'!K35-1)*100)</f>
        <v>―</v>
      </c>
      <c r="M24" s="85">
        <f>IF(OR('22Q2_P1'!M35&lt;=0,'22Q2_P1'!L35&lt;=0),"―",('22Q2_P1'!M35/'22Q2_P1'!L35-1)*100)</f>
        <v>1511.3120462932886</v>
      </c>
      <c r="N24" s="85">
        <f>IF(OR('22Q2_P1'!N35&lt;=0,'22Q2_P1'!M35&lt;=0),"―",('22Q2_P1'!N35/'22Q2_P1'!M35-1)*100)</f>
        <v>-96.71103855043782</v>
      </c>
      <c r="O24" s="85">
        <f>IF(OR('22Q2_P1'!O35&lt;=0,'22Q2_P1'!N35&lt;=0),"―",('22Q2_P1'!O35/'22Q2_P1'!N35-1)*100)</f>
        <v>389.08265133476414</v>
      </c>
      <c r="P24" s="85" t="str">
        <f>IF(OR('22Q2_P1'!P35&lt;=0,'22Q2_P1'!O35&lt;=0),"―",('22Q2_P1'!P35/'22Q2_P1'!O35-1)*100)</f>
        <v>―</v>
      </c>
      <c r="Q24" s="85" t="str">
        <f>IF(OR('22Q2_P1'!Q35&lt;=0,'22Q2_P1'!P35&lt;=0),"―",('22Q2_P1'!Q35/'22Q2_P1'!P35-1)*100)</f>
        <v>―</v>
      </c>
      <c r="R24" s="85" t="str">
        <f>IF(OR('22Q2_P1'!R35&lt;=0,'22Q2_P1'!Q35&lt;=0),"―",('22Q2_P1'!R35/'22Q2_P1'!Q35-1)*100)</f>
        <v>―</v>
      </c>
      <c r="S24" s="85" t="str">
        <f>IF(OR('22Q2_P1'!S35&lt;=0,'22Q2_P1'!R35&lt;=0),"―",('22Q2_P1'!S35/'22Q2_P1'!R35-1)*100)</f>
        <v>―</v>
      </c>
      <c r="T24" s="85" t="str">
        <f>IF(OR('22Q2_P1'!T35&lt;=0,'22Q2_P1'!S35&lt;=0),"―",('22Q2_P1'!T35/'22Q2_P1'!S35-1)*100)</f>
        <v>―</v>
      </c>
      <c r="U24" s="85" t="str">
        <f>IF(OR('22Q2_P1'!U35&lt;=0,'22Q2_P1'!T35&lt;=0),"―",('22Q2_P1'!U35/'22Q2_P1'!T35-1)*100)</f>
        <v>―</v>
      </c>
      <c r="V24" s="85" t="str">
        <f>IF(OR('22Q2_P1'!V35&lt;=0,'22Q2_P1'!U35&lt;=0),"―",('22Q2_P1'!V35/'22Q2_P1'!U35-1)*100)</f>
        <v>―</v>
      </c>
      <c r="W24" s="85" t="str">
        <f>IF(OR('22Q2_P1'!W35&lt;=0,'22Q2_P1'!V35&lt;=0),"―",('22Q2_P1'!W35/'22Q2_P1'!V35-1)*100)</f>
        <v>―</v>
      </c>
      <c r="X24" s="85" t="str">
        <f>IF(OR('22Q2_P1'!X35&lt;=0,'22Q2_P1'!W35&lt;=0),"―",('22Q2_P1'!X35/'22Q2_P1'!W35-1)*100)</f>
        <v>―</v>
      </c>
      <c r="AB24" s="27" t="s">
        <v>89</v>
      </c>
    </row>
    <row r="25" spans="1:28" s="27" customFormat="1" ht="15" customHeight="1" x14ac:dyDescent="0.25">
      <c r="A25" s="36" t="s">
        <v>51</v>
      </c>
      <c r="B25" s="11" t="s">
        <v>512</v>
      </c>
      <c r="C25" s="85">
        <f t="shared" si="0"/>
        <v>104.79404299491071</v>
      </c>
      <c r="D25" s="85">
        <f t="shared" si="0"/>
        <v>-50.205275344345267</v>
      </c>
      <c r="E25" s="85">
        <f>'21Q4_P2'!E25</f>
        <v>-25.123011974625864</v>
      </c>
      <c r="F25" s="85">
        <f>'21Q4_P2'!F25</f>
        <v>29.519236479094779</v>
      </c>
      <c r="G25" s="85" t="str">
        <f>'21Q4_P2'!G25</f>
        <v>―</v>
      </c>
      <c r="I25" s="92"/>
      <c r="J25" s="85" t="str">
        <f>IF(OR('22Q2_P1'!J40&lt;=0,'22Q2_P1'!I40&lt;=0),"―",('22Q2_P1'!J40/'22Q2_P1'!I40-1)*100)</f>
        <v>―</v>
      </c>
      <c r="K25" s="85" t="str">
        <f>IF(OR('22Q2_P1'!K40&lt;=0,'22Q2_P1'!J40&lt;=0),"―",('22Q2_P1'!K40/'22Q2_P1'!J40-1)*100)</f>
        <v>―</v>
      </c>
      <c r="L25" s="85" t="str">
        <f>IF(OR('22Q2_P1'!L40&lt;=0,'22Q2_P1'!K40&lt;=0),"―",('22Q2_P1'!L40/'22Q2_P1'!K40-1)*100)</f>
        <v>―</v>
      </c>
      <c r="M25" s="85">
        <f>IF(OR('22Q2_P1'!M40&lt;=0,'22Q2_P1'!L40&lt;=0),"―",('22Q2_P1'!M40/'22Q2_P1'!L40-1)*100)</f>
        <v>69.28742242115311</v>
      </c>
      <c r="N25" s="85">
        <f>IF(OR('22Q2_P1'!N40&lt;=0,'22Q2_P1'!M40&lt;=0),"―",('22Q2_P1'!N40/'22Q2_P1'!M40-1)*100)</f>
        <v>-59.746630956757272</v>
      </c>
      <c r="O25" s="85">
        <f>IF(OR('22Q2_P1'!O40&lt;=0,'22Q2_P1'!N40&lt;=0),"―",('22Q2_P1'!O40/'22Q2_P1'!N40-1)*100)</f>
        <v>104.79404299491071</v>
      </c>
      <c r="P25" s="85">
        <f>IF(OR('22Q2_P1'!P40&lt;=0,'22Q2_P1'!O40&lt;=0),"―",('22Q2_P1'!P40/'22Q2_P1'!O40-1)*100)</f>
        <v>-50.205275344345267</v>
      </c>
      <c r="Q25" s="85" t="str">
        <f>IF(OR('22Q2_P1'!Q40&lt;=0,'22Q2_P1'!P40&lt;=0),"―",('22Q2_P1'!Q40/'22Q2_P1'!P40-1)*100)</f>
        <v>―</v>
      </c>
      <c r="R25" s="85" t="str">
        <f>IF(OR('22Q2_P1'!R40&lt;=0,'22Q2_P1'!Q40&lt;=0),"―",('22Q2_P1'!R40/'22Q2_P1'!Q40-1)*100)</f>
        <v>―</v>
      </c>
      <c r="S25" s="85" t="str">
        <f>IF(OR('22Q2_P1'!S40&lt;=0,'22Q2_P1'!R40&lt;=0),"―",('22Q2_P1'!S40/'22Q2_P1'!R40-1)*100)</f>
        <v>―</v>
      </c>
      <c r="T25" s="85" t="str">
        <f>IF(OR('22Q2_P1'!T40&lt;=0,'22Q2_P1'!S40&lt;=0),"―",('22Q2_P1'!T40/'22Q2_P1'!S40-1)*100)</f>
        <v>―</v>
      </c>
      <c r="U25" s="85" t="str">
        <f>IF(OR('22Q2_P1'!U40&lt;=0,'22Q2_P1'!T40&lt;=0),"―",('22Q2_P1'!U40/'22Q2_P1'!T40-1)*100)</f>
        <v>―</v>
      </c>
      <c r="V25" s="85" t="str">
        <f>IF(OR('22Q2_P1'!V40&lt;=0,'22Q2_P1'!U40&lt;=0),"―",('22Q2_P1'!V40/'22Q2_P1'!U40-1)*100)</f>
        <v>―</v>
      </c>
      <c r="W25" s="85" t="str">
        <f>IF(OR('22Q2_P1'!W40&lt;=0,'22Q2_P1'!V40&lt;=0),"―",('22Q2_P1'!W40/'22Q2_P1'!V40-1)*100)</f>
        <v>―</v>
      </c>
      <c r="X25" s="85" t="str">
        <f>IF(OR('22Q2_P1'!X40&lt;=0,'22Q2_P1'!W40&lt;=0),"―",('22Q2_P1'!X40/'22Q2_P1'!W40-1)*100)</f>
        <v>―</v>
      </c>
      <c r="AB25" s="27" t="s">
        <v>89</v>
      </c>
    </row>
    <row r="26" spans="1:28" s="27" customFormat="1" ht="15" customHeight="1" x14ac:dyDescent="0.25">
      <c r="A26" s="9" t="s">
        <v>555</v>
      </c>
      <c r="B26" s="13" t="s">
        <v>516</v>
      </c>
      <c r="C26" s="91">
        <f t="shared" si="0"/>
        <v>24.462763974193848</v>
      </c>
      <c r="D26" s="91">
        <f t="shared" si="0"/>
        <v>-13.738228491513404</v>
      </c>
      <c r="E26" s="91">
        <f>'21Q4_P2'!E26</f>
        <v>-23.132377960532235</v>
      </c>
      <c r="F26" s="91">
        <f>'21Q4_P2'!F26</f>
        <v>5.3565438701667079</v>
      </c>
      <c r="G26" s="91" t="str">
        <f>'21Q4_P2'!G26</f>
        <v>―</v>
      </c>
      <c r="I26" s="91"/>
      <c r="J26" s="91" t="str">
        <f>IF(OR('22Q2_P1'!J46&lt;=0,'22Q2_P1'!I46&lt;=0),"―",('22Q2_P1'!J46/'22Q2_P1'!I46-1)*100)</f>
        <v>―</v>
      </c>
      <c r="K26" s="91" t="str">
        <f>IF(OR('22Q2_P1'!K46&lt;=0,'22Q2_P1'!J46&lt;=0),"―",('22Q2_P1'!K46/'22Q2_P1'!J46-1)*100)</f>
        <v>―</v>
      </c>
      <c r="L26" s="91" t="str">
        <f>IF(OR('22Q2_P1'!L46&lt;=0,'22Q2_P1'!K46&lt;=0),"―",('22Q2_P1'!L46/'22Q2_P1'!K46-1)*100)</f>
        <v>―</v>
      </c>
      <c r="M26" s="91">
        <f>IF(OR('22Q2_P1'!M46&lt;=0,'22Q2_P1'!L46&lt;=0),"―",('22Q2_P1'!M46/'22Q2_P1'!L46-1)*100)</f>
        <v>84.018500832917482</v>
      </c>
      <c r="N26" s="91">
        <f>IF(OR('22Q2_P1'!N46&lt;=0,'22Q2_P1'!M46&lt;=0),"―",('22Q2_P1'!N46/'22Q2_P1'!M46-1)*100)</f>
        <v>-37.603714174253341</v>
      </c>
      <c r="O26" s="91">
        <f>IF(OR('22Q2_P1'!O46&lt;=0,'22Q2_P1'!N46&lt;=0),"―",('22Q2_P1'!O46/'22Q2_P1'!N46-1)*100)</f>
        <v>24.462763974193848</v>
      </c>
      <c r="P26" s="91">
        <f>IF(OR('22Q2_P1'!P46&lt;=0,'22Q2_P1'!O46&lt;=0),"―",('22Q2_P1'!P46/'22Q2_P1'!O46-1)*100)</f>
        <v>-13.738228491513404</v>
      </c>
      <c r="Q26" s="91" t="str">
        <f>IF(OR('22Q2_P1'!Q46&lt;=0,'22Q2_P1'!P46&lt;=0),"―",('22Q2_P1'!Q46/'22Q2_P1'!P46-1)*100)</f>
        <v>―</v>
      </c>
      <c r="R26" s="91" t="str">
        <f>IF(OR('22Q2_P1'!R46&lt;=0,'22Q2_P1'!Q46&lt;=0),"―",('22Q2_P1'!R46/'22Q2_P1'!Q46-1)*100)</f>
        <v>―</v>
      </c>
      <c r="S26" s="91" t="str">
        <f>IF(OR('22Q2_P1'!S46&lt;=0,'22Q2_P1'!R46&lt;=0),"―",('22Q2_P1'!S46/'22Q2_P1'!R46-1)*100)</f>
        <v>―</v>
      </c>
      <c r="T26" s="91" t="str">
        <f>IF(OR('22Q2_P1'!T46&lt;=0,'22Q2_P1'!S46&lt;=0),"―",('22Q2_P1'!T46/'22Q2_P1'!S46-1)*100)</f>
        <v>―</v>
      </c>
      <c r="U26" s="91" t="str">
        <f>IF(OR('22Q2_P1'!U46&lt;=0,'22Q2_P1'!T46&lt;=0),"―",('22Q2_P1'!U46/'22Q2_P1'!T46-1)*100)</f>
        <v>―</v>
      </c>
      <c r="V26" s="91" t="str">
        <f>IF(OR('22Q2_P1'!V46&lt;=0,'22Q2_P1'!U46&lt;=0),"―",('22Q2_P1'!V46/'22Q2_P1'!U46-1)*100)</f>
        <v>―</v>
      </c>
      <c r="W26" s="91" t="str">
        <f>IF(OR('22Q2_P1'!W46&lt;=0,'22Q2_P1'!V46&lt;=0),"―",('22Q2_P1'!W46/'22Q2_P1'!V46-1)*100)</f>
        <v>―</v>
      </c>
      <c r="X26" s="91" t="str">
        <f>IF(OR('22Q2_P1'!X46&lt;=0,'22Q2_P1'!W46&lt;=0),"―",('22Q2_P1'!X46/'22Q2_P1'!W46-1)*100)</f>
        <v>―</v>
      </c>
      <c r="AB26" s="27" t="s">
        <v>89</v>
      </c>
    </row>
    <row r="27" spans="1:28" s="27" customFormat="1" ht="15" customHeight="1" x14ac:dyDescent="0.25">
      <c r="A27" s="45" t="s">
        <v>57</v>
      </c>
      <c r="B27" s="13" t="s">
        <v>54</v>
      </c>
      <c r="C27" s="91">
        <f t="shared" si="0"/>
        <v>31.723171725181043</v>
      </c>
      <c r="D27" s="91">
        <f t="shared" si="0"/>
        <v>-14.466003637368308</v>
      </c>
      <c r="E27" s="91">
        <f>'21Q4_P2'!E27</f>
        <v>-18.427165572622929</v>
      </c>
      <c r="F27" s="91">
        <f>'21Q4_P2'!F27</f>
        <v>17.77429678743885</v>
      </c>
      <c r="G27" s="91" t="str">
        <f>'21Q4_P2'!G27</f>
        <v>―</v>
      </c>
      <c r="I27" s="90"/>
      <c r="J27" s="91" t="str">
        <f>IF(OR('22Q2_P1'!J47&lt;=0,'22Q2_P1'!I47&lt;=0),"―",('22Q2_P1'!J47/'22Q2_P1'!I47-1)*100)</f>
        <v>―</v>
      </c>
      <c r="K27" s="91" t="str">
        <f>IF(OR('22Q2_P1'!K47&lt;=0,'22Q2_P1'!J47&lt;=0),"―",('22Q2_P1'!K47/'22Q2_P1'!J47-1)*100)</f>
        <v>―</v>
      </c>
      <c r="L27" s="91" t="str">
        <f>IF(OR('22Q2_P1'!L47&lt;=0,'22Q2_P1'!K47&lt;=0),"―",('22Q2_P1'!L47/'22Q2_P1'!K47-1)*100)</f>
        <v>―</v>
      </c>
      <c r="M27" s="91">
        <f>IF(OR('22Q2_P1'!M47&lt;=0,'22Q2_P1'!L47&lt;=0),"―",('22Q2_P1'!M47/'22Q2_P1'!L47-1)*100)</f>
        <v>81.382770212907445</v>
      </c>
      <c r="N27" s="91">
        <f>IF(OR('22Q2_P1'!N47&lt;=0,'22Q2_P1'!M47&lt;=0),"―",('22Q2_P1'!N47/'22Q2_P1'!M47-1)*100)</f>
        <v>-30.915162910169546</v>
      </c>
      <c r="O27" s="91">
        <f>IF(OR('22Q2_P1'!O47&lt;=0,'22Q2_P1'!N47&lt;=0),"―",('22Q2_P1'!O47/'22Q2_P1'!N47-1)*100)</f>
        <v>31.723171725181043</v>
      </c>
      <c r="P27" s="91">
        <f>IF(OR('22Q2_P1'!P47&lt;=0,'22Q2_P1'!O47&lt;=0),"―",('22Q2_P1'!P47/'22Q2_P1'!O47-1)*100)</f>
        <v>-14.466003637368308</v>
      </c>
      <c r="Q27" s="91" t="str">
        <f>IF(OR('22Q2_P1'!Q47&lt;=0,'22Q2_P1'!P47&lt;=0),"―",('22Q2_P1'!Q47/'22Q2_P1'!P47-1)*100)</f>
        <v>―</v>
      </c>
      <c r="R27" s="91" t="str">
        <f>IF(OR('22Q2_P1'!R47&lt;=0,'22Q2_P1'!Q47&lt;=0),"―",('22Q2_P1'!R47/'22Q2_P1'!Q47-1)*100)</f>
        <v>―</v>
      </c>
      <c r="S27" s="91" t="str">
        <f>IF(OR('22Q2_P1'!S47&lt;=0,'22Q2_P1'!R47&lt;=0),"―",('22Q2_P1'!S47/'22Q2_P1'!R47-1)*100)</f>
        <v>―</v>
      </c>
      <c r="T27" s="91" t="str">
        <f>IF(OR('22Q2_P1'!T47&lt;=0,'22Q2_P1'!S47&lt;=0),"―",('22Q2_P1'!T47/'22Q2_P1'!S47-1)*100)</f>
        <v>―</v>
      </c>
      <c r="U27" s="91" t="str">
        <f>IF(OR('22Q2_P1'!U47&lt;=0,'22Q2_P1'!T47&lt;=0),"―",('22Q2_P1'!U47/'22Q2_P1'!T47-1)*100)</f>
        <v>―</v>
      </c>
      <c r="V27" s="91" t="str">
        <f>IF(OR('22Q2_P1'!V47&lt;=0,'22Q2_P1'!U47&lt;=0),"―",('22Q2_P1'!V47/'22Q2_P1'!U47-1)*100)</f>
        <v>―</v>
      </c>
      <c r="W27" s="91" t="str">
        <f>IF(OR('22Q2_P1'!W47&lt;=0,'22Q2_P1'!V47&lt;=0),"―",('22Q2_P1'!W47/'22Q2_P1'!V47-1)*100)</f>
        <v>―</v>
      </c>
      <c r="X27" s="91" t="str">
        <f>IF(OR('22Q2_P1'!X47&lt;=0,'22Q2_P1'!W47&lt;=0),"―",('22Q2_P1'!X47/'22Q2_P1'!W47-1)*100)</f>
        <v>―</v>
      </c>
      <c r="AB27" s="27" t="s">
        <v>89</v>
      </c>
    </row>
    <row r="28" spans="1:28" s="27" customFormat="1" ht="15" customHeight="1" x14ac:dyDescent="0.25">
      <c r="A28" s="156" t="s">
        <v>556</v>
      </c>
      <c r="B28" s="13" t="s">
        <v>55</v>
      </c>
      <c r="C28" s="91">
        <f t="shared" si="0"/>
        <v>19.765371283225463</v>
      </c>
      <c r="D28" s="91">
        <f t="shared" si="0"/>
        <v>-13.220354631665543</v>
      </c>
      <c r="E28" s="91">
        <f>'21Q4_P2'!E28</f>
        <v>-25.342314567789604</v>
      </c>
      <c r="F28" s="91">
        <f>'21Q4_P2'!F28</f>
        <v>-1.0160263525618496</v>
      </c>
      <c r="G28" s="91">
        <f>'21Q4_P2'!G28</f>
        <v>14.206286489151232</v>
      </c>
      <c r="I28" s="91"/>
      <c r="J28" s="91" t="str">
        <f>IF(OR('22Q2_P1'!J48&lt;=0,'22Q2_P1'!I48&lt;=0),"―",('22Q2_P1'!J48/'22Q2_P1'!I48-1)*100)</f>
        <v>―</v>
      </c>
      <c r="K28" s="91" t="str">
        <f>IF(OR('22Q2_P1'!K48&lt;=0,'22Q2_P1'!J48&lt;=0),"―",('22Q2_P1'!K48/'22Q2_P1'!J48-1)*100)</f>
        <v>―</v>
      </c>
      <c r="L28" s="91" t="str">
        <f>IF(OR('22Q2_P1'!L48&lt;=0,'22Q2_P1'!K48&lt;=0),"―",('22Q2_P1'!L48/'22Q2_P1'!K48-1)*100)</f>
        <v>―</v>
      </c>
      <c r="M28" s="91">
        <f>IF(OR('22Q2_P1'!M48&lt;=0,'22Q2_P1'!L48&lt;=0),"―",('22Q2_P1'!M48/'22Q2_P1'!L48-1)*100)</f>
        <v>85.500803435249395</v>
      </c>
      <c r="N28" s="91">
        <f>IF(OR('22Q2_P1'!N48&lt;=0,'22Q2_P1'!M48&lt;=0),"―",('22Q2_P1'!N48/'22Q2_P1'!M48-1)*100)</f>
        <v>-41.281768543380522</v>
      </c>
      <c r="O28" s="91">
        <f>IF(OR('22Q2_P1'!O48&lt;=0,'22Q2_P1'!N48&lt;=0),"―",('22Q2_P1'!O48/'22Q2_P1'!N48-1)*100)</f>
        <v>19.765371283225463</v>
      </c>
      <c r="P28" s="91">
        <f>IF(OR('22Q2_P1'!P48&lt;=0,'22Q2_P1'!O48&lt;=0),"―",('22Q2_P1'!P48/'22Q2_P1'!O48-1)*100)</f>
        <v>-13.220354631665543</v>
      </c>
      <c r="Q28" s="91" t="str">
        <f>IF(OR('22Q2_P1'!Q48&lt;=0,'22Q2_P1'!P48&lt;=0),"―",('22Q2_P1'!Q48/'22Q2_P1'!P48-1)*100)</f>
        <v>―</v>
      </c>
      <c r="R28" s="91" t="str">
        <f>IF(OR('22Q2_P1'!R48&lt;=0,'22Q2_P1'!Q48&lt;=0),"―",('22Q2_P1'!R48/'22Q2_P1'!Q48-1)*100)</f>
        <v>―</v>
      </c>
      <c r="S28" s="91" t="str">
        <f>IF(OR('22Q2_P1'!S48&lt;=0,'22Q2_P1'!R48&lt;=0),"―",('22Q2_P1'!S48/'22Q2_P1'!R48-1)*100)</f>
        <v>―</v>
      </c>
      <c r="T28" s="91" t="str">
        <f>IF(OR('22Q2_P1'!T48&lt;=0,'22Q2_P1'!S48&lt;=0),"―",('22Q2_P1'!T48/'22Q2_P1'!S48-1)*100)</f>
        <v>―</v>
      </c>
      <c r="U28" s="91" t="str">
        <f>IF(OR('22Q2_P1'!U48&lt;=0,'22Q2_P1'!T48&lt;=0),"―",('22Q2_P1'!U48/'22Q2_P1'!T48-1)*100)</f>
        <v>―</v>
      </c>
      <c r="V28" s="91" t="str">
        <f>IF(OR('22Q2_P1'!V48&lt;=0,'22Q2_P1'!U48&lt;=0),"―",('22Q2_P1'!V48/'22Q2_P1'!U48-1)*100)</f>
        <v>―</v>
      </c>
      <c r="W28" s="91" t="str">
        <f>IF(OR('22Q2_P1'!W48&lt;=0,'22Q2_P1'!V48&lt;=0),"―",('22Q2_P1'!W48/'22Q2_P1'!V48-1)*100)</f>
        <v>―</v>
      </c>
      <c r="X28" s="91" t="str">
        <f>IF(OR('22Q2_P1'!X48&lt;=0,'22Q2_P1'!W48&lt;=0),"―",('22Q2_P1'!X48/'22Q2_P1'!W48-1)*100)</f>
        <v>―</v>
      </c>
      <c r="AB28" s="27" t="s">
        <v>89</v>
      </c>
    </row>
    <row r="29" spans="1:28"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AB29" s="27" t="s">
        <v>89</v>
      </c>
    </row>
    <row r="30" spans="1:28" s="27" customFormat="1" ht="15" customHeight="1" x14ac:dyDescent="0.25">
      <c r="A30" s="36" t="s">
        <v>102</v>
      </c>
      <c r="B30" s="11" t="s">
        <v>102</v>
      </c>
      <c r="C30" s="85">
        <f t="shared" ref="C30:D33" si="1">+IF(O30="","―",O30)</f>
        <v>12.397122697945328</v>
      </c>
      <c r="D30" s="85">
        <f t="shared" si="1"/>
        <v>9.35340700064069E-2</v>
      </c>
      <c r="E30" s="85">
        <f>'21Q4_P2'!E30</f>
        <v>13.283859968850553</v>
      </c>
      <c r="F30" s="85">
        <f>'21Q4_P2'!F30</f>
        <v>6.1337650795507459</v>
      </c>
      <c r="G30" s="85">
        <f>'21Q4_P2'!G30</f>
        <v>12.70066004747401</v>
      </c>
      <c r="I30" s="85"/>
      <c r="J30" s="85" t="str">
        <f>IF(OR('22Q2_P1'!J50&lt;=0,'22Q2_P1'!I50&lt;=0),"―",('22Q2_P1'!J50/'22Q2_P1'!I50-1)*100)</f>
        <v>―</v>
      </c>
      <c r="K30" s="85" t="str">
        <f>IF(OR('22Q2_P1'!K50&lt;=0,'22Q2_P1'!J50&lt;=0),"―",('22Q2_P1'!K50/'22Q2_P1'!J50-1)*100)</f>
        <v>―</v>
      </c>
      <c r="L30" s="85" t="str">
        <f>IF(OR('22Q2_P1'!L50&lt;=0,'22Q2_P1'!K50&lt;=0),"―",('22Q2_P1'!L50/'22Q2_P1'!K50-1)*100)</f>
        <v>―</v>
      </c>
      <c r="M30" s="85">
        <f>IF(OR('22Q2_P1'!M50&lt;=0,'22Q2_P1'!L50&lt;=0),"―",('22Q2_P1'!M50/'22Q2_P1'!L50-1)*100)</f>
        <v>6.2089014678359922</v>
      </c>
      <c r="N30" s="85">
        <f>IF(OR('22Q2_P1'!N50&lt;=0,'22Q2_P1'!M50&lt;=0),"―",('22Q2_P1'!N50/'22Q2_P1'!M50-1)*100)</f>
        <v>21.219966425659067</v>
      </c>
      <c r="O30" s="85">
        <f>IF(OR('22Q2_P1'!O50&lt;=0,'22Q2_P1'!N50&lt;=0),"―",('22Q2_P1'!O50/'22Q2_P1'!N50-1)*100)</f>
        <v>12.397122697945328</v>
      </c>
      <c r="P30" s="85">
        <f>IF(OR('22Q2_P1'!P50&lt;=0,'22Q2_P1'!O50&lt;=0),"―",('22Q2_P1'!P50/'22Q2_P1'!O50-1)*100)</f>
        <v>9.35340700064069E-2</v>
      </c>
      <c r="Q30" s="85" t="str">
        <f>IF(OR('22Q2_P1'!Q50&lt;=0,'22Q2_P1'!P50&lt;=0),"―",('22Q2_P1'!Q50/'22Q2_P1'!P50-1)*100)</f>
        <v>―</v>
      </c>
      <c r="R30" s="85" t="str">
        <f>IF(OR('22Q2_P1'!R50&lt;=0,'22Q2_P1'!Q50&lt;=0),"―",('22Q2_P1'!R50/'22Q2_P1'!Q50-1)*100)</f>
        <v>―</v>
      </c>
      <c r="S30" s="85" t="str">
        <f>IF(OR('22Q2_P1'!S50&lt;=0,'22Q2_P1'!R50&lt;=0),"―",('22Q2_P1'!S50/'22Q2_P1'!R50-1)*100)</f>
        <v>―</v>
      </c>
      <c r="T30" s="85" t="str">
        <f>IF(OR('22Q2_P1'!T50&lt;=0,'22Q2_P1'!S50&lt;=0),"―",('22Q2_P1'!T50/'22Q2_P1'!S50-1)*100)</f>
        <v>―</v>
      </c>
      <c r="U30" s="85" t="str">
        <f>IF(OR('22Q2_P1'!U50&lt;=0,'22Q2_P1'!T50&lt;=0),"―",('22Q2_P1'!U50/'22Q2_P1'!T50-1)*100)</f>
        <v>―</v>
      </c>
      <c r="V30" s="85" t="str">
        <f>IF(OR('22Q2_P1'!V50&lt;=0,'22Q2_P1'!U50&lt;=0),"―",('22Q2_P1'!V50/'22Q2_P1'!U50-1)*100)</f>
        <v>―</v>
      </c>
      <c r="W30" s="85" t="str">
        <f>IF(OR('22Q2_P1'!W50&lt;=0,'22Q2_P1'!V50&lt;=0),"―",('22Q2_P1'!W50/'22Q2_P1'!V50-1)*100)</f>
        <v>―</v>
      </c>
      <c r="X30" s="85" t="str">
        <f>IF(OR('22Q2_P1'!X50&lt;=0,'22Q2_P1'!W50&lt;=0),"―",('22Q2_P1'!X50/'22Q2_P1'!W50-1)*100)</f>
        <v>―</v>
      </c>
      <c r="AB30" s="27" t="s">
        <v>89</v>
      </c>
    </row>
    <row r="31" spans="1:28" s="27" customFormat="1" ht="15" customHeight="1" x14ac:dyDescent="0.25">
      <c r="A31" s="38" t="s">
        <v>10</v>
      </c>
      <c r="B31" s="12" t="s">
        <v>13</v>
      </c>
      <c r="C31" s="87">
        <f t="shared" si="1"/>
        <v>10.485575414979763</v>
      </c>
      <c r="D31" s="87">
        <f t="shared" si="1"/>
        <v>2.7394543278667971</v>
      </c>
      <c r="E31" s="87">
        <f>'21Q4_P2'!E31</f>
        <v>16.893478340946146</v>
      </c>
      <c r="F31" s="87">
        <f>'21Q4_P2'!F31</f>
        <v>9.4072704914943461</v>
      </c>
      <c r="G31" s="87" t="str">
        <f>'21Q4_P2'!G31</f>
        <v>―</v>
      </c>
      <c r="I31" s="86"/>
      <c r="J31" s="87" t="str">
        <f>IF(OR('22Q2_P1'!J51&lt;=0,'22Q2_P1'!I51&lt;=0),"―",('22Q2_P1'!J51/'22Q2_P1'!I51-1)*100)</f>
        <v>―</v>
      </c>
      <c r="K31" s="87" t="str">
        <f>IF(OR('22Q2_P1'!K51&lt;=0,'22Q2_P1'!J51&lt;=0),"―",('22Q2_P1'!K51/'22Q2_P1'!J51-1)*100)</f>
        <v>―</v>
      </c>
      <c r="L31" s="87" t="str">
        <f>IF(OR('22Q2_P1'!L51&lt;=0,'22Q2_P1'!K51&lt;=0),"―",('22Q2_P1'!L51/'22Q2_P1'!K51-1)*100)</f>
        <v>―</v>
      </c>
      <c r="M31" s="87">
        <f>IF(OR('22Q2_P1'!M51&lt;=0,'22Q2_P1'!L51&lt;=0),"―",('22Q2_P1'!M51/'22Q2_P1'!L51-1)*100)</f>
        <v>8.0390833702540743</v>
      </c>
      <c r="N31" s="87">
        <f>IF(OR('22Q2_P1'!N51&lt;=0,'22Q2_P1'!M51&lt;=0),"―",('22Q2_P1'!N51/'22Q2_P1'!M51-1)*100)</f>
        <v>23.240843123522879</v>
      </c>
      <c r="O31" s="87">
        <f>IF(OR('22Q2_P1'!O51&lt;=0,'22Q2_P1'!N51&lt;=0),"―",('22Q2_P1'!O51/'22Q2_P1'!N51-1)*100)</f>
        <v>10.485575414979763</v>
      </c>
      <c r="P31" s="87">
        <f>IF(OR('22Q2_P1'!P51&lt;=0,'22Q2_P1'!O51&lt;=0),"―",('22Q2_P1'!P51/'22Q2_P1'!O51-1)*100)</f>
        <v>2.7394543278667971</v>
      </c>
      <c r="Q31" s="87" t="str">
        <f>IF(OR('22Q2_P1'!Q51&lt;=0,'22Q2_P1'!P51&lt;=0),"―",('22Q2_P1'!Q51/'22Q2_P1'!P51-1)*100)</f>
        <v>―</v>
      </c>
      <c r="R31" s="87" t="str">
        <f>IF(OR('22Q2_P1'!R51&lt;=0,'22Q2_P1'!Q51&lt;=0),"―",('22Q2_P1'!R51/'22Q2_P1'!Q51-1)*100)</f>
        <v>―</v>
      </c>
      <c r="S31" s="87" t="str">
        <f>IF(OR('22Q2_P1'!S51&lt;=0,'22Q2_P1'!R51&lt;=0),"―",('22Q2_P1'!S51/'22Q2_P1'!R51-1)*100)</f>
        <v>―</v>
      </c>
      <c r="T31" s="87" t="str">
        <f>IF(OR('22Q2_P1'!T51&lt;=0,'22Q2_P1'!S51&lt;=0),"―",('22Q2_P1'!T51/'22Q2_P1'!S51-1)*100)</f>
        <v>―</v>
      </c>
      <c r="U31" s="87" t="str">
        <f>IF(OR('22Q2_P1'!U51&lt;=0,'22Q2_P1'!T51&lt;=0),"―",('22Q2_P1'!U51/'22Q2_P1'!T51-1)*100)</f>
        <v>―</v>
      </c>
      <c r="V31" s="87" t="str">
        <f>IF(OR('22Q2_P1'!V51&lt;=0,'22Q2_P1'!U51&lt;=0),"―",('22Q2_P1'!V51/'22Q2_P1'!U51-1)*100)</f>
        <v>―</v>
      </c>
      <c r="W31" s="87" t="str">
        <f>IF(OR('22Q2_P1'!W51&lt;=0,'22Q2_P1'!V51&lt;=0),"―",('22Q2_P1'!W51/'22Q2_P1'!V51-1)*100)</f>
        <v>―</v>
      </c>
      <c r="X31" s="87" t="str">
        <f>IF(OR('22Q2_P1'!X51&lt;=0,'22Q2_P1'!W51&lt;=0),"―",('22Q2_P1'!X51/'22Q2_P1'!W51-1)*100)</f>
        <v>―</v>
      </c>
      <c r="AB31" s="27" t="s">
        <v>89</v>
      </c>
    </row>
    <row r="32" spans="1:28" s="27" customFormat="1" ht="15" customHeight="1" x14ac:dyDescent="0.25">
      <c r="A32" s="38" t="s">
        <v>11</v>
      </c>
      <c r="B32" s="12" t="s">
        <v>44</v>
      </c>
      <c r="C32" s="87">
        <f t="shared" si="1"/>
        <v>29.099101561766961</v>
      </c>
      <c r="D32" s="87">
        <f t="shared" si="1"/>
        <v>2.4615569646519342</v>
      </c>
      <c r="E32" s="87">
        <f>'21Q4_P2'!E32</f>
        <v>10.149235074558959</v>
      </c>
      <c r="F32" s="87">
        <f>'21Q4_P2'!F32</f>
        <v>17.071100230905966</v>
      </c>
      <c r="G32" s="87">
        <f>'21Q4_P2'!G32</f>
        <v>22.969994449309517</v>
      </c>
      <c r="I32" s="86"/>
      <c r="J32" s="87" t="str">
        <f>IF(OR('22Q2_P1'!J52&lt;=0,'22Q2_P1'!I52&lt;=0),"―",('22Q2_P1'!J52/'22Q2_P1'!I52-1)*100)</f>
        <v>―</v>
      </c>
      <c r="K32" s="87" t="str">
        <f>IF(OR('22Q2_P1'!K52&lt;=0,'22Q2_P1'!J52&lt;=0),"―",('22Q2_P1'!K52/'22Q2_P1'!J52-1)*100)</f>
        <v>―</v>
      </c>
      <c r="L32" s="87" t="str">
        <f>IF(OR('22Q2_P1'!L52&lt;=0,'22Q2_P1'!K52&lt;=0),"―",('22Q2_P1'!L52/'22Q2_P1'!K52-1)*100)</f>
        <v>―</v>
      </c>
      <c r="M32" s="87">
        <f>IF(OR('22Q2_P1'!M52&lt;=0,'22Q2_P1'!L52&lt;=0),"―",('22Q2_P1'!M52/'22Q2_P1'!L52-1)*100)</f>
        <v>19.443864246162846</v>
      </c>
      <c r="N32" s="87">
        <f>IF(OR('22Q2_P1'!N52&lt;=0,'22Q2_P1'!M52&lt;=0),"―",('22Q2_P1'!N52/'22Q2_P1'!M52-1)*100)</f>
        <v>7.9542152248834874</v>
      </c>
      <c r="O32" s="87">
        <f>IF(OR('22Q2_P1'!O52&lt;=0,'22Q2_P1'!N52&lt;=0),"―",('22Q2_P1'!O52/'22Q2_P1'!N52-1)*100)</f>
        <v>29.099101561766961</v>
      </c>
      <c r="P32" s="87">
        <f>IF(OR('22Q2_P1'!P52&lt;=0,'22Q2_P1'!O52&lt;=0),"―",('22Q2_P1'!P52/'22Q2_P1'!O52-1)*100)</f>
        <v>2.4615569646519342</v>
      </c>
      <c r="Q32" s="87" t="str">
        <f>IF(OR('22Q2_P1'!Q52&lt;=0,'22Q2_P1'!P52&lt;=0),"―",('22Q2_P1'!Q52/'22Q2_P1'!P52-1)*100)</f>
        <v>―</v>
      </c>
      <c r="R32" s="87" t="str">
        <f>IF(OR('22Q2_P1'!R52&lt;=0,'22Q2_P1'!Q52&lt;=0),"―",('22Q2_P1'!R52/'22Q2_P1'!Q52-1)*100)</f>
        <v>―</v>
      </c>
      <c r="S32" s="87" t="str">
        <f>IF(OR('22Q2_P1'!S52&lt;=0,'22Q2_P1'!R52&lt;=0),"―",('22Q2_P1'!S52/'22Q2_P1'!R52-1)*100)</f>
        <v>―</v>
      </c>
      <c r="T32" s="87" t="str">
        <f>IF(OR('22Q2_P1'!T52&lt;=0,'22Q2_P1'!S52&lt;=0),"―",('22Q2_P1'!T52/'22Q2_P1'!S52-1)*100)</f>
        <v>―</v>
      </c>
      <c r="U32" s="87" t="str">
        <f>IF(OR('22Q2_P1'!U52&lt;=0,'22Q2_P1'!T52&lt;=0),"―",('22Q2_P1'!U52/'22Q2_P1'!T52-1)*100)</f>
        <v>―</v>
      </c>
      <c r="V32" s="87" t="str">
        <f>IF(OR('22Q2_P1'!V52&lt;=0,'22Q2_P1'!U52&lt;=0),"―",('22Q2_P1'!V52/'22Q2_P1'!U52-1)*100)</f>
        <v>―</v>
      </c>
      <c r="W32" s="87" t="str">
        <f>IF(OR('22Q2_P1'!W52&lt;=0,'22Q2_P1'!V52&lt;=0),"―",('22Q2_P1'!W52/'22Q2_P1'!V52-1)*100)</f>
        <v>―</v>
      </c>
      <c r="X32" s="87" t="str">
        <f>IF(OR('22Q2_P1'!X52&lt;=0,'22Q2_P1'!W52&lt;=0),"―",('22Q2_P1'!X52/'22Q2_P1'!W52-1)*100)</f>
        <v>―</v>
      </c>
      <c r="AB32" s="27" t="s">
        <v>89</v>
      </c>
    </row>
    <row r="33" spans="1:28" s="27" customFormat="1" ht="15" customHeight="1" x14ac:dyDescent="0.25">
      <c r="A33" s="128" t="s">
        <v>14</v>
      </c>
      <c r="B33" s="129" t="s">
        <v>77</v>
      </c>
      <c r="C33" s="130">
        <f t="shared" si="1"/>
        <v>7.2390852589955035</v>
      </c>
      <c r="D33" s="130">
        <f t="shared" si="1"/>
        <v>143.16792250188831</v>
      </c>
      <c r="E33" s="130">
        <f>'21Q4_P2'!E33</f>
        <v>19.500293539089331</v>
      </c>
      <c r="F33" s="130">
        <f>'21Q4_P2'!F33</f>
        <v>-6.6585768963365659</v>
      </c>
      <c r="G33" s="130">
        <f>'21Q4_P2'!G33</f>
        <v>243.24831844794096</v>
      </c>
      <c r="I33" s="88"/>
      <c r="J33" s="89" t="str">
        <f>IF(OR('22Q2_P1'!J53&lt;=0,'22Q2_P1'!I53&lt;=0),"―",('22Q2_P1'!J53/'22Q2_P1'!I53-1)*100)</f>
        <v>―</v>
      </c>
      <c r="K33" s="89" t="str">
        <f>IF(OR('22Q2_P1'!K53&lt;=0,'22Q2_P1'!J53&lt;=0),"―",('22Q2_P1'!K53/'22Q2_P1'!J53-1)*100)</f>
        <v>―</v>
      </c>
      <c r="L33" s="89" t="str">
        <f>IF(OR('22Q2_P1'!L53&lt;=0,'22Q2_P1'!K53&lt;=0),"―",('22Q2_P1'!L53/'22Q2_P1'!K53-1)*100)</f>
        <v>―</v>
      </c>
      <c r="M33" s="89">
        <f>IF(OR('22Q2_P1'!M53&lt;=0,'22Q2_P1'!L53&lt;=0),"―",('22Q2_P1'!M53/'22Q2_P1'!L53-1)*100)</f>
        <v>15.376356347135278</v>
      </c>
      <c r="N33" s="89">
        <f>IF(OR('22Q2_P1'!N53&lt;=0,'22Q2_P1'!M53&lt;=0),"―",('22Q2_P1'!N53/'22Q2_P1'!M53-1)*100)</f>
        <v>27.121466887294822</v>
      </c>
      <c r="O33" s="89">
        <f>IF(OR('22Q2_P1'!O53&lt;=0,'22Q2_P1'!N53&lt;=0),"―",('22Q2_P1'!O53/'22Q2_P1'!N53-1)*100)</f>
        <v>7.2390852589955035</v>
      </c>
      <c r="P33" s="89">
        <f>IF(OR('22Q2_P1'!P53&lt;=0,'22Q2_P1'!O53&lt;=0),"―",('22Q2_P1'!P53/'22Q2_P1'!O53-1)*100)</f>
        <v>143.16792250188831</v>
      </c>
      <c r="Q33" s="89" t="str">
        <f>IF(OR('22Q2_P1'!Q53&lt;=0,'22Q2_P1'!P53&lt;=0),"―",('22Q2_P1'!Q53/'22Q2_P1'!P53-1)*100)</f>
        <v>―</v>
      </c>
      <c r="R33" s="89" t="str">
        <f>IF(OR('22Q2_P1'!R53&lt;=0,'22Q2_P1'!Q53&lt;=0),"―",('22Q2_P1'!R53/'22Q2_P1'!Q53-1)*100)</f>
        <v>―</v>
      </c>
      <c r="S33" s="89" t="str">
        <f>IF(OR('22Q2_P1'!S53&lt;=0,'22Q2_P1'!R53&lt;=0),"―",('22Q2_P1'!S53/'22Q2_P1'!R53-1)*100)</f>
        <v>―</v>
      </c>
      <c r="T33" s="89" t="str">
        <f>IF(OR('22Q2_P1'!T53&lt;=0,'22Q2_P1'!S53&lt;=0),"―",('22Q2_P1'!T53/'22Q2_P1'!S53-1)*100)</f>
        <v>―</v>
      </c>
      <c r="U33" s="89" t="str">
        <f>IF(OR('22Q2_P1'!U53&lt;=0,'22Q2_P1'!T53&lt;=0),"―",('22Q2_P1'!U53/'22Q2_P1'!T53-1)*100)</f>
        <v>―</v>
      </c>
      <c r="V33" s="89" t="str">
        <f>IF(OR('22Q2_P1'!V53&lt;=0,'22Q2_P1'!U53&lt;=0),"―",('22Q2_P1'!V53/'22Q2_P1'!U53-1)*100)</f>
        <v>―</v>
      </c>
      <c r="W33" s="89" t="str">
        <f>IF(OR('22Q2_P1'!W53&lt;=0,'22Q2_P1'!V53&lt;=0),"―",('22Q2_P1'!W53/'22Q2_P1'!V53-1)*100)</f>
        <v>―</v>
      </c>
      <c r="X33" s="89" t="str">
        <f>IF(OR('22Q2_P1'!X53&lt;=0,'22Q2_P1'!W53&lt;=0),"―",('22Q2_P1'!X53/'22Q2_P1'!W53-1)*100)</f>
        <v>―</v>
      </c>
      <c r="AB33" s="27" t="s">
        <v>89</v>
      </c>
    </row>
    <row r="34" spans="1:28" s="27" customFormat="1" ht="15" customHeight="1" x14ac:dyDescent="0.25">
      <c r="AB34" s="27" t="s">
        <v>89</v>
      </c>
    </row>
    <row r="35" spans="1:28" s="27" customFormat="1" ht="15" customHeight="1" x14ac:dyDescent="0.25">
      <c r="AB35" s="27" t="s">
        <v>89</v>
      </c>
    </row>
    <row r="36" spans="1:28" s="27" customFormat="1" ht="15" customHeight="1" x14ac:dyDescent="0.25">
      <c r="A36" s="1" t="s">
        <v>100</v>
      </c>
      <c r="I36" s="116" t="s">
        <v>376</v>
      </c>
      <c r="J36" s="114" t="s">
        <v>566</v>
      </c>
      <c r="AB36" s="27" t="s">
        <v>89</v>
      </c>
    </row>
    <row r="37" spans="1:28" s="27" customFormat="1" ht="15" customHeight="1" x14ac:dyDescent="0.25">
      <c r="G37" s="28" t="s">
        <v>98</v>
      </c>
      <c r="AB37" s="27" t="s">
        <v>89</v>
      </c>
    </row>
    <row r="38" spans="1:28" s="27" customFormat="1" ht="15" customHeight="1" x14ac:dyDescent="0.25">
      <c r="A38" s="312"/>
      <c r="B38" s="313"/>
      <c r="C38" s="117" t="str">
        <f>'22Q2_パラメータ設定'!$F$4</f>
        <v>FY2021</v>
      </c>
      <c r="D38" s="30" t="str">
        <f>'22Q2_パラメータ設定'!$G$4</f>
        <v>FY2022</v>
      </c>
      <c r="E38" s="117" t="str">
        <f>'22Q2_パラメータ設定'!$E$4</f>
        <v>FY2020</v>
      </c>
      <c r="F38" s="117" t="str">
        <f>'22Q2_パラメータ設定'!$F$4</f>
        <v>FY2021</v>
      </c>
      <c r="G38" s="122" t="str">
        <f>'22Q2_パラメータ設定'!$G$4</f>
        <v>FY2022</v>
      </c>
      <c r="I38" s="29" t="str">
        <f t="shared" ref="I38:X39" si="2">I6</f>
        <v>FY2015</v>
      </c>
      <c r="J38" s="29" t="str">
        <f t="shared" si="2"/>
        <v>FY2016</v>
      </c>
      <c r="K38" s="29" t="str">
        <f t="shared" si="2"/>
        <v>FY2017</v>
      </c>
      <c r="L38" s="29" t="str">
        <f t="shared" si="2"/>
        <v>FY2018</v>
      </c>
      <c r="M38" s="29" t="str">
        <f t="shared" si="2"/>
        <v>FY2019</v>
      </c>
      <c r="N38" s="29" t="str">
        <f t="shared" si="2"/>
        <v>FY2020</v>
      </c>
      <c r="O38" s="29" t="str">
        <f t="shared" si="2"/>
        <v>FY2021</v>
      </c>
      <c r="P38" s="29" t="str">
        <f t="shared" si="2"/>
        <v>FY2022</v>
      </c>
      <c r="Q38" s="29" t="str">
        <f t="shared" si="2"/>
        <v>FY2023</v>
      </c>
      <c r="R38" s="29" t="str">
        <f t="shared" si="2"/>
        <v>FY2024</v>
      </c>
      <c r="S38" s="29" t="str">
        <f t="shared" si="2"/>
        <v>FY2025</v>
      </c>
      <c r="T38" s="29" t="str">
        <f t="shared" si="2"/>
        <v>FY2026</v>
      </c>
      <c r="U38" s="29" t="str">
        <f t="shared" si="2"/>
        <v>FY2027</v>
      </c>
      <c r="V38" s="29" t="str">
        <f t="shared" si="2"/>
        <v>FY2028</v>
      </c>
      <c r="W38" s="29" t="str">
        <f t="shared" si="2"/>
        <v>FY2029</v>
      </c>
      <c r="X38" s="32" t="str">
        <f t="shared" si="2"/>
        <v>FY2030</v>
      </c>
      <c r="AB38" s="27" t="s">
        <v>89</v>
      </c>
    </row>
    <row r="39" spans="1:28" s="27" customFormat="1" ht="15" customHeight="1" x14ac:dyDescent="0.25">
      <c r="A39" s="314"/>
      <c r="B39" s="315"/>
      <c r="C39" s="119" t="s">
        <v>388</v>
      </c>
      <c r="D39" s="35" t="s">
        <v>388</v>
      </c>
      <c r="E39" s="118"/>
      <c r="F39" s="118"/>
      <c r="G39" s="118" t="s">
        <v>5</v>
      </c>
      <c r="I39" s="33" t="str">
        <f t="shared" si="2"/>
        <v>H1</v>
      </c>
      <c r="J39" s="33" t="str">
        <f t="shared" si="2"/>
        <v>H1</v>
      </c>
      <c r="K39" s="33" t="str">
        <f t="shared" si="2"/>
        <v>H1</v>
      </c>
      <c r="L39" s="33" t="str">
        <f t="shared" si="2"/>
        <v>H1</v>
      </c>
      <c r="M39" s="33" t="str">
        <f t="shared" si="2"/>
        <v>H1</v>
      </c>
      <c r="N39" s="33" t="str">
        <f t="shared" si="2"/>
        <v>H1</v>
      </c>
      <c r="O39" s="33" t="str">
        <f t="shared" si="2"/>
        <v>H1</v>
      </c>
      <c r="P39" s="33" t="str">
        <f t="shared" si="2"/>
        <v>H1</v>
      </c>
      <c r="Q39" s="33" t="str">
        <f t="shared" si="2"/>
        <v>H1</v>
      </c>
      <c r="R39" s="33" t="str">
        <f t="shared" si="2"/>
        <v>H1</v>
      </c>
      <c r="S39" s="33" t="str">
        <f t="shared" si="2"/>
        <v>H1</v>
      </c>
      <c r="T39" s="33" t="str">
        <f t="shared" si="2"/>
        <v>H1</v>
      </c>
      <c r="U39" s="33" t="str">
        <f t="shared" si="2"/>
        <v>H1</v>
      </c>
      <c r="V39" s="33" t="str">
        <f t="shared" si="2"/>
        <v>H1</v>
      </c>
      <c r="W39" s="33" t="str">
        <f t="shared" si="2"/>
        <v>H1</v>
      </c>
      <c r="X39" s="34" t="str">
        <f t="shared" si="2"/>
        <v>H1</v>
      </c>
      <c r="AB39" s="27" t="s">
        <v>89</v>
      </c>
    </row>
    <row r="40" spans="1:28" s="27" customFormat="1" ht="15" customHeight="1" x14ac:dyDescent="0.25">
      <c r="A40" s="36" t="s">
        <v>2</v>
      </c>
      <c r="B40" s="11" t="s">
        <v>12</v>
      </c>
      <c r="C40" s="94">
        <f t="shared" ref="C40:D55" si="3">+IF(OR(O40="",O40&lt;0),"―",O40)</f>
        <v>100</v>
      </c>
      <c r="D40" s="94">
        <f t="shared" si="3"/>
        <v>100</v>
      </c>
      <c r="E40" s="94">
        <f>'21Q4_P2'!E40</f>
        <v>100</v>
      </c>
      <c r="F40" s="94">
        <f>'21Q4_P2'!F40</f>
        <v>100</v>
      </c>
      <c r="G40" s="94">
        <f>'21Q4_P2'!G40</f>
        <v>100</v>
      </c>
      <c r="H40" s="95"/>
      <c r="I40" s="94" t="e">
        <f>'22Q2_P1'!I8/'22Q2_P1'!I$8*100</f>
        <v>#DIV/0!</v>
      </c>
      <c r="J40" s="94" t="e">
        <f>'22Q2_P1'!J8/'22Q2_P1'!J$8*100</f>
        <v>#DIV/0!</v>
      </c>
      <c r="K40" s="94" t="e">
        <f>'22Q2_P1'!K8/'22Q2_P1'!K$8*100</f>
        <v>#DIV/0!</v>
      </c>
      <c r="L40" s="94">
        <f>'22Q2_P1'!L8/'22Q2_P1'!L$8*100</f>
        <v>100</v>
      </c>
      <c r="M40" s="94">
        <f>'22Q2_P1'!M8/'22Q2_P1'!M$8*100</f>
        <v>100</v>
      </c>
      <c r="N40" s="94">
        <f>'22Q2_P1'!N8/'22Q2_P1'!N$8*100</f>
        <v>100</v>
      </c>
      <c r="O40" s="94">
        <f>'22Q2_P1'!O8/'22Q2_P1'!O$8*100</f>
        <v>100</v>
      </c>
      <c r="P40" s="94">
        <f>'22Q2_P1'!P8/'22Q2_P1'!P$8*100</f>
        <v>100</v>
      </c>
      <c r="Q40" s="94" t="e">
        <f>'22Q2_P1'!Q8/'22Q2_P1'!Q$8*100</f>
        <v>#DIV/0!</v>
      </c>
      <c r="R40" s="94" t="e">
        <f>'22Q2_P1'!R8/'22Q2_P1'!R$8*100</f>
        <v>#DIV/0!</v>
      </c>
      <c r="S40" s="94" t="e">
        <f>'22Q2_P1'!S8/'22Q2_P1'!S$8*100</f>
        <v>#DIV/0!</v>
      </c>
      <c r="T40" s="94" t="e">
        <f>'22Q2_P1'!T8/'22Q2_P1'!T$8*100</f>
        <v>#DIV/0!</v>
      </c>
      <c r="U40" s="94" t="e">
        <f>'22Q2_P1'!U8/'22Q2_P1'!U$8*100</f>
        <v>#DIV/0!</v>
      </c>
      <c r="V40" s="94" t="e">
        <f>'22Q2_P1'!V8/'22Q2_P1'!V$8*100</f>
        <v>#DIV/0!</v>
      </c>
      <c r="W40" s="94" t="e">
        <f>'22Q2_P1'!W8/'22Q2_P1'!W$8*100</f>
        <v>#DIV/0!</v>
      </c>
      <c r="X40" s="94" t="e">
        <f>'22Q2_P1'!X8/'22Q2_P1'!X$8*100</f>
        <v>#DIV/0!</v>
      </c>
      <c r="AB40" s="27" t="s">
        <v>89</v>
      </c>
    </row>
    <row r="41" spans="1:28" s="27" customFormat="1" ht="15" customHeight="1" x14ac:dyDescent="0.25">
      <c r="A41" s="38" t="s">
        <v>10</v>
      </c>
      <c r="B41" s="12" t="s">
        <v>13</v>
      </c>
      <c r="C41" s="96">
        <f t="shared" si="3"/>
        <v>56.550751248784145</v>
      </c>
      <c r="D41" s="96">
        <f t="shared" si="3"/>
        <v>54.72466639376308</v>
      </c>
      <c r="E41" s="96">
        <f>'21Q4_P2'!E41</f>
        <v>57.379491152039208</v>
      </c>
      <c r="F41" s="96">
        <f>'21Q4_P2'!F41</f>
        <v>56.330780184960048</v>
      </c>
      <c r="G41" s="96">
        <f>'21Q4_P2'!G41</f>
        <v>51.840250587314017</v>
      </c>
      <c r="H41" s="95"/>
      <c r="I41" s="96" t="e">
        <f>'22Q2_P1'!I9/'22Q2_P1'!I$8*100</f>
        <v>#DIV/0!</v>
      </c>
      <c r="J41" s="96" t="e">
        <f>'22Q2_P1'!J9/'22Q2_P1'!J$8*100</f>
        <v>#DIV/0!</v>
      </c>
      <c r="K41" s="96" t="e">
        <f>'22Q2_P1'!K9/'22Q2_P1'!K$8*100</f>
        <v>#DIV/0!</v>
      </c>
      <c r="L41" s="96">
        <f>'22Q2_P1'!L9/'22Q2_P1'!L$8*100</f>
        <v>67.371653257865731</v>
      </c>
      <c r="M41" s="96">
        <f>'22Q2_P1'!M9/'22Q2_P1'!M$8*100</f>
        <v>61.133970442019425</v>
      </c>
      <c r="N41" s="96">
        <f>'22Q2_P1'!N9/'22Q2_P1'!N$8*100</f>
        <v>59.174335837212752</v>
      </c>
      <c r="O41" s="96">
        <f>'22Q2_P1'!O9/'22Q2_P1'!O$8*100</f>
        <v>56.550751248784145</v>
      </c>
      <c r="P41" s="96">
        <f>'22Q2_P1'!P9/'22Q2_P1'!P$8*100</f>
        <v>54.72466639376308</v>
      </c>
      <c r="Q41" s="96" t="e">
        <f>'22Q2_P1'!Q9/'22Q2_P1'!Q$8*100</f>
        <v>#DIV/0!</v>
      </c>
      <c r="R41" s="96" t="e">
        <f>'22Q2_P1'!R9/'22Q2_P1'!R$8*100</f>
        <v>#DIV/0!</v>
      </c>
      <c r="S41" s="96" t="e">
        <f>'22Q2_P1'!S9/'22Q2_P1'!S$8*100</f>
        <v>#DIV/0!</v>
      </c>
      <c r="T41" s="96" t="e">
        <f>'22Q2_P1'!T9/'22Q2_P1'!T$8*100</f>
        <v>#DIV/0!</v>
      </c>
      <c r="U41" s="96" t="e">
        <f>'22Q2_P1'!U9/'22Q2_P1'!U$8*100</f>
        <v>#DIV/0!</v>
      </c>
      <c r="V41" s="96" t="e">
        <f>'22Q2_P1'!V9/'22Q2_P1'!V$8*100</f>
        <v>#DIV/0!</v>
      </c>
      <c r="W41" s="96" t="e">
        <f>'22Q2_P1'!W9/'22Q2_P1'!W$8*100</f>
        <v>#DIV/0!</v>
      </c>
      <c r="X41" s="96" t="e">
        <f>'22Q2_P1'!X9/'22Q2_P1'!X$8*100</f>
        <v>#DIV/0!</v>
      </c>
      <c r="AB41" s="27" t="s">
        <v>89</v>
      </c>
    </row>
    <row r="42" spans="1:28" s="27" customFormat="1" ht="15" customHeight="1" x14ac:dyDescent="0.25">
      <c r="A42" s="38" t="s">
        <v>11</v>
      </c>
      <c r="B42" s="12" t="s">
        <v>44</v>
      </c>
      <c r="C42" s="96">
        <f t="shared" si="3"/>
        <v>40.563391748657899</v>
      </c>
      <c r="D42" s="96">
        <f t="shared" si="3"/>
        <v>37.106780550502499</v>
      </c>
      <c r="E42" s="96">
        <f>'21Q4_P2'!E42</f>
        <v>39.840518635036055</v>
      </c>
      <c r="F42" s="96">
        <f>'21Q4_P2'!F42</f>
        <v>40.602957066721061</v>
      </c>
      <c r="G42" s="96">
        <f>'21Q4_P2'!G42</f>
        <v>40.093970242756463</v>
      </c>
      <c r="H42" s="95"/>
      <c r="I42" s="96" t="e">
        <f>'22Q2_P1'!I10/'22Q2_P1'!I$8*100</f>
        <v>#DIV/0!</v>
      </c>
      <c r="J42" s="96" t="e">
        <f>'22Q2_P1'!J10/'22Q2_P1'!J$8*100</f>
        <v>#DIV/0!</v>
      </c>
      <c r="K42" s="96" t="e">
        <f>'22Q2_P1'!K10/'22Q2_P1'!K$8*100</f>
        <v>#DIV/0!</v>
      </c>
      <c r="L42" s="96">
        <f>'22Q2_P1'!L10/'22Q2_P1'!L$8*100</f>
        <v>29.945850617460668</v>
      </c>
      <c r="M42" s="96">
        <f>'22Q2_P1'!M10/'22Q2_P1'!M$8*100</f>
        <v>36.372524812186121</v>
      </c>
      <c r="N42" s="96">
        <f>'22Q2_P1'!N10/'22Q2_P1'!N$8*100</f>
        <v>37.934173940833297</v>
      </c>
      <c r="O42" s="96">
        <f>'22Q2_P1'!O10/'22Q2_P1'!O$8*100</f>
        <v>40.563391748657899</v>
      </c>
      <c r="P42" s="96">
        <f>'22Q2_P1'!P10/'22Q2_P1'!P$8*100</f>
        <v>37.106780550502499</v>
      </c>
      <c r="Q42" s="96" t="e">
        <f>'22Q2_P1'!Q10/'22Q2_P1'!Q$8*100</f>
        <v>#DIV/0!</v>
      </c>
      <c r="R42" s="96" t="e">
        <f>'22Q2_P1'!R10/'22Q2_P1'!R$8*100</f>
        <v>#DIV/0!</v>
      </c>
      <c r="S42" s="96" t="e">
        <f>'22Q2_P1'!S10/'22Q2_P1'!S$8*100</f>
        <v>#DIV/0!</v>
      </c>
      <c r="T42" s="96" t="e">
        <f>'22Q2_P1'!T10/'22Q2_P1'!T$8*100</f>
        <v>#DIV/0!</v>
      </c>
      <c r="U42" s="96" t="e">
        <f>'22Q2_P1'!U10/'22Q2_P1'!U$8*100</f>
        <v>#DIV/0!</v>
      </c>
      <c r="V42" s="96" t="e">
        <f>'22Q2_P1'!V10/'22Q2_P1'!V$8*100</f>
        <v>#DIV/0!</v>
      </c>
      <c r="W42" s="96" t="e">
        <f>'22Q2_P1'!W10/'22Q2_P1'!W$8*100</f>
        <v>#DIV/0!</v>
      </c>
      <c r="X42" s="96" t="e">
        <f>'22Q2_P1'!X10/'22Q2_P1'!X$8*100</f>
        <v>#DIV/0!</v>
      </c>
      <c r="AB42" s="27" t="s">
        <v>89</v>
      </c>
    </row>
    <row r="43" spans="1:28" s="27" customFormat="1" ht="15" customHeight="1" x14ac:dyDescent="0.25">
      <c r="A43" s="38" t="s">
        <v>14</v>
      </c>
      <c r="B43" s="12" t="s">
        <v>77</v>
      </c>
      <c r="C43" s="96">
        <f t="shared" si="3"/>
        <v>2.4200751313661888</v>
      </c>
      <c r="D43" s="96">
        <f t="shared" si="3"/>
        <v>7.6964484289365735</v>
      </c>
      <c r="E43" s="96">
        <f>'21Q4_P2'!E43</f>
        <v>2.2858729422557968</v>
      </c>
      <c r="F43" s="96">
        <f>'21Q4_P2'!F43</f>
        <v>2.6259225011771257</v>
      </c>
      <c r="G43" s="96">
        <f>'21Q4_P2'!G43</f>
        <v>7.439310884886452</v>
      </c>
      <c r="H43" s="95"/>
      <c r="I43" s="96" t="e">
        <f>'22Q2_P1'!I11/'22Q2_P1'!I$8*100</f>
        <v>#DIV/0!</v>
      </c>
      <c r="J43" s="96" t="e">
        <f>'22Q2_P1'!J11/'22Q2_P1'!J$8*100</f>
        <v>#DIV/0!</v>
      </c>
      <c r="K43" s="96" t="e">
        <f>'22Q2_P1'!K11/'22Q2_P1'!K$8*100</f>
        <v>#DIV/0!</v>
      </c>
      <c r="L43" s="96">
        <f>'22Q2_P1'!L11/'22Q2_P1'!L$8*100</f>
        <v>1.8876994612290907</v>
      </c>
      <c r="M43" s="96">
        <f>'22Q2_P1'!M11/'22Q2_P1'!M$8*100</f>
        <v>1.9690164871341713</v>
      </c>
      <c r="N43" s="96">
        <f>'22Q2_P1'!N11/'22Q2_P1'!N$8*100</f>
        <v>2.3274234097424058</v>
      </c>
      <c r="O43" s="96">
        <f>'22Q2_P1'!O11/'22Q2_P1'!O$8*100</f>
        <v>2.4200751313661888</v>
      </c>
      <c r="P43" s="96">
        <f>'22Q2_P1'!P11/'22Q2_P1'!P$8*100</f>
        <v>7.6964484289365735</v>
      </c>
      <c r="Q43" s="96" t="e">
        <f>'22Q2_P1'!Q11/'22Q2_P1'!Q$8*100</f>
        <v>#DIV/0!</v>
      </c>
      <c r="R43" s="96" t="e">
        <f>'22Q2_P1'!R11/'22Q2_P1'!R$8*100</f>
        <v>#DIV/0!</v>
      </c>
      <c r="S43" s="96" t="e">
        <f>'22Q2_P1'!S11/'22Q2_P1'!S$8*100</f>
        <v>#DIV/0!</v>
      </c>
      <c r="T43" s="96" t="e">
        <f>'22Q2_P1'!T11/'22Q2_P1'!T$8*100</f>
        <v>#DIV/0!</v>
      </c>
      <c r="U43" s="96" t="e">
        <f>'22Q2_P1'!U11/'22Q2_P1'!U$8*100</f>
        <v>#DIV/0!</v>
      </c>
      <c r="V43" s="96" t="e">
        <f>'22Q2_P1'!V11/'22Q2_P1'!V$8*100</f>
        <v>#DIV/0!</v>
      </c>
      <c r="W43" s="96" t="e">
        <f>'22Q2_P1'!W11/'22Q2_P1'!W$8*100</f>
        <v>#DIV/0!</v>
      </c>
      <c r="X43" s="96" t="e">
        <f>'22Q2_P1'!X11/'22Q2_P1'!X$8*100</f>
        <v>#DIV/0!</v>
      </c>
      <c r="AB43" s="27" t="s">
        <v>89</v>
      </c>
    </row>
    <row r="44" spans="1:28" s="27" customFormat="1" ht="15" customHeight="1" x14ac:dyDescent="0.25">
      <c r="A44" s="42" t="s">
        <v>15</v>
      </c>
      <c r="B44" s="12" t="s">
        <v>76</v>
      </c>
      <c r="C44" s="98">
        <f t="shared" si="3"/>
        <v>0.46578187119176467</v>
      </c>
      <c r="D44" s="98">
        <f t="shared" si="3"/>
        <v>0.47210462679784426</v>
      </c>
      <c r="E44" s="98">
        <f>'21Q4_P2'!E44</f>
        <v>0.49411727066893901</v>
      </c>
      <c r="F44" s="98">
        <f>'21Q4_P2'!F44</f>
        <v>0.44034024714176878</v>
      </c>
      <c r="G44" s="98">
        <f>'21Q4_P2'!G44</f>
        <v>0.62646828504306973</v>
      </c>
      <c r="H44" s="95"/>
      <c r="I44" s="98" t="e">
        <f>'22Q2_P1'!I12/'22Q2_P1'!I$8*100</f>
        <v>#DIV/0!</v>
      </c>
      <c r="J44" s="98" t="e">
        <f>'22Q2_P1'!J12/'22Q2_P1'!J$8*100</f>
        <v>#DIV/0!</v>
      </c>
      <c r="K44" s="98" t="e">
        <f>'22Q2_P1'!K12/'22Q2_P1'!K$8*100</f>
        <v>#DIV/0!</v>
      </c>
      <c r="L44" s="98">
        <f>'22Q2_P1'!L12/'22Q2_P1'!L$8*100</f>
        <v>0.79479666344451483</v>
      </c>
      <c r="M44" s="98">
        <f>'22Q2_P1'!M12/'22Q2_P1'!M$8*100</f>
        <v>0.52448825866027693</v>
      </c>
      <c r="N44" s="98">
        <f>'22Q2_P1'!N12/'22Q2_P1'!N$8*100</f>
        <v>0.5640668122115422</v>
      </c>
      <c r="O44" s="98">
        <f>'22Q2_P1'!O12/'22Q2_P1'!O$8*100</f>
        <v>0.46578187119176467</v>
      </c>
      <c r="P44" s="98">
        <f>'22Q2_P1'!P12/'22Q2_P1'!P$8*100</f>
        <v>0.47210462679784426</v>
      </c>
      <c r="Q44" s="98" t="e">
        <f>'22Q2_P1'!Q12/'22Q2_P1'!Q$8*100</f>
        <v>#DIV/0!</v>
      </c>
      <c r="R44" s="98" t="e">
        <f>'22Q2_P1'!R12/'22Q2_P1'!R$8*100</f>
        <v>#DIV/0!</v>
      </c>
      <c r="S44" s="98" t="e">
        <f>'22Q2_P1'!S12/'22Q2_P1'!S$8*100</f>
        <v>#DIV/0!</v>
      </c>
      <c r="T44" s="98" t="e">
        <f>'22Q2_P1'!T12/'22Q2_P1'!T$8*100</f>
        <v>#DIV/0!</v>
      </c>
      <c r="U44" s="98" t="e">
        <f>'22Q2_P1'!U12/'22Q2_P1'!U$8*100</f>
        <v>#DIV/0!</v>
      </c>
      <c r="V44" s="98" t="e">
        <f>'22Q2_P1'!V12/'22Q2_P1'!V$8*100</f>
        <v>#DIV/0!</v>
      </c>
      <c r="W44" s="98" t="e">
        <f>'22Q2_P1'!W12/'22Q2_P1'!W$8*100</f>
        <v>#DIV/0!</v>
      </c>
      <c r="X44" s="98" t="e">
        <f>'22Q2_P1'!X12/'22Q2_P1'!X$8*100</f>
        <v>#DIV/0!</v>
      </c>
      <c r="AB44" s="27" t="s">
        <v>89</v>
      </c>
    </row>
    <row r="45" spans="1:28" s="27" customFormat="1" ht="15" customHeight="1" x14ac:dyDescent="0.25">
      <c r="A45" s="45" t="s">
        <v>19</v>
      </c>
      <c r="B45" s="13" t="s">
        <v>21</v>
      </c>
      <c r="C45" s="100">
        <f t="shared" si="3"/>
        <v>82.29732644940853</v>
      </c>
      <c r="D45" s="100">
        <f t="shared" si="3"/>
        <v>83.506350349060369</v>
      </c>
      <c r="E45" s="100">
        <f>'21Q4_P2'!E45</f>
        <v>82.237234761887379</v>
      </c>
      <c r="F45" s="100">
        <f>'21Q4_P2'!F45</f>
        <v>82.544832949565077</v>
      </c>
      <c r="G45" s="100" t="str">
        <f>'21Q4_P2'!G45</f>
        <v>―</v>
      </c>
      <c r="H45" s="95"/>
      <c r="I45" s="100" t="e">
        <f>'22Q2_P1'!I13/'22Q2_P1'!I$8*100</f>
        <v>#DIV/0!</v>
      </c>
      <c r="J45" s="100" t="e">
        <f>'22Q2_P1'!J13/'22Q2_P1'!J$8*100</f>
        <v>#DIV/0!</v>
      </c>
      <c r="K45" s="100" t="e">
        <f>'22Q2_P1'!K13/'22Q2_P1'!K$8*100</f>
        <v>#DIV/0!</v>
      </c>
      <c r="L45" s="100">
        <f>'22Q2_P1'!L13/'22Q2_P1'!L$8*100</f>
        <v>82.14284613449064</v>
      </c>
      <c r="M45" s="100">
        <f>'22Q2_P1'!M13/'22Q2_P1'!M$8*100</f>
        <v>82.364694229801046</v>
      </c>
      <c r="N45" s="100">
        <f>'22Q2_P1'!N13/'22Q2_P1'!N$8*100</f>
        <v>81.838271242741897</v>
      </c>
      <c r="O45" s="100">
        <f>'22Q2_P1'!O13/'22Q2_P1'!O$8*100</f>
        <v>82.29732644940853</v>
      </c>
      <c r="P45" s="100">
        <f>'22Q2_P1'!P13/'22Q2_P1'!P$8*100</f>
        <v>83.506350349060369</v>
      </c>
      <c r="Q45" s="100" t="e">
        <f>'22Q2_P1'!Q13/'22Q2_P1'!Q$8*100</f>
        <v>#DIV/0!</v>
      </c>
      <c r="R45" s="100" t="e">
        <f>'22Q2_P1'!R13/'22Q2_P1'!R$8*100</f>
        <v>#DIV/0!</v>
      </c>
      <c r="S45" s="100" t="e">
        <f>'22Q2_P1'!S13/'22Q2_P1'!S$8*100</f>
        <v>#DIV/0!</v>
      </c>
      <c r="T45" s="100" t="e">
        <f>'22Q2_P1'!T13/'22Q2_P1'!T$8*100</f>
        <v>#DIV/0!</v>
      </c>
      <c r="U45" s="100" t="e">
        <f>'22Q2_P1'!U13/'22Q2_P1'!U$8*100</f>
        <v>#DIV/0!</v>
      </c>
      <c r="V45" s="100" t="e">
        <f>'22Q2_P1'!V13/'22Q2_P1'!V$8*100</f>
        <v>#DIV/0!</v>
      </c>
      <c r="W45" s="100" t="e">
        <f>'22Q2_P1'!W13/'22Q2_P1'!W$8*100</f>
        <v>#DIV/0!</v>
      </c>
      <c r="X45" s="100" t="e">
        <f>'22Q2_P1'!X13/'22Q2_P1'!X$8*100</f>
        <v>#DIV/0!</v>
      </c>
      <c r="AB45" s="27" t="s">
        <v>89</v>
      </c>
    </row>
    <row r="46" spans="1:28" s="27" customFormat="1" ht="15" customHeight="1" x14ac:dyDescent="0.25">
      <c r="A46" s="45" t="s">
        <v>20</v>
      </c>
      <c r="B46" s="13" t="s">
        <v>22</v>
      </c>
      <c r="C46" s="100">
        <f t="shared" si="3"/>
        <v>17.702673550591477</v>
      </c>
      <c r="D46" s="100">
        <f t="shared" si="3"/>
        <v>16.493649650939624</v>
      </c>
      <c r="E46" s="100">
        <f>'21Q4_P2'!E46</f>
        <v>17.762765238112625</v>
      </c>
      <c r="F46" s="100">
        <f>'21Q4_P2'!F46</f>
        <v>17.455167050434923</v>
      </c>
      <c r="G46" s="100" t="str">
        <f>'21Q4_P2'!G46</f>
        <v>―</v>
      </c>
      <c r="H46" s="95"/>
      <c r="I46" s="100" t="e">
        <f>'22Q2_P1'!I14/'22Q2_P1'!I$8*100</f>
        <v>#DIV/0!</v>
      </c>
      <c r="J46" s="100" t="e">
        <f>'22Q2_P1'!J14/'22Q2_P1'!J$8*100</f>
        <v>#DIV/0!</v>
      </c>
      <c r="K46" s="100" t="e">
        <f>'22Q2_P1'!K14/'22Q2_P1'!K$8*100</f>
        <v>#DIV/0!</v>
      </c>
      <c r="L46" s="100">
        <f>'22Q2_P1'!L14/'22Q2_P1'!L$8*100</f>
        <v>17.85715386550935</v>
      </c>
      <c r="M46" s="100">
        <f>'22Q2_P1'!M14/'22Q2_P1'!M$8*100</f>
        <v>17.635305770198954</v>
      </c>
      <c r="N46" s="100">
        <f>'22Q2_P1'!N14/'22Q2_P1'!N$8*100</f>
        <v>18.161728757258096</v>
      </c>
      <c r="O46" s="100">
        <f>'22Q2_P1'!O14/'22Q2_P1'!O$8*100</f>
        <v>17.702673550591477</v>
      </c>
      <c r="P46" s="100">
        <f>'22Q2_P1'!P14/'22Q2_P1'!P$8*100</f>
        <v>16.493649650939624</v>
      </c>
      <c r="Q46" s="100" t="e">
        <f>'22Q2_P1'!Q14/'22Q2_P1'!Q$8*100</f>
        <v>#DIV/0!</v>
      </c>
      <c r="R46" s="100" t="e">
        <f>'22Q2_P1'!R14/'22Q2_P1'!R$8*100</f>
        <v>#DIV/0!</v>
      </c>
      <c r="S46" s="100" t="e">
        <f>'22Q2_P1'!S14/'22Q2_P1'!S$8*100</f>
        <v>#DIV/0!</v>
      </c>
      <c r="T46" s="100" t="e">
        <f>'22Q2_P1'!T14/'22Q2_P1'!T$8*100</f>
        <v>#DIV/0!</v>
      </c>
      <c r="U46" s="100" t="e">
        <f>'22Q2_P1'!U14/'22Q2_P1'!U$8*100</f>
        <v>#DIV/0!</v>
      </c>
      <c r="V46" s="100" t="e">
        <f>'22Q2_P1'!V14/'22Q2_P1'!V$8*100</f>
        <v>#DIV/0!</v>
      </c>
      <c r="W46" s="100" t="e">
        <f>'22Q2_P1'!W14/'22Q2_P1'!W$8*100</f>
        <v>#DIV/0!</v>
      </c>
      <c r="X46" s="100" t="e">
        <f>'22Q2_P1'!X14/'22Q2_P1'!X$8*100</f>
        <v>#DIV/0!</v>
      </c>
      <c r="AB46" s="27" t="s">
        <v>89</v>
      </c>
    </row>
    <row r="47" spans="1:28" s="27" customFormat="1" ht="15" customHeight="1" x14ac:dyDescent="0.25">
      <c r="A47" s="45" t="s">
        <v>23</v>
      </c>
      <c r="B47" s="13" t="s">
        <v>508</v>
      </c>
      <c r="C47" s="100">
        <f t="shared" si="3"/>
        <v>11.772116036772514</v>
      </c>
      <c r="D47" s="100">
        <f t="shared" si="3"/>
        <v>11.703215819750728</v>
      </c>
      <c r="E47" s="100">
        <f>'21Q4_P2'!E47</f>
        <v>12.053099463421729</v>
      </c>
      <c r="F47" s="100">
        <f>'21Q4_P2'!F47</f>
        <v>12.064591751645565</v>
      </c>
      <c r="G47" s="100" t="str">
        <f>'21Q4_P2'!G47</f>
        <v>―</v>
      </c>
      <c r="H47" s="95"/>
      <c r="I47" s="100" t="e">
        <f>'22Q2_P1'!I15/'22Q2_P1'!I$8*100</f>
        <v>#DIV/0!</v>
      </c>
      <c r="J47" s="100" t="e">
        <f>'22Q2_P1'!J15/'22Q2_P1'!J$8*100</f>
        <v>#DIV/0!</v>
      </c>
      <c r="K47" s="100" t="e">
        <f>'22Q2_P1'!K15/'22Q2_P1'!K$8*100</f>
        <v>#DIV/0!</v>
      </c>
      <c r="L47" s="100">
        <f>'22Q2_P1'!L15/'22Q2_P1'!L$8*100</f>
        <v>11.659756731663235</v>
      </c>
      <c r="M47" s="100">
        <f>'22Q2_P1'!M15/'22Q2_P1'!M$8*100</f>
        <v>12.337982046356665</v>
      </c>
      <c r="N47" s="100">
        <f>'22Q2_P1'!N15/'22Q2_P1'!N$8*100</f>
        <v>12.05965502399401</v>
      </c>
      <c r="O47" s="100">
        <f>'22Q2_P1'!O15/'22Q2_P1'!O$8*100</f>
        <v>11.772116036772514</v>
      </c>
      <c r="P47" s="100">
        <f>'22Q2_P1'!P15/'22Q2_P1'!P$8*100</f>
        <v>11.703215819750728</v>
      </c>
      <c r="Q47" s="100" t="e">
        <f>'22Q2_P1'!Q15/'22Q2_P1'!Q$8*100</f>
        <v>#DIV/0!</v>
      </c>
      <c r="R47" s="100" t="e">
        <f>'22Q2_P1'!R15/'22Q2_P1'!R$8*100</f>
        <v>#DIV/0!</v>
      </c>
      <c r="S47" s="100" t="e">
        <f>'22Q2_P1'!S15/'22Q2_P1'!S$8*100</f>
        <v>#DIV/0!</v>
      </c>
      <c r="T47" s="100" t="e">
        <f>'22Q2_P1'!T15/'22Q2_P1'!T$8*100</f>
        <v>#DIV/0!</v>
      </c>
      <c r="U47" s="100" t="e">
        <f>'22Q2_P1'!U15/'22Q2_P1'!U$8*100</f>
        <v>#DIV/0!</v>
      </c>
      <c r="V47" s="100" t="e">
        <f>'22Q2_P1'!V15/'22Q2_P1'!V$8*100</f>
        <v>#DIV/0!</v>
      </c>
      <c r="W47" s="100" t="e">
        <f>'22Q2_P1'!W15/'22Q2_P1'!W$8*100</f>
        <v>#DIV/0!</v>
      </c>
      <c r="X47" s="100" t="e">
        <f>'22Q2_P1'!X15/'22Q2_P1'!X$8*100</f>
        <v>#DIV/0!</v>
      </c>
      <c r="AB47" s="27" t="s">
        <v>89</v>
      </c>
    </row>
    <row r="48" spans="1:28" s="27" customFormat="1" ht="15" customHeight="1" x14ac:dyDescent="0.25">
      <c r="A48" s="36" t="s">
        <v>24</v>
      </c>
      <c r="B48" s="11" t="s">
        <v>27</v>
      </c>
      <c r="C48" s="94">
        <f t="shared" si="3"/>
        <v>5.9305575138189628</v>
      </c>
      <c r="D48" s="94">
        <f t="shared" si="3"/>
        <v>4.7904338311888965</v>
      </c>
      <c r="E48" s="94">
        <f>'21Q4_P2'!E48</f>
        <v>5.709665774690893</v>
      </c>
      <c r="F48" s="94">
        <f>'21Q4_P2'!F48</f>
        <v>5.3905752987893605</v>
      </c>
      <c r="G48" s="94">
        <f>'21Q4_P2'!G48</f>
        <v>5.3093187157400159</v>
      </c>
      <c r="H48" s="95"/>
      <c r="I48" s="94" t="e">
        <f>'22Q2_P1'!I16/'22Q2_P1'!I$8*100</f>
        <v>#DIV/0!</v>
      </c>
      <c r="J48" s="94" t="e">
        <f>'22Q2_P1'!J16/'22Q2_P1'!J$8*100</f>
        <v>#DIV/0!</v>
      </c>
      <c r="K48" s="94" t="e">
        <f>'22Q2_P1'!K16/'22Q2_P1'!K$8*100</f>
        <v>#DIV/0!</v>
      </c>
      <c r="L48" s="94">
        <f>'22Q2_P1'!L16/'22Q2_P1'!L$8*100</f>
        <v>6.1973971338461169</v>
      </c>
      <c r="M48" s="94">
        <f>'22Q2_P1'!M16/'22Q2_P1'!M$8*100</f>
        <v>5.2973237238422897</v>
      </c>
      <c r="N48" s="94">
        <f>'22Q2_P1'!N16/'22Q2_P1'!N$8*100</f>
        <v>6.1020737332640875</v>
      </c>
      <c r="O48" s="94">
        <f>'22Q2_P1'!O16/'22Q2_P1'!O$8*100</f>
        <v>5.9305575138189628</v>
      </c>
      <c r="P48" s="94">
        <f>'22Q2_P1'!P16/'22Q2_P1'!P$8*100</f>
        <v>4.7904338311888965</v>
      </c>
      <c r="Q48" s="94" t="e">
        <f>'22Q2_P1'!Q16/'22Q2_P1'!Q$8*100</f>
        <v>#DIV/0!</v>
      </c>
      <c r="R48" s="94" t="e">
        <f>'22Q2_P1'!R16/'22Q2_P1'!R$8*100</f>
        <v>#DIV/0!</v>
      </c>
      <c r="S48" s="94" t="e">
        <f>'22Q2_P1'!S16/'22Q2_P1'!S$8*100</f>
        <v>#DIV/0!</v>
      </c>
      <c r="T48" s="94" t="e">
        <f>'22Q2_P1'!T16/'22Q2_P1'!T$8*100</f>
        <v>#DIV/0!</v>
      </c>
      <c r="U48" s="94" t="e">
        <f>'22Q2_P1'!U16/'22Q2_P1'!U$8*100</f>
        <v>#DIV/0!</v>
      </c>
      <c r="V48" s="94" t="e">
        <f>'22Q2_P1'!V16/'22Q2_P1'!V$8*100</f>
        <v>#DIV/0!</v>
      </c>
      <c r="W48" s="94" t="e">
        <f>'22Q2_P1'!W16/'22Q2_P1'!W$8*100</f>
        <v>#DIV/0!</v>
      </c>
      <c r="X48" s="94" t="e">
        <f>'22Q2_P1'!X16/'22Q2_P1'!X$8*100</f>
        <v>#DIV/0!</v>
      </c>
      <c r="AB48" s="27" t="s">
        <v>89</v>
      </c>
    </row>
    <row r="49" spans="1:28" s="27" customFormat="1" ht="15" customHeight="1" x14ac:dyDescent="0.25">
      <c r="A49" s="38" t="s">
        <v>10</v>
      </c>
      <c r="B49" s="12" t="s">
        <v>13</v>
      </c>
      <c r="C49" s="96">
        <f t="shared" si="3"/>
        <v>13.047305100794954</v>
      </c>
      <c r="D49" s="96">
        <f t="shared" si="3"/>
        <v>12.360920571396145</v>
      </c>
      <c r="E49" s="96">
        <f>'21Q4_P2'!E49</f>
        <v>12.672010117101646</v>
      </c>
      <c r="F49" s="96">
        <f>'21Q4_P2'!F49</f>
        <v>12.795518017296196</v>
      </c>
      <c r="G49" s="96">
        <f>'21Q4_P2'!G49</f>
        <v>13.368580060422961</v>
      </c>
      <c r="H49" s="95"/>
      <c r="I49" s="96" t="e">
        <f>'22Q2_P1'!I17/'22Q2_P1'!I9*100</f>
        <v>#DIV/0!</v>
      </c>
      <c r="J49" s="96" t="e">
        <f>'22Q2_P1'!J17/'22Q2_P1'!J9*100</f>
        <v>#DIV/0!</v>
      </c>
      <c r="K49" s="96" t="e">
        <f>'22Q2_P1'!K17/'22Q2_P1'!K9*100</f>
        <v>#DIV/0!</v>
      </c>
      <c r="L49" s="96">
        <f>'22Q2_P1'!L17/'22Q2_P1'!L9*100</f>
        <v>10.48794141679619</v>
      </c>
      <c r="M49" s="96">
        <f>'22Q2_P1'!M17/'22Q2_P1'!M9*100</f>
        <v>10.90309003778555</v>
      </c>
      <c r="N49" s="96">
        <f>'22Q2_P1'!N17/'22Q2_P1'!N9*100</f>
        <v>13.01995557203578</v>
      </c>
      <c r="O49" s="96">
        <f>'22Q2_P1'!O17/'22Q2_P1'!O9*100</f>
        <v>13.047305100794954</v>
      </c>
      <c r="P49" s="96">
        <f>'22Q2_P1'!P17/'22Q2_P1'!P9*100</f>
        <v>12.360920571396145</v>
      </c>
      <c r="Q49" s="96" t="e">
        <f>'22Q2_P1'!Q17/'22Q2_P1'!Q9*100</f>
        <v>#DIV/0!</v>
      </c>
      <c r="R49" s="96" t="e">
        <f>'22Q2_P1'!R17/'22Q2_P1'!R9*100</f>
        <v>#DIV/0!</v>
      </c>
      <c r="S49" s="96" t="e">
        <f>'22Q2_P1'!S17/'22Q2_P1'!S9*100</f>
        <v>#DIV/0!</v>
      </c>
      <c r="T49" s="96" t="e">
        <f>'22Q2_P1'!T17/'22Q2_P1'!T9*100</f>
        <v>#DIV/0!</v>
      </c>
      <c r="U49" s="96" t="e">
        <f>'22Q2_P1'!U17/'22Q2_P1'!U9*100</f>
        <v>#DIV/0!</v>
      </c>
      <c r="V49" s="96" t="e">
        <f>'22Q2_P1'!V17/'22Q2_P1'!V9*100</f>
        <v>#DIV/0!</v>
      </c>
      <c r="W49" s="96" t="e">
        <f>'22Q2_P1'!W17/'22Q2_P1'!W9*100</f>
        <v>#DIV/0!</v>
      </c>
      <c r="X49" s="96" t="e">
        <f>'22Q2_P1'!X17/'22Q2_P1'!X9*100</f>
        <v>#DIV/0!</v>
      </c>
      <c r="AB49" s="27" t="s">
        <v>89</v>
      </c>
    </row>
    <row r="50" spans="1:28" s="27" customFormat="1" ht="15" customHeight="1" x14ac:dyDescent="0.25">
      <c r="A50" s="38" t="s">
        <v>11</v>
      </c>
      <c r="B50" s="12" t="s">
        <v>44</v>
      </c>
      <c r="C50" s="96">
        <f t="shared" si="3"/>
        <v>5.5728944919747772</v>
      </c>
      <c r="D50" s="96">
        <f t="shared" si="3"/>
        <v>5.5596394618383931</v>
      </c>
      <c r="E50" s="96">
        <f>'21Q4_P2'!E50</f>
        <v>4.8060208427217619</v>
      </c>
      <c r="F50" s="96">
        <f>'21Q4_P2'!F50</f>
        <v>5.4105314256736801</v>
      </c>
      <c r="G50" s="96">
        <f>'21Q4_P2'!G50</f>
        <v>6.93359375</v>
      </c>
      <c r="H50" s="95"/>
      <c r="I50" s="96" t="e">
        <f>'22Q2_P1'!I18/'22Q2_P1'!I10*100</f>
        <v>#DIV/0!</v>
      </c>
      <c r="J50" s="96" t="e">
        <f>'22Q2_P1'!J18/'22Q2_P1'!J10*100</f>
        <v>#DIV/0!</v>
      </c>
      <c r="K50" s="96" t="e">
        <f>'22Q2_P1'!K18/'22Q2_P1'!K10*100</f>
        <v>#DIV/0!</v>
      </c>
      <c r="L50" s="96">
        <f>'22Q2_P1'!L18/'22Q2_P1'!L10*100</f>
        <v>6.8968207951747864</v>
      </c>
      <c r="M50" s="96">
        <f>'22Q2_P1'!M18/'22Q2_P1'!M10*100</f>
        <v>5.2034643033413088</v>
      </c>
      <c r="N50" s="96">
        <f>'22Q2_P1'!N18/'22Q2_P1'!N10*100</f>
        <v>4.6747429548223778</v>
      </c>
      <c r="O50" s="96">
        <f>'22Q2_P1'!O18/'22Q2_P1'!O10*100</f>
        <v>5.5728944919747772</v>
      </c>
      <c r="P50" s="96">
        <f>'22Q2_P1'!P18/'22Q2_P1'!P10*100</f>
        <v>5.5596394618383931</v>
      </c>
      <c r="Q50" s="96" t="e">
        <f>'22Q2_P1'!Q18/'22Q2_P1'!Q10*100</f>
        <v>#DIV/0!</v>
      </c>
      <c r="R50" s="96" t="e">
        <f>'22Q2_P1'!R18/'22Q2_P1'!R10*100</f>
        <v>#DIV/0!</v>
      </c>
      <c r="S50" s="96" t="e">
        <f>'22Q2_P1'!S18/'22Q2_P1'!S10*100</f>
        <v>#DIV/0!</v>
      </c>
      <c r="T50" s="96" t="e">
        <f>'22Q2_P1'!T18/'22Q2_P1'!T10*100</f>
        <v>#DIV/0!</v>
      </c>
      <c r="U50" s="96" t="e">
        <f>'22Q2_P1'!U18/'22Q2_P1'!U10*100</f>
        <v>#DIV/0!</v>
      </c>
      <c r="V50" s="96" t="e">
        <f>'22Q2_P1'!V18/'22Q2_P1'!V10*100</f>
        <v>#DIV/0!</v>
      </c>
      <c r="W50" s="96" t="e">
        <f>'22Q2_P1'!W18/'22Q2_P1'!W10*100</f>
        <v>#DIV/0!</v>
      </c>
      <c r="X50" s="96" t="e">
        <f>'22Q2_P1'!X18/'22Q2_P1'!X10*100</f>
        <v>#DIV/0!</v>
      </c>
      <c r="AB50" s="27" t="s">
        <v>89</v>
      </c>
    </row>
    <row r="51" spans="1:28" s="27" customFormat="1" ht="15" customHeight="1" x14ac:dyDescent="0.25">
      <c r="A51" s="38" t="s">
        <v>14</v>
      </c>
      <c r="B51" s="12" t="s">
        <v>77</v>
      </c>
      <c r="C51" s="96">
        <f t="shared" si="3"/>
        <v>10.026452498641774</v>
      </c>
      <c r="D51" s="96">
        <f t="shared" si="3"/>
        <v>2.5789130451852911</v>
      </c>
      <c r="E51" s="96">
        <f>'21Q4_P2'!E51</f>
        <v>10.523361743407717</v>
      </c>
      <c r="F51" s="96">
        <f>'21Q4_P2'!F51</f>
        <v>7.2129798399274536</v>
      </c>
      <c r="G51" s="96">
        <f>'21Q4_P2'!G51</f>
        <v>4.7368421052631584</v>
      </c>
      <c r="H51" s="95"/>
      <c r="I51" s="96" t="e">
        <f>'22Q2_P1'!I19/'22Q2_P1'!I11*100</f>
        <v>#DIV/0!</v>
      </c>
      <c r="J51" s="96" t="e">
        <f>'22Q2_P1'!J19/'22Q2_P1'!J11*100</f>
        <v>#DIV/0!</v>
      </c>
      <c r="K51" s="96" t="e">
        <f>'22Q2_P1'!K19/'22Q2_P1'!K11*100</f>
        <v>#DIV/0!</v>
      </c>
      <c r="L51" s="96">
        <f>'22Q2_P1'!L19/'22Q2_P1'!L11*100</f>
        <v>11.917765882649826</v>
      </c>
      <c r="M51" s="96">
        <f>'22Q2_P1'!M19/'22Q2_P1'!M11*100</f>
        <v>11.222577987998802</v>
      </c>
      <c r="N51" s="96">
        <f>'22Q2_P1'!N19/'22Q2_P1'!N11*100</f>
        <v>11.272969772486938</v>
      </c>
      <c r="O51" s="96">
        <f>'22Q2_P1'!O19/'22Q2_P1'!O11*100</f>
        <v>10.026452498641774</v>
      </c>
      <c r="P51" s="96">
        <f>'22Q2_P1'!P19/'22Q2_P1'!P11*100</f>
        <v>2.5789130451852911</v>
      </c>
      <c r="Q51" s="96" t="e">
        <f>'22Q2_P1'!Q19/'22Q2_P1'!Q11*100</f>
        <v>#DIV/0!</v>
      </c>
      <c r="R51" s="96" t="e">
        <f>'22Q2_P1'!R19/'22Q2_P1'!R11*100</f>
        <v>#DIV/0!</v>
      </c>
      <c r="S51" s="96" t="e">
        <f>'22Q2_P1'!S19/'22Q2_P1'!S11*100</f>
        <v>#DIV/0!</v>
      </c>
      <c r="T51" s="96" t="e">
        <f>'22Q2_P1'!T19/'22Q2_P1'!T11*100</f>
        <v>#DIV/0!</v>
      </c>
      <c r="U51" s="96" t="e">
        <f>'22Q2_P1'!U19/'22Q2_P1'!U11*100</f>
        <v>#DIV/0!</v>
      </c>
      <c r="V51" s="96" t="e">
        <f>'22Q2_P1'!V19/'22Q2_P1'!V11*100</f>
        <v>#DIV/0!</v>
      </c>
      <c r="W51" s="96" t="e">
        <f>'22Q2_P1'!W19/'22Q2_P1'!W11*100</f>
        <v>#DIV/0!</v>
      </c>
      <c r="X51" s="96" t="e">
        <f>'22Q2_P1'!X19/'22Q2_P1'!X11*100</f>
        <v>#DIV/0!</v>
      </c>
      <c r="AB51" s="27" t="s">
        <v>89</v>
      </c>
    </row>
    <row r="52" spans="1:28" s="27" customFormat="1" ht="15" customHeight="1" x14ac:dyDescent="0.25">
      <c r="A52" s="38" t="s">
        <v>15</v>
      </c>
      <c r="B52" s="12" t="s">
        <v>76</v>
      </c>
      <c r="C52" s="96" t="str">
        <f t="shared" si="3"/>
        <v>―</v>
      </c>
      <c r="D52" s="96" t="str">
        <f t="shared" si="3"/>
        <v>―</v>
      </c>
      <c r="E52" s="96">
        <f>'21Q4_P2'!E52</f>
        <v>8.4047010399808055</v>
      </c>
      <c r="F52" s="96" t="str">
        <f>'21Q4_P2'!F52</f>
        <v>―</v>
      </c>
      <c r="G52" s="96" t="str">
        <f>'21Q4_P2'!G52</f>
        <v>―</v>
      </c>
      <c r="H52" s="95"/>
      <c r="I52" s="96" t="e">
        <f>'22Q2_P1'!I20/'22Q2_P1'!I12*100</f>
        <v>#DIV/0!</v>
      </c>
      <c r="J52" s="96" t="e">
        <f>'22Q2_P1'!J20/'22Q2_P1'!J12*100</f>
        <v>#DIV/0!</v>
      </c>
      <c r="K52" s="96" t="e">
        <f>'22Q2_P1'!K20/'22Q2_P1'!K12*100</f>
        <v>#DIV/0!</v>
      </c>
      <c r="L52" s="96">
        <f>'22Q2_P1'!L20/'22Q2_P1'!L12*100</f>
        <v>22.969116058169483</v>
      </c>
      <c r="M52" s="96">
        <f>'22Q2_P1'!M20/'22Q2_P1'!M12*100</f>
        <v>9.1308582616786023</v>
      </c>
      <c r="N52" s="96">
        <f>'22Q2_P1'!N20/'22Q2_P1'!N12*100</f>
        <v>10.840878095414292</v>
      </c>
      <c r="O52" s="96">
        <f>'22Q2_P1'!O20/'22Q2_P1'!O12*100</f>
        <v>-27.968303737258399</v>
      </c>
      <c r="P52" s="96">
        <f>'22Q2_P1'!P20/'22Q2_P1'!P12*100</f>
        <v>-94.284675438968918</v>
      </c>
      <c r="Q52" s="96" t="e">
        <f>'22Q2_P1'!Q20/'22Q2_P1'!Q12*100</f>
        <v>#DIV/0!</v>
      </c>
      <c r="R52" s="96" t="e">
        <f>'22Q2_P1'!R20/'22Q2_P1'!R12*100</f>
        <v>#DIV/0!</v>
      </c>
      <c r="S52" s="96" t="e">
        <f>'22Q2_P1'!S20/'22Q2_P1'!S12*100</f>
        <v>#DIV/0!</v>
      </c>
      <c r="T52" s="96" t="e">
        <f>'22Q2_P1'!T20/'22Q2_P1'!T12*100</f>
        <v>#DIV/0!</v>
      </c>
      <c r="U52" s="96" t="e">
        <f>'22Q2_P1'!U20/'22Q2_P1'!U12*100</f>
        <v>#DIV/0!</v>
      </c>
      <c r="V52" s="96" t="e">
        <f>'22Q2_P1'!V20/'22Q2_P1'!V12*100</f>
        <v>#DIV/0!</v>
      </c>
      <c r="W52" s="96" t="e">
        <f>'22Q2_P1'!W20/'22Q2_P1'!W12*100</f>
        <v>#DIV/0!</v>
      </c>
      <c r="X52" s="96" t="e">
        <f>'22Q2_P1'!X20/'22Q2_P1'!X12*100</f>
        <v>#DIV/0!</v>
      </c>
      <c r="AB52" s="27" t="s">
        <v>89</v>
      </c>
    </row>
    <row r="53" spans="1:28" s="27" customFormat="1" ht="15" customHeight="1" x14ac:dyDescent="0.25">
      <c r="A53" s="45" t="s">
        <v>48</v>
      </c>
      <c r="B53" s="13" t="s">
        <v>515</v>
      </c>
      <c r="C53" s="100">
        <f t="shared" si="3"/>
        <v>5.9917917919932693</v>
      </c>
      <c r="D53" s="100">
        <f t="shared" si="3"/>
        <v>5.0149818371911969</v>
      </c>
      <c r="E53" s="100">
        <f>'21Q4_P2'!E53</f>
        <v>5.7219234299656021</v>
      </c>
      <c r="F53" s="100">
        <f>'21Q4_P2'!F53</f>
        <v>5.3710801314703831</v>
      </c>
      <c r="G53" s="100">
        <f>'21Q4_P2'!G53</f>
        <v>5.5599060297572436</v>
      </c>
      <c r="H53" s="95"/>
      <c r="I53" s="100" t="e">
        <f>'22Q2_P1'!I34/'22Q2_P1'!I$8*100</f>
        <v>#DIV/0!</v>
      </c>
      <c r="J53" s="100" t="e">
        <f>'22Q2_P1'!J34/'22Q2_P1'!J$8*100</f>
        <v>#DIV/0!</v>
      </c>
      <c r="K53" s="100" t="e">
        <f>'22Q2_P1'!K34/'22Q2_P1'!K$8*100</f>
        <v>#DIV/0!</v>
      </c>
      <c r="L53" s="100">
        <f>'22Q2_P1'!L34/'22Q2_P1'!L$8*100</f>
        <v>6.2581595890937951</v>
      </c>
      <c r="M53" s="100">
        <f>'22Q2_P1'!M34/'22Q2_P1'!M$8*100</f>
        <v>5.2994629847240473</v>
      </c>
      <c r="N53" s="100">
        <f>'22Q2_P1'!N34/'22Q2_P1'!N$8*100</f>
        <v>5.890494115351105</v>
      </c>
      <c r="O53" s="100">
        <f>'22Q2_P1'!O34/'22Q2_P1'!O$8*100</f>
        <v>5.9917917919932693</v>
      </c>
      <c r="P53" s="100">
        <f>'22Q2_P1'!P34/'22Q2_P1'!P$8*100</f>
        <v>5.0149818371911969</v>
      </c>
      <c r="Q53" s="100" t="e">
        <f>'22Q2_P1'!Q34/'22Q2_P1'!Q$8*100</f>
        <v>#DIV/0!</v>
      </c>
      <c r="R53" s="100" t="e">
        <f>'22Q2_P1'!R34/'22Q2_P1'!R$8*100</f>
        <v>#DIV/0!</v>
      </c>
      <c r="S53" s="100" t="e">
        <f>'22Q2_P1'!S34/'22Q2_P1'!S$8*100</f>
        <v>#DIV/0!</v>
      </c>
      <c r="T53" s="100" t="e">
        <f>'22Q2_P1'!T34/'22Q2_P1'!T$8*100</f>
        <v>#DIV/0!</v>
      </c>
      <c r="U53" s="100" t="e">
        <f>'22Q2_P1'!U34/'22Q2_P1'!U$8*100</f>
        <v>#DIV/0!</v>
      </c>
      <c r="V53" s="100" t="e">
        <f>'22Q2_P1'!V34/'22Q2_P1'!V$8*100</f>
        <v>#DIV/0!</v>
      </c>
      <c r="W53" s="100" t="e">
        <f>'22Q2_P1'!W34/'22Q2_P1'!W$8*100</f>
        <v>#DIV/0!</v>
      </c>
      <c r="X53" s="100" t="e">
        <f>'22Q2_P1'!X34/'22Q2_P1'!X$8*100</f>
        <v>#DIV/0!</v>
      </c>
      <c r="AB53" s="27" t="s">
        <v>89</v>
      </c>
    </row>
    <row r="54" spans="1:28" s="27" customFormat="1" ht="15" customHeight="1" x14ac:dyDescent="0.25">
      <c r="A54" s="9" t="s">
        <v>555</v>
      </c>
      <c r="B54" s="13" t="s">
        <v>516</v>
      </c>
      <c r="C54" s="100">
        <f t="shared" si="3"/>
        <v>6.2825294562155314</v>
      </c>
      <c r="D54" s="100">
        <f t="shared" si="3"/>
        <v>4.8378846648717628</v>
      </c>
      <c r="E54" s="100">
        <f>'21Q4_P2'!E54</f>
        <v>5.0424849806140077</v>
      </c>
      <c r="F54" s="100">
        <f>'21Q4_P2'!F54</f>
        <v>4.8115232779246195</v>
      </c>
      <c r="G54" s="100" t="str">
        <f>'21Q4_P2'!G54</f>
        <v>―</v>
      </c>
      <c r="H54" s="95"/>
      <c r="I54" s="100" t="e">
        <f>'22Q2_P1'!I46/'22Q2_P1'!I$8*100</f>
        <v>#DIV/0!</v>
      </c>
      <c r="J54" s="100" t="e">
        <f>'22Q2_P1'!J46/'22Q2_P1'!J$8*100</f>
        <v>#DIV/0!</v>
      </c>
      <c r="K54" s="100" t="e">
        <f>'22Q2_P1'!K46/'22Q2_P1'!K$8*100</f>
        <v>#DIV/0!</v>
      </c>
      <c r="L54" s="100">
        <f>'22Q2_P1'!L46/'22Q2_P1'!L$8*100</f>
        <v>6.2303794281896874</v>
      </c>
      <c r="M54" s="100">
        <f>'22Q2_P1'!M46/'22Q2_P1'!M$8*100</f>
        <v>9.9959732012844906</v>
      </c>
      <c r="N54" s="100">
        <f>'22Q2_P1'!N46/'22Q2_P1'!N$8*100</f>
        <v>5.8285628325964396</v>
      </c>
      <c r="O54" s="100">
        <f>'22Q2_P1'!O46/'22Q2_P1'!O$8*100</f>
        <v>6.2825294562155314</v>
      </c>
      <c r="P54" s="100">
        <f>'22Q2_P1'!P46/'22Q2_P1'!P$8*100</f>
        <v>4.8378846648717628</v>
      </c>
      <c r="Q54" s="100" t="e">
        <f>'22Q2_P1'!Q46/'22Q2_P1'!Q$8*100</f>
        <v>#DIV/0!</v>
      </c>
      <c r="R54" s="100" t="e">
        <f>'22Q2_P1'!R46/'22Q2_P1'!R$8*100</f>
        <v>#DIV/0!</v>
      </c>
      <c r="S54" s="100" t="e">
        <f>'22Q2_P1'!S46/'22Q2_P1'!S$8*100</f>
        <v>#DIV/0!</v>
      </c>
      <c r="T54" s="100" t="e">
        <f>'22Q2_P1'!T46/'22Q2_P1'!T$8*100</f>
        <v>#DIV/0!</v>
      </c>
      <c r="U54" s="100" t="e">
        <f>'22Q2_P1'!U46/'22Q2_P1'!U$8*100</f>
        <v>#DIV/0!</v>
      </c>
      <c r="V54" s="100" t="e">
        <f>'22Q2_P1'!V46/'22Q2_P1'!V$8*100</f>
        <v>#DIV/0!</v>
      </c>
      <c r="W54" s="100" t="e">
        <f>'22Q2_P1'!W46/'22Q2_P1'!W$8*100</f>
        <v>#DIV/0!</v>
      </c>
      <c r="X54" s="100" t="e">
        <f>'22Q2_P1'!X46/'22Q2_P1'!X$8*100</f>
        <v>#DIV/0!</v>
      </c>
      <c r="AB54" s="27" t="s">
        <v>89</v>
      </c>
    </row>
    <row r="55" spans="1:28" s="27" customFormat="1" ht="15" customHeight="1" x14ac:dyDescent="0.25">
      <c r="A55" s="156" t="s">
        <v>556</v>
      </c>
      <c r="B55" s="13" t="s">
        <v>55</v>
      </c>
      <c r="C55" s="100">
        <f t="shared" si="3"/>
        <v>3.6705916116036414</v>
      </c>
      <c r="D55" s="100">
        <f t="shared" si="3"/>
        <v>2.8435216754284496</v>
      </c>
      <c r="E55" s="100">
        <f>'21Q4_P2'!E55</f>
        <v>3.332371248316822</v>
      </c>
      <c r="F55" s="100">
        <f>'21Q4_P2'!F55</f>
        <v>2.9874092776904466</v>
      </c>
      <c r="G55" s="100">
        <f>'21Q4_P2'!G55</f>
        <v>3.1323414252153485</v>
      </c>
      <c r="H55" s="95"/>
      <c r="I55" s="100" t="e">
        <f>'22Q2_P1'!I48/'22Q2_P1'!I$8*100</f>
        <v>#DIV/0!</v>
      </c>
      <c r="J55" s="100" t="e">
        <f>'22Q2_P1'!J48/'22Q2_P1'!J$8*100</f>
        <v>#DIV/0!</v>
      </c>
      <c r="K55" s="100" t="e">
        <f>'22Q2_P1'!K48/'22Q2_P1'!K$8*100</f>
        <v>#DIV/0!</v>
      </c>
      <c r="L55" s="100">
        <f>'22Q2_P1'!L48/'22Q2_P1'!L$8*100</f>
        <v>3.9877293228394985</v>
      </c>
      <c r="M55" s="100">
        <f>'22Q2_P1'!M48/'22Q2_P1'!M$8*100</f>
        <v>6.449418600145032</v>
      </c>
      <c r="N55" s="100">
        <f>'22Q2_P1'!N48/'22Q2_P1'!N$8*100</f>
        <v>3.5389236484012119</v>
      </c>
      <c r="O55" s="100">
        <f>'22Q2_P1'!O48/'22Q2_P1'!O$8*100</f>
        <v>3.6705916116036414</v>
      </c>
      <c r="P55" s="100">
        <f>'22Q2_P1'!P48/'22Q2_P1'!P$8*100</f>
        <v>2.8435216754284496</v>
      </c>
      <c r="Q55" s="100" t="e">
        <f>'22Q2_P1'!Q48/'22Q2_P1'!Q$8*100</f>
        <v>#DIV/0!</v>
      </c>
      <c r="R55" s="100" t="e">
        <f>'22Q2_P1'!R48/'22Q2_P1'!R$8*100</f>
        <v>#DIV/0!</v>
      </c>
      <c r="S55" s="100" t="e">
        <f>'22Q2_P1'!S48/'22Q2_P1'!S$8*100</f>
        <v>#DIV/0!</v>
      </c>
      <c r="T55" s="100" t="e">
        <f>'22Q2_P1'!T48/'22Q2_P1'!T$8*100</f>
        <v>#DIV/0!</v>
      </c>
      <c r="U55" s="100" t="e">
        <f>'22Q2_P1'!U48/'22Q2_P1'!U$8*100</f>
        <v>#DIV/0!</v>
      </c>
      <c r="V55" s="100" t="e">
        <f>'22Q2_P1'!V48/'22Q2_P1'!V$8*100</f>
        <v>#DIV/0!</v>
      </c>
      <c r="W55" s="100" t="e">
        <f>'22Q2_P1'!W48/'22Q2_P1'!W$8*100</f>
        <v>#DIV/0!</v>
      </c>
      <c r="X55" s="100" t="e">
        <f>'22Q2_P1'!X48/'22Q2_P1'!X$8*100</f>
        <v>#DIV/0!</v>
      </c>
      <c r="AB55" s="27" t="s">
        <v>89</v>
      </c>
    </row>
    <row r="56" spans="1:28"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AB56" s="27" t="s">
        <v>89</v>
      </c>
    </row>
    <row r="57" spans="1:28" s="27" customFormat="1" ht="15" customHeight="1" x14ac:dyDescent="0.25">
      <c r="A57" s="36" t="s">
        <v>102</v>
      </c>
      <c r="B57" s="11" t="s">
        <v>102</v>
      </c>
      <c r="C57" s="94">
        <f t="shared" ref="C57:D60" si="4">+IF(OR(O57="",O57&lt;0),"―",O57)</f>
        <v>8.0615520521000636</v>
      </c>
      <c r="D57" s="94">
        <f t="shared" si="4"/>
        <v>7.2032301358119319</v>
      </c>
      <c r="E57" s="94">
        <f>'21Q4_P2'!E57</f>
        <v>7.9128751450262591</v>
      </c>
      <c r="F57" s="94">
        <f>'21Q4_P2'!F57</f>
        <v>7.6061405559418898</v>
      </c>
      <c r="G57" s="94">
        <f>'21Q4_P2'!G57</f>
        <v>7.870007830853563</v>
      </c>
      <c r="H57" s="95"/>
      <c r="I57" s="94" t="e">
        <f>'22Q2_P1'!I50/'22Q2_P1'!I$8*100</f>
        <v>#DIV/0!</v>
      </c>
      <c r="J57" s="94" t="e">
        <f>'22Q2_P1'!J50/'22Q2_P1'!J$8*100</f>
        <v>#DIV/0!</v>
      </c>
      <c r="K57" s="94" t="e">
        <f>'22Q2_P1'!K50/'22Q2_P1'!K$8*100</f>
        <v>#DIV/0!</v>
      </c>
      <c r="L57" s="94">
        <f>'22Q2_P1'!L50/'22Q2_P1'!L$8*100</f>
        <v>7.8952888475674108</v>
      </c>
      <c r="M57" s="94">
        <f>'22Q2_P1'!M50/'22Q2_P1'!M$8*100</f>
        <v>7.3110211306175943</v>
      </c>
      <c r="N57" s="94">
        <f>'22Q2_P1'!N50/'22Q2_P1'!N$8*100</f>
        <v>8.2818976511357043</v>
      </c>
      <c r="O57" s="94">
        <f>'22Q2_P1'!O50/'22Q2_P1'!O$8*100</f>
        <v>8.0615520521000636</v>
      </c>
      <c r="P57" s="94">
        <f>'22Q2_P1'!P50/'22Q2_P1'!P$8*100</f>
        <v>7.2032301358119319</v>
      </c>
      <c r="Q57" s="94" t="e">
        <f>'22Q2_P1'!Q50/'22Q2_P1'!Q$8*100</f>
        <v>#DIV/0!</v>
      </c>
      <c r="R57" s="94" t="e">
        <f>'22Q2_P1'!R50/'22Q2_P1'!R$8*100</f>
        <v>#DIV/0!</v>
      </c>
      <c r="S57" s="94" t="e">
        <f>'22Q2_P1'!S50/'22Q2_P1'!S$8*100</f>
        <v>#DIV/0!</v>
      </c>
      <c r="T57" s="94" t="e">
        <f>'22Q2_P1'!T50/'22Q2_P1'!T$8*100</f>
        <v>#DIV/0!</v>
      </c>
      <c r="U57" s="94" t="e">
        <f>'22Q2_P1'!U50/'22Q2_P1'!U$8*100</f>
        <v>#DIV/0!</v>
      </c>
      <c r="V57" s="94" t="e">
        <f>'22Q2_P1'!V50/'22Q2_P1'!V$8*100</f>
        <v>#DIV/0!</v>
      </c>
      <c r="W57" s="94" t="e">
        <f>'22Q2_P1'!W50/'22Q2_P1'!W$8*100</f>
        <v>#DIV/0!</v>
      </c>
      <c r="X57" s="94" t="e">
        <f>'22Q2_P1'!X50/'22Q2_P1'!X$8*100</f>
        <v>#DIV/0!</v>
      </c>
      <c r="AB57" s="27" t="s">
        <v>89</v>
      </c>
    </row>
    <row r="58" spans="1:28" s="27" customFormat="1" ht="15" customHeight="1" x14ac:dyDescent="0.25">
      <c r="A58" s="38" t="s">
        <v>10</v>
      </c>
      <c r="B58" s="12" t="s">
        <v>13</v>
      </c>
      <c r="C58" s="96">
        <f t="shared" si="4"/>
        <v>13.122079343642115</v>
      </c>
      <c r="D58" s="96">
        <f t="shared" si="4"/>
        <v>12.43648855226183</v>
      </c>
      <c r="E58" s="96">
        <f>'21Q4_P2'!E58</f>
        <v>12.753705519131071</v>
      </c>
      <c r="F58" s="96">
        <f>'21Q4_P2'!F58</f>
        <v>12.872709155517558</v>
      </c>
      <c r="G58" s="96" t="str">
        <f>'21Q4_P2'!G58</f>
        <v>―</v>
      </c>
      <c r="H58" s="95"/>
      <c r="I58" s="96" t="e">
        <f>'22Q2_P1'!I51/'22Q2_P1'!I$9*100</f>
        <v>#DIV/0!</v>
      </c>
      <c r="J58" s="96" t="e">
        <f>'22Q2_P1'!J51/'22Q2_P1'!J$9*100</f>
        <v>#DIV/0!</v>
      </c>
      <c r="K58" s="96" t="e">
        <f>'22Q2_P1'!K51/'22Q2_P1'!K$9*100</f>
        <v>#DIV/0!</v>
      </c>
      <c r="L58" s="96">
        <f>'22Q2_P1'!L51/'22Q2_P1'!L$9*100</f>
        <v>10.611146987438087</v>
      </c>
      <c r="M58" s="96">
        <f>'22Q2_P1'!M51/'22Q2_P1'!M$9*100</f>
        <v>11.015061405064143</v>
      </c>
      <c r="N58" s="96">
        <f>'22Q2_P1'!N51/'22Q2_P1'!N$9*100</f>
        <v>13.105948419594027</v>
      </c>
      <c r="O58" s="96">
        <f>'22Q2_P1'!O51/'22Q2_P1'!O$9*100</f>
        <v>13.122079343642115</v>
      </c>
      <c r="P58" s="96">
        <f>'22Q2_P1'!P51/'22Q2_P1'!P$9*100</f>
        <v>12.43648855226183</v>
      </c>
      <c r="Q58" s="96" t="e">
        <f>'22Q2_P1'!Q51/'22Q2_P1'!Q$9*100</f>
        <v>#DIV/0!</v>
      </c>
      <c r="R58" s="96" t="e">
        <f>'22Q2_P1'!R51/'22Q2_P1'!R$9*100</f>
        <v>#DIV/0!</v>
      </c>
      <c r="S58" s="96" t="e">
        <f>'22Q2_P1'!S51/'22Q2_P1'!S$9*100</f>
        <v>#DIV/0!</v>
      </c>
      <c r="T58" s="96" t="e">
        <f>'22Q2_P1'!T51/'22Q2_P1'!T$9*100</f>
        <v>#DIV/0!</v>
      </c>
      <c r="U58" s="96" t="e">
        <f>'22Q2_P1'!U51/'22Q2_P1'!U$9*100</f>
        <v>#DIV/0!</v>
      </c>
      <c r="V58" s="96" t="e">
        <f>'22Q2_P1'!V51/'22Q2_P1'!V$9*100</f>
        <v>#DIV/0!</v>
      </c>
      <c r="W58" s="96" t="e">
        <f>'22Q2_P1'!W51/'22Q2_P1'!W$9*100</f>
        <v>#DIV/0!</v>
      </c>
      <c r="X58" s="96" t="e">
        <f>'22Q2_P1'!X51/'22Q2_P1'!X$9*100</f>
        <v>#DIV/0!</v>
      </c>
      <c r="AB58" s="27" t="s">
        <v>89</v>
      </c>
    </row>
    <row r="59" spans="1:28" s="27" customFormat="1" ht="15" customHeight="1" x14ac:dyDescent="0.25">
      <c r="A59" s="38" t="s">
        <v>11</v>
      </c>
      <c r="B59" s="12" t="s">
        <v>44</v>
      </c>
      <c r="C59" s="96">
        <f t="shared" si="4"/>
        <v>10.129039775506431</v>
      </c>
      <c r="D59" s="96">
        <f t="shared" si="4"/>
        <v>10.127746395038182</v>
      </c>
      <c r="E59" s="96">
        <f>'21Q4_P2'!E59</f>
        <v>9.687828834034919</v>
      </c>
      <c r="F59" s="96">
        <f>'21Q4_P2'!F59</f>
        <v>10.079057868940774</v>
      </c>
      <c r="G59" s="96">
        <f>'21Q4_P2'!G59</f>
        <v>11.5234375</v>
      </c>
      <c r="H59" s="95"/>
      <c r="I59" s="96" t="e">
        <f>'22Q2_P1'!I52/'22Q2_P1'!I$10*100</f>
        <v>#DIV/0!</v>
      </c>
      <c r="J59" s="96" t="e">
        <f>'22Q2_P1'!J52/'22Q2_P1'!J$10*100</f>
        <v>#DIV/0!</v>
      </c>
      <c r="K59" s="96" t="e">
        <f>'22Q2_P1'!K52/'22Q2_P1'!K$10*100</f>
        <v>#DIV/0!</v>
      </c>
      <c r="L59" s="96">
        <f>'22Q2_P1'!L52/'22Q2_P1'!L$10*100</f>
        <v>11.680968303693843</v>
      </c>
      <c r="M59" s="96">
        <f>'22Q2_P1'!M52/'22Q2_P1'!M$10*100</f>
        <v>10.015093189498572</v>
      </c>
      <c r="N59" s="96">
        <f>'22Q2_P1'!N52/'22Q2_P1'!N$10*100</f>
        <v>9.6875749945405705</v>
      </c>
      <c r="O59" s="96">
        <f>'22Q2_P1'!O52/'22Q2_P1'!O$10*100</f>
        <v>10.129039775506431</v>
      </c>
      <c r="P59" s="96">
        <f>'22Q2_P1'!P52/'22Q2_P1'!P$10*100</f>
        <v>10.127746395038182</v>
      </c>
      <c r="Q59" s="96" t="e">
        <f>'22Q2_P1'!Q52/'22Q2_P1'!Q$10*100</f>
        <v>#DIV/0!</v>
      </c>
      <c r="R59" s="96" t="e">
        <f>'22Q2_P1'!R52/'22Q2_P1'!R$10*100</f>
        <v>#DIV/0!</v>
      </c>
      <c r="S59" s="96" t="e">
        <f>'22Q2_P1'!S52/'22Q2_P1'!S$10*100</f>
        <v>#DIV/0!</v>
      </c>
      <c r="T59" s="96" t="e">
        <f>'22Q2_P1'!T52/'22Q2_P1'!T$10*100</f>
        <v>#DIV/0!</v>
      </c>
      <c r="U59" s="96" t="e">
        <f>'22Q2_P1'!U52/'22Q2_P1'!U$10*100</f>
        <v>#DIV/0!</v>
      </c>
      <c r="V59" s="96" t="e">
        <f>'22Q2_P1'!V52/'22Q2_P1'!V$10*100</f>
        <v>#DIV/0!</v>
      </c>
      <c r="W59" s="96" t="e">
        <f>'22Q2_P1'!W52/'22Q2_P1'!W$10*100</f>
        <v>#DIV/0!</v>
      </c>
      <c r="X59" s="96" t="e">
        <f>'22Q2_P1'!X52/'22Q2_P1'!X$10*100</f>
        <v>#DIV/0!</v>
      </c>
      <c r="AB59" s="27" t="s">
        <v>89</v>
      </c>
    </row>
    <row r="60" spans="1:28" s="27" customFormat="1" ht="15" customHeight="1" x14ac:dyDescent="0.25">
      <c r="A60" s="128" t="s">
        <v>14</v>
      </c>
      <c r="B60" s="129" t="s">
        <v>77</v>
      </c>
      <c r="C60" s="98">
        <f t="shared" si="4"/>
        <v>12.126360292652933</v>
      </c>
      <c r="D60" s="98">
        <f t="shared" si="4"/>
        <v>8.2770931277841449</v>
      </c>
      <c r="E60" s="98">
        <f>'21Q4_P2'!E60</f>
        <v>12.859182465410873</v>
      </c>
      <c r="F60" s="98">
        <f>'21Q4_P2'!F60</f>
        <v>9.4631216151127013</v>
      </c>
      <c r="G60" s="98">
        <f>'21Q4_P2'!G60</f>
        <v>10.526315789473683</v>
      </c>
      <c r="H60" s="95"/>
      <c r="I60" s="98" t="e">
        <f>'22Q2_P1'!I53/'22Q2_P1'!I$11*100</f>
        <v>#DIV/0!</v>
      </c>
      <c r="J60" s="98" t="e">
        <f>'22Q2_P1'!J53/'22Q2_P1'!J$11*100</f>
        <v>#DIV/0!</v>
      </c>
      <c r="K60" s="98" t="e">
        <f>'22Q2_P1'!K53/'22Q2_P1'!K$11*100</f>
        <v>#DIV/0!</v>
      </c>
      <c r="L60" s="98">
        <f>'22Q2_P1'!L53/'22Q2_P1'!L$11*100</f>
        <v>14.008036970705618</v>
      </c>
      <c r="M60" s="98">
        <f>'22Q2_P1'!M53/'22Q2_P1'!M$11*100</f>
        <v>13.509108727841815</v>
      </c>
      <c r="N60" s="98">
        <f>'22Q2_P1'!N53/'22Q2_P1'!N$11*100</f>
        <v>13.576793351447677</v>
      </c>
      <c r="O60" s="98">
        <f>'22Q2_P1'!O53/'22Q2_P1'!O$11*100</f>
        <v>12.126360292652933</v>
      </c>
      <c r="P60" s="98">
        <f>'22Q2_P1'!P53/'22Q2_P1'!P$11*100</f>
        <v>8.2770931277841449</v>
      </c>
      <c r="Q60" s="98" t="e">
        <f>'22Q2_P1'!Q53/'22Q2_P1'!Q$11*100</f>
        <v>#DIV/0!</v>
      </c>
      <c r="R60" s="98" t="e">
        <f>'22Q2_P1'!R53/'22Q2_P1'!R$11*100</f>
        <v>#DIV/0!</v>
      </c>
      <c r="S60" s="98" t="e">
        <f>'22Q2_P1'!S53/'22Q2_P1'!S$11*100</f>
        <v>#DIV/0!</v>
      </c>
      <c r="T60" s="98" t="e">
        <f>'22Q2_P1'!T53/'22Q2_P1'!T$11*100</f>
        <v>#DIV/0!</v>
      </c>
      <c r="U60" s="98" t="e">
        <f>'22Q2_P1'!U53/'22Q2_P1'!U$11*100</f>
        <v>#DIV/0!</v>
      </c>
      <c r="V60" s="98" t="e">
        <f>'22Q2_P1'!V53/'22Q2_P1'!V$11*100</f>
        <v>#DIV/0!</v>
      </c>
      <c r="W60" s="98" t="e">
        <f>'22Q2_P1'!W53/'22Q2_P1'!W$11*100</f>
        <v>#DIV/0!</v>
      </c>
      <c r="X60" s="98" t="e">
        <f>'22Q2_P1'!X53/'22Q2_P1'!X$11*100</f>
        <v>#DIV/0!</v>
      </c>
      <c r="AB60" s="27" t="s">
        <v>89</v>
      </c>
    </row>
    <row r="61" spans="1:28" ht="15" customHeight="1" x14ac:dyDescent="0.2">
      <c r="AB61" s="3" t="s">
        <v>89</v>
      </c>
    </row>
    <row r="62" spans="1:28" ht="15" customHeight="1" x14ac:dyDescent="0.2">
      <c r="AB62" s="3" t="s">
        <v>89</v>
      </c>
    </row>
    <row r="63" spans="1:28"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row>
  </sheetData>
  <mergeCells count="3">
    <mergeCell ref="A2:G2"/>
    <mergeCell ref="A6:B7"/>
    <mergeCell ref="A38:B39"/>
  </mergeCells>
  <phoneticPr fontId="3"/>
  <printOptions horizontalCentered="1"/>
  <pageMargins left="0.7" right="0.7" top="0.75" bottom="0.75" header="0.3" footer="0.3"/>
  <pageSetup paperSize="9" scale="75" orientation="portrait" r:id="rId1"/>
  <headerFooter>
    <oddFooter>&amp;R2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C68B4-D64B-420F-B41D-2434CD32DBE0}">
  <dimension ref="A1:AB46"/>
  <sheetViews>
    <sheetView defaultGridColor="0" colorId="23" zoomScaleNormal="100" workbookViewId="0">
      <pane xSplit="8" ySplit="7" topLeftCell="I8"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566</v>
      </c>
      <c r="Z4" s="170" t="s">
        <v>641</v>
      </c>
      <c r="AB4" s="3" t="s">
        <v>89</v>
      </c>
    </row>
    <row r="5" spans="1:28" s="27" customFormat="1" ht="15" customHeight="1" x14ac:dyDescent="0.25">
      <c r="F5" s="28" t="s">
        <v>1</v>
      </c>
      <c r="G5" s="28"/>
      <c r="AB5" s="27" t="s">
        <v>89</v>
      </c>
    </row>
    <row r="6" spans="1:28" s="27" customFormat="1" ht="15" customHeight="1" x14ac:dyDescent="0.25">
      <c r="A6" s="312" t="s">
        <v>678</v>
      </c>
      <c r="B6" s="313"/>
      <c r="C6" s="117">
        <f>'22Q2_パラメータ設定'!$M$4</f>
        <v>2021</v>
      </c>
      <c r="D6" s="30">
        <f>'22Q2_パラメータ設定'!$N$4</f>
        <v>2022</v>
      </c>
      <c r="E6" s="117">
        <f>'22Q2_パラメータ設定'!$M$4</f>
        <v>2021</v>
      </c>
      <c r="F6" s="122">
        <f>'22Q2_パラメータ設定'!$N$4</f>
        <v>2022</v>
      </c>
      <c r="I6" s="61" t="s">
        <v>448</v>
      </c>
      <c r="J6" s="61" t="s">
        <v>108</v>
      </c>
      <c r="K6" s="61" t="s">
        <v>109</v>
      </c>
      <c r="L6" s="61" t="s">
        <v>110</v>
      </c>
      <c r="M6" s="61" t="s">
        <v>104</v>
      </c>
      <c r="N6" s="61" t="s">
        <v>105</v>
      </c>
      <c r="O6" s="61" t="s">
        <v>106</v>
      </c>
      <c r="P6" s="61" t="s">
        <v>107</v>
      </c>
      <c r="Q6" s="61" t="s">
        <v>111</v>
      </c>
      <c r="R6" s="61" t="s">
        <v>112</v>
      </c>
      <c r="S6" s="61" t="s">
        <v>113</v>
      </c>
      <c r="T6" s="61" t="s">
        <v>114</v>
      </c>
      <c r="U6" s="61" t="s">
        <v>115</v>
      </c>
      <c r="V6" s="61" t="s">
        <v>116</v>
      </c>
      <c r="W6" s="61" t="s">
        <v>117</v>
      </c>
      <c r="X6" s="62" t="s">
        <v>118</v>
      </c>
      <c r="AB6" s="27" t="s">
        <v>89</v>
      </c>
    </row>
    <row r="7" spans="1:28" s="27" customFormat="1" ht="15" customHeight="1" x14ac:dyDescent="0.25">
      <c r="A7" s="314"/>
      <c r="B7" s="315"/>
      <c r="C7" s="119" t="s">
        <v>241</v>
      </c>
      <c r="D7" s="35" t="s">
        <v>241</v>
      </c>
      <c r="E7" s="118" t="s">
        <v>217</v>
      </c>
      <c r="F7" s="118" t="s">
        <v>217</v>
      </c>
      <c r="I7" s="64" t="s">
        <v>594</v>
      </c>
      <c r="J7" s="64" t="s">
        <v>594</v>
      </c>
      <c r="K7" s="64" t="s">
        <v>594</v>
      </c>
      <c r="L7" s="64" t="s">
        <v>594</v>
      </c>
      <c r="M7" s="64" t="s">
        <v>594</v>
      </c>
      <c r="N7" s="64" t="s">
        <v>594</v>
      </c>
      <c r="O7" s="64" t="s">
        <v>594</v>
      </c>
      <c r="P7" s="64" t="s">
        <v>594</v>
      </c>
      <c r="Q7" s="64" t="s">
        <v>594</v>
      </c>
      <c r="R7" s="64" t="s">
        <v>594</v>
      </c>
      <c r="S7" s="64" t="s">
        <v>594</v>
      </c>
      <c r="T7" s="64" t="s">
        <v>594</v>
      </c>
      <c r="U7" s="64" t="s">
        <v>594</v>
      </c>
      <c r="V7" s="64" t="s">
        <v>594</v>
      </c>
      <c r="W7" s="64" t="s">
        <v>594</v>
      </c>
      <c r="X7" s="63" t="s">
        <v>594</v>
      </c>
      <c r="AB7" s="27" t="s">
        <v>89</v>
      </c>
    </row>
    <row r="8" spans="1:28" s="27" customFormat="1" ht="15" customHeight="1" x14ac:dyDescent="0.25">
      <c r="A8" s="36" t="s">
        <v>120</v>
      </c>
      <c r="B8" s="11" t="s">
        <v>133</v>
      </c>
      <c r="C8" s="37">
        <f t="shared" ref="C8:C22" si="0">+IF(OR(O8="",O8=0),"―",IF(O8&lt;0,ROUNDDOWN(O8/10^6,0)+-0.0000001,ROUNDDOWN(O8/10^6,0)))</f>
        <v>23178</v>
      </c>
      <c r="D8" s="37">
        <f t="shared" ref="D8:D22" si="1">+IF(OR(P8="",P8=0),"―",IF(P8&lt;0,ROUNDDOWN(P8/10^6,0)+-0.0000001,ROUNDDOWN(P8/10^6,0)))</f>
        <v>26185</v>
      </c>
      <c r="E8" s="37">
        <f>'21Q4_P3'!E8</f>
        <v>24196</v>
      </c>
      <c r="F8" s="37">
        <f>'21Q4_P3'!F8</f>
        <v>27918</v>
      </c>
      <c r="I8" s="48"/>
      <c r="J8" s="48"/>
      <c r="K8" s="48"/>
      <c r="L8" s="48">
        <v>19333306161</v>
      </c>
      <c r="M8" s="48">
        <v>20050884913</v>
      </c>
      <c r="N8" s="48">
        <v>24125065514</v>
      </c>
      <c r="O8" s="48">
        <v>23178458278</v>
      </c>
      <c r="P8" s="48">
        <v>26185609342</v>
      </c>
      <c r="Q8" s="48"/>
      <c r="R8" s="48"/>
      <c r="S8" s="48"/>
      <c r="T8" s="48"/>
      <c r="U8" s="48"/>
      <c r="V8" s="48"/>
      <c r="W8" s="48"/>
      <c r="X8" s="48"/>
      <c r="Z8" s="27" t="s">
        <v>643</v>
      </c>
      <c r="AB8" s="27" t="s">
        <v>89</v>
      </c>
    </row>
    <row r="9" spans="1:28" s="27" customFormat="1" ht="15" customHeight="1" x14ac:dyDescent="0.25">
      <c r="A9" s="38" t="s">
        <v>121</v>
      </c>
      <c r="B9" s="6" t="s">
        <v>517</v>
      </c>
      <c r="C9" s="39">
        <f t="shared" si="0"/>
        <v>6854</v>
      </c>
      <c r="D9" s="39">
        <f t="shared" si="1"/>
        <v>9587</v>
      </c>
      <c r="E9" s="39">
        <f>'21Q4_P3'!E9</f>
        <v>8973</v>
      </c>
      <c r="F9" s="39">
        <f>'21Q4_P3'!F9</f>
        <v>10340</v>
      </c>
      <c r="I9" s="40"/>
      <c r="J9" s="40"/>
      <c r="K9" s="40"/>
      <c r="L9" s="40">
        <v>8470276052</v>
      </c>
      <c r="M9" s="40">
        <v>7969702330</v>
      </c>
      <c r="N9" s="40">
        <v>10561151200</v>
      </c>
      <c r="O9" s="40">
        <v>6854784299</v>
      </c>
      <c r="P9" s="40">
        <v>9587026105</v>
      </c>
      <c r="Q9" s="40"/>
      <c r="R9" s="40"/>
      <c r="S9" s="40"/>
      <c r="T9" s="40"/>
      <c r="U9" s="40"/>
      <c r="V9" s="40"/>
      <c r="W9" s="40"/>
      <c r="X9" s="40"/>
      <c r="Z9" s="27" t="s">
        <v>643</v>
      </c>
      <c r="AB9" s="27" t="s">
        <v>89</v>
      </c>
    </row>
    <row r="10" spans="1:28" s="27" customFormat="1" ht="15" customHeight="1" x14ac:dyDescent="0.25">
      <c r="A10" s="38" t="s">
        <v>122</v>
      </c>
      <c r="B10" s="6" t="s">
        <v>518</v>
      </c>
      <c r="C10" s="39">
        <f t="shared" si="0"/>
        <v>14653</v>
      </c>
      <c r="D10" s="39">
        <f t="shared" si="1"/>
        <v>14390</v>
      </c>
      <c r="E10" s="39">
        <f>'21Q4_P3'!E10</f>
        <v>13876</v>
      </c>
      <c r="F10" s="39">
        <f>'21Q4_P3'!F10</f>
        <v>15729</v>
      </c>
      <c r="I10" s="40"/>
      <c r="J10" s="40"/>
      <c r="K10" s="40"/>
      <c r="L10" s="40">
        <v>9893106241</v>
      </c>
      <c r="M10" s="40">
        <v>10859603698</v>
      </c>
      <c r="N10" s="40">
        <v>12217845927</v>
      </c>
      <c r="O10" s="40">
        <v>14653456566</v>
      </c>
      <c r="P10" s="40">
        <v>14390686610</v>
      </c>
      <c r="Q10" s="40"/>
      <c r="R10" s="40"/>
      <c r="S10" s="40"/>
      <c r="T10" s="40"/>
      <c r="U10" s="40"/>
      <c r="V10" s="40"/>
      <c r="W10" s="40"/>
      <c r="X10" s="40"/>
      <c r="Z10" s="27" t="s">
        <v>643</v>
      </c>
      <c r="AB10" s="27" t="s">
        <v>89</v>
      </c>
    </row>
    <row r="11" spans="1:28" s="27" customFormat="1" ht="15" customHeight="1" x14ac:dyDescent="0.25">
      <c r="A11" s="38" t="s">
        <v>123</v>
      </c>
      <c r="B11" s="6" t="s">
        <v>134</v>
      </c>
      <c r="C11" s="39">
        <f t="shared" si="0"/>
        <v>37</v>
      </c>
      <c r="D11" s="39">
        <f t="shared" si="1"/>
        <v>51</v>
      </c>
      <c r="E11" s="39">
        <f>'21Q4_P3'!E11</f>
        <v>45</v>
      </c>
      <c r="F11" s="39">
        <f>'21Q4_P3'!F11</f>
        <v>27</v>
      </c>
      <c r="I11" s="40"/>
      <c r="J11" s="40"/>
      <c r="K11" s="40"/>
      <c r="L11" s="40">
        <v>63327117</v>
      </c>
      <c r="M11" s="40">
        <v>42467805</v>
      </c>
      <c r="N11" s="40">
        <v>53136549</v>
      </c>
      <c r="O11" s="40">
        <v>37029257</v>
      </c>
      <c r="P11" s="40">
        <v>51152100</v>
      </c>
      <c r="Q11" s="40"/>
      <c r="R11" s="40"/>
      <c r="S11" s="40"/>
      <c r="T11" s="40"/>
      <c r="U11" s="40"/>
      <c r="V11" s="40"/>
      <c r="W11" s="40"/>
      <c r="X11" s="40"/>
      <c r="Z11" s="27" t="s">
        <v>643</v>
      </c>
      <c r="AB11" s="27" t="s">
        <v>89</v>
      </c>
    </row>
    <row r="12" spans="1:28" s="27" customFormat="1" ht="15" customHeight="1" x14ac:dyDescent="0.25">
      <c r="A12" s="42" t="s">
        <v>124</v>
      </c>
      <c r="B12" s="8" t="s">
        <v>31</v>
      </c>
      <c r="C12" s="43">
        <f t="shared" si="0"/>
        <v>1633</v>
      </c>
      <c r="D12" s="43">
        <f t="shared" si="1"/>
        <v>2156</v>
      </c>
      <c r="E12" s="43">
        <f>'21Q4_P3'!E12</f>
        <v>1300</v>
      </c>
      <c r="F12" s="43">
        <f>'21Q4_P3'!F12</f>
        <v>1820</v>
      </c>
      <c r="I12" s="43">
        <f t="shared" ref="I12:P12" si="2">I8-SUM(I9:I11)</f>
        <v>0</v>
      </c>
      <c r="J12" s="43">
        <f t="shared" si="2"/>
        <v>0</v>
      </c>
      <c r="K12" s="43">
        <f t="shared" si="2"/>
        <v>0</v>
      </c>
      <c r="L12" s="43">
        <f t="shared" si="2"/>
        <v>906596751</v>
      </c>
      <c r="M12" s="43">
        <f t="shared" si="2"/>
        <v>1179111080</v>
      </c>
      <c r="N12" s="43">
        <f t="shared" si="2"/>
        <v>1292931838</v>
      </c>
      <c r="O12" s="43">
        <f>O8-SUM(O9:O11)</f>
        <v>1633188156</v>
      </c>
      <c r="P12" s="43">
        <f t="shared" si="2"/>
        <v>2156744527</v>
      </c>
      <c r="Q12" s="43">
        <f t="shared" ref="Q12:X12" si="3">Q8-SUM(Q9:Q11)</f>
        <v>0</v>
      </c>
      <c r="R12" s="43">
        <f t="shared" si="3"/>
        <v>0</v>
      </c>
      <c r="S12" s="43">
        <f t="shared" si="3"/>
        <v>0</v>
      </c>
      <c r="T12" s="43">
        <f t="shared" si="3"/>
        <v>0</v>
      </c>
      <c r="U12" s="43">
        <f t="shared" si="3"/>
        <v>0</v>
      </c>
      <c r="V12" s="43">
        <f t="shared" si="3"/>
        <v>0</v>
      </c>
      <c r="W12" s="43">
        <f t="shared" si="3"/>
        <v>0</v>
      </c>
      <c r="X12" s="43">
        <f t="shared" si="3"/>
        <v>0</v>
      </c>
      <c r="AB12" s="27" t="s">
        <v>89</v>
      </c>
    </row>
    <row r="13" spans="1:28" s="27" customFormat="1" ht="15" customHeight="1" x14ac:dyDescent="0.25">
      <c r="A13" s="36" t="s">
        <v>125</v>
      </c>
      <c r="B13" s="5" t="s">
        <v>519</v>
      </c>
      <c r="C13" s="37">
        <f t="shared" si="0"/>
        <v>35341</v>
      </c>
      <c r="D13" s="37">
        <f t="shared" si="1"/>
        <v>42225</v>
      </c>
      <c r="E13" s="37">
        <f>'21Q4_P3'!E13</f>
        <v>35906</v>
      </c>
      <c r="F13" s="37">
        <f>'21Q4_P3'!F13</f>
        <v>42826</v>
      </c>
      <c r="I13" s="37">
        <f t="shared" ref="I13:X13" si="4">SUM(I14,I18,I21)</f>
        <v>0</v>
      </c>
      <c r="J13" s="37">
        <f t="shared" si="4"/>
        <v>0</v>
      </c>
      <c r="K13" s="37">
        <f t="shared" si="4"/>
        <v>0</v>
      </c>
      <c r="L13" s="37">
        <f t="shared" si="4"/>
        <v>18825220696</v>
      </c>
      <c r="M13" s="37">
        <f t="shared" si="4"/>
        <v>28675956275</v>
      </c>
      <c r="N13" s="37">
        <f t="shared" si="4"/>
        <v>31653968316</v>
      </c>
      <c r="O13" s="37">
        <f>SUM(O14,O18,O21)</f>
        <v>35341678090</v>
      </c>
      <c r="P13" s="37">
        <f t="shared" si="4"/>
        <v>42225023759</v>
      </c>
      <c r="Q13" s="37">
        <f t="shared" si="4"/>
        <v>0</v>
      </c>
      <c r="R13" s="37">
        <f t="shared" si="4"/>
        <v>0</v>
      </c>
      <c r="S13" s="37">
        <f t="shared" si="4"/>
        <v>0</v>
      </c>
      <c r="T13" s="37">
        <f t="shared" si="4"/>
        <v>0</v>
      </c>
      <c r="U13" s="37">
        <f t="shared" si="4"/>
        <v>0</v>
      </c>
      <c r="V13" s="37">
        <f t="shared" si="4"/>
        <v>0</v>
      </c>
      <c r="W13" s="37">
        <f t="shared" si="4"/>
        <v>0</v>
      </c>
      <c r="X13" s="37">
        <f t="shared" si="4"/>
        <v>0</v>
      </c>
      <c r="AB13" s="27" t="s">
        <v>89</v>
      </c>
    </row>
    <row r="14" spans="1:28" s="27" customFormat="1" ht="15" customHeight="1" x14ac:dyDescent="0.25">
      <c r="A14" s="38" t="s">
        <v>126</v>
      </c>
      <c r="B14" s="6" t="s">
        <v>520</v>
      </c>
      <c r="C14" s="39">
        <f t="shared" si="0"/>
        <v>11572</v>
      </c>
      <c r="D14" s="39">
        <f t="shared" si="1"/>
        <v>14593</v>
      </c>
      <c r="E14" s="39">
        <f>'21Q4_P3'!E14</f>
        <v>12083</v>
      </c>
      <c r="F14" s="39">
        <f>'21Q4_P3'!F14</f>
        <v>14902</v>
      </c>
      <c r="I14" s="40"/>
      <c r="J14" s="40"/>
      <c r="K14" s="40"/>
      <c r="L14" s="40">
        <v>8157709478</v>
      </c>
      <c r="M14" s="40">
        <v>8992206966</v>
      </c>
      <c r="N14" s="40">
        <v>10162762843</v>
      </c>
      <c r="O14" s="40">
        <v>11572851533</v>
      </c>
      <c r="P14" s="40">
        <v>14593235485</v>
      </c>
      <c r="Q14" s="40"/>
      <c r="R14" s="40"/>
      <c r="S14" s="40"/>
      <c r="T14" s="40"/>
      <c r="U14" s="40"/>
      <c r="V14" s="40"/>
      <c r="W14" s="40"/>
      <c r="X14" s="40"/>
      <c r="Z14" s="27" t="s">
        <v>643</v>
      </c>
      <c r="AB14" s="27" t="s">
        <v>89</v>
      </c>
    </row>
    <row r="15" spans="1:28" s="27" customFormat="1" ht="15" customHeight="1" x14ac:dyDescent="0.25">
      <c r="A15" s="41" t="s">
        <v>127</v>
      </c>
      <c r="B15" s="7" t="s">
        <v>135</v>
      </c>
      <c r="C15" s="39">
        <f t="shared" si="0"/>
        <v>7064</v>
      </c>
      <c r="D15" s="39">
        <f t="shared" si="1"/>
        <v>8997</v>
      </c>
      <c r="E15" s="39">
        <f>'21Q4_P3'!E15</f>
        <v>7459</v>
      </c>
      <c r="F15" s="39">
        <f>'21Q4_P3'!F15</f>
        <v>9224</v>
      </c>
      <c r="I15" s="40"/>
      <c r="J15" s="40"/>
      <c r="K15" s="40"/>
      <c r="L15" s="40">
        <v>5454917244</v>
      </c>
      <c r="M15" s="40">
        <v>5869852818</v>
      </c>
      <c r="N15" s="40">
        <v>6505917352</v>
      </c>
      <c r="O15" s="40">
        <v>7064804781</v>
      </c>
      <c r="P15" s="40">
        <v>8997326240</v>
      </c>
      <c r="Q15" s="40"/>
      <c r="R15" s="40"/>
      <c r="S15" s="40"/>
      <c r="T15" s="40"/>
      <c r="U15" s="40"/>
      <c r="V15" s="40"/>
      <c r="W15" s="40"/>
      <c r="X15" s="40"/>
      <c r="Z15" s="27" t="s">
        <v>643</v>
      </c>
      <c r="AB15" s="27" t="s">
        <v>89</v>
      </c>
    </row>
    <row r="16" spans="1:28" s="27" customFormat="1" ht="15" customHeight="1" x14ac:dyDescent="0.25">
      <c r="A16" s="41" t="s">
        <v>128</v>
      </c>
      <c r="B16" s="7" t="s">
        <v>136</v>
      </c>
      <c r="C16" s="39">
        <f t="shared" si="0"/>
        <v>1512</v>
      </c>
      <c r="D16" s="39">
        <f t="shared" si="1"/>
        <v>2677</v>
      </c>
      <c r="E16" s="39">
        <f>'21Q4_P3'!E16</f>
        <v>1512</v>
      </c>
      <c r="F16" s="39">
        <f>'21Q4_P3'!F16</f>
        <v>2677</v>
      </c>
      <c r="I16" s="40"/>
      <c r="J16" s="40"/>
      <c r="K16" s="40"/>
      <c r="L16" s="40">
        <v>1267383611</v>
      </c>
      <c r="M16" s="40">
        <v>965229035</v>
      </c>
      <c r="N16" s="40">
        <v>1158211290</v>
      </c>
      <c r="O16" s="40">
        <v>1512474729</v>
      </c>
      <c r="P16" s="40">
        <v>2677165727</v>
      </c>
      <c r="Q16" s="40"/>
      <c r="R16" s="40"/>
      <c r="S16" s="40"/>
      <c r="T16" s="40"/>
      <c r="U16" s="40"/>
      <c r="V16" s="40"/>
      <c r="W16" s="40"/>
      <c r="X16" s="40"/>
      <c r="Z16" s="27" t="s">
        <v>643</v>
      </c>
      <c r="AB16" s="27" t="s">
        <v>89</v>
      </c>
    </row>
    <row r="17" spans="1:28" s="27" customFormat="1" ht="15" customHeight="1" x14ac:dyDescent="0.25">
      <c r="A17" s="41" t="s">
        <v>124</v>
      </c>
      <c r="B17" s="7" t="s">
        <v>31</v>
      </c>
      <c r="C17" s="39">
        <f t="shared" si="0"/>
        <v>2995</v>
      </c>
      <c r="D17" s="39">
        <f t="shared" si="1"/>
        <v>2918</v>
      </c>
      <c r="E17" s="39">
        <f>'21Q4_P3'!E17</f>
        <v>3111</v>
      </c>
      <c r="F17" s="39">
        <f>'21Q4_P3'!F17</f>
        <v>3001</v>
      </c>
      <c r="I17" s="39">
        <f t="shared" ref="I17:P17" si="5">I14-SUM(I15:I16)</f>
        <v>0</v>
      </c>
      <c r="J17" s="39">
        <f t="shared" si="5"/>
        <v>0</v>
      </c>
      <c r="K17" s="39">
        <f t="shared" si="5"/>
        <v>0</v>
      </c>
      <c r="L17" s="39">
        <f t="shared" si="5"/>
        <v>1435408623</v>
      </c>
      <c r="M17" s="39">
        <f t="shared" si="5"/>
        <v>2157125113</v>
      </c>
      <c r="N17" s="39">
        <f t="shared" si="5"/>
        <v>2498634201</v>
      </c>
      <c r="O17" s="39">
        <f>O14-SUM(O15:O16)</f>
        <v>2995572023</v>
      </c>
      <c r="P17" s="39">
        <f t="shared" si="5"/>
        <v>2918743518</v>
      </c>
      <c r="Q17" s="39">
        <f t="shared" ref="Q17:X17" si="6">Q14-SUM(Q15:Q16)</f>
        <v>0</v>
      </c>
      <c r="R17" s="39">
        <f t="shared" si="6"/>
        <v>0</v>
      </c>
      <c r="S17" s="39">
        <f t="shared" si="6"/>
        <v>0</v>
      </c>
      <c r="T17" s="39">
        <f t="shared" si="6"/>
        <v>0</v>
      </c>
      <c r="U17" s="39">
        <f t="shared" si="6"/>
        <v>0</v>
      </c>
      <c r="V17" s="39">
        <f t="shared" si="6"/>
        <v>0</v>
      </c>
      <c r="W17" s="39">
        <f t="shared" si="6"/>
        <v>0</v>
      </c>
      <c r="X17" s="39">
        <f t="shared" si="6"/>
        <v>0</v>
      </c>
      <c r="AB17" s="27" t="s">
        <v>89</v>
      </c>
    </row>
    <row r="18" spans="1:28" s="27" customFormat="1" ht="15" customHeight="1" x14ac:dyDescent="0.25">
      <c r="A18" s="38" t="s">
        <v>129</v>
      </c>
      <c r="B18" s="6" t="s">
        <v>521</v>
      </c>
      <c r="C18" s="39">
        <f t="shared" si="0"/>
        <v>15633</v>
      </c>
      <c r="D18" s="39">
        <f t="shared" si="1"/>
        <v>18690</v>
      </c>
      <c r="E18" s="39">
        <f>'21Q4_P3'!E18</f>
        <v>15711</v>
      </c>
      <c r="F18" s="39">
        <f>'21Q4_P3'!F18</f>
        <v>19539</v>
      </c>
      <c r="I18" s="40"/>
      <c r="J18" s="40"/>
      <c r="K18" s="40"/>
      <c r="L18" s="40">
        <v>7748172177</v>
      </c>
      <c r="M18" s="40">
        <v>12731828251</v>
      </c>
      <c r="N18" s="40">
        <v>14097761132</v>
      </c>
      <c r="O18" s="40">
        <v>15633171296</v>
      </c>
      <c r="P18" s="40">
        <v>18690303534</v>
      </c>
      <c r="Q18" s="40"/>
      <c r="R18" s="40"/>
      <c r="S18" s="40"/>
      <c r="T18" s="40"/>
      <c r="U18" s="40"/>
      <c r="V18" s="40"/>
      <c r="W18" s="40"/>
      <c r="X18" s="40"/>
      <c r="Z18" s="27" t="s">
        <v>643</v>
      </c>
      <c r="AB18" s="27" t="s">
        <v>89</v>
      </c>
    </row>
    <row r="19" spans="1:28" s="27" customFormat="1" ht="15" customHeight="1" x14ac:dyDescent="0.25">
      <c r="A19" s="41" t="s">
        <v>130</v>
      </c>
      <c r="B19" s="7" t="s">
        <v>137</v>
      </c>
      <c r="C19" s="39">
        <f t="shared" si="0"/>
        <v>14361</v>
      </c>
      <c r="D19" s="39">
        <f t="shared" si="1"/>
        <v>17461</v>
      </c>
      <c r="E19" s="39">
        <f>'21Q4_P3'!E19</f>
        <v>14721</v>
      </c>
      <c r="F19" s="39">
        <f>'21Q4_P3'!F19</f>
        <v>18283</v>
      </c>
      <c r="I19" s="40"/>
      <c r="J19" s="40"/>
      <c r="K19" s="40"/>
      <c r="L19" s="40">
        <v>7385942771</v>
      </c>
      <c r="M19" s="40">
        <v>12194486609</v>
      </c>
      <c r="N19" s="40">
        <v>13362004654</v>
      </c>
      <c r="O19" s="40">
        <v>14361495707</v>
      </c>
      <c r="P19" s="40">
        <v>17461390080</v>
      </c>
      <c r="Q19" s="40"/>
      <c r="R19" s="40"/>
      <c r="S19" s="40"/>
      <c r="T19" s="40"/>
      <c r="U19" s="40"/>
      <c r="V19" s="40"/>
      <c r="W19" s="40"/>
      <c r="X19" s="40"/>
      <c r="Z19" s="27" t="s">
        <v>643</v>
      </c>
      <c r="AB19" s="27" t="s">
        <v>89</v>
      </c>
    </row>
    <row r="20" spans="1:28" s="27" customFormat="1" ht="15" customHeight="1" x14ac:dyDescent="0.25">
      <c r="A20" s="41" t="s">
        <v>124</v>
      </c>
      <c r="B20" s="7" t="s">
        <v>31</v>
      </c>
      <c r="C20" s="39">
        <f t="shared" si="0"/>
        <v>1271</v>
      </c>
      <c r="D20" s="39">
        <f t="shared" si="1"/>
        <v>1228</v>
      </c>
      <c r="E20" s="39">
        <f>'21Q4_P3'!E20</f>
        <v>990</v>
      </c>
      <c r="F20" s="39">
        <f>'21Q4_P3'!F20</f>
        <v>1255</v>
      </c>
      <c r="I20" s="39">
        <f t="shared" ref="I20:X20" si="7">I18-I19</f>
        <v>0</v>
      </c>
      <c r="J20" s="39">
        <f t="shared" si="7"/>
        <v>0</v>
      </c>
      <c r="K20" s="39">
        <f t="shared" si="7"/>
        <v>0</v>
      </c>
      <c r="L20" s="39">
        <f t="shared" si="7"/>
        <v>362229406</v>
      </c>
      <c r="M20" s="39">
        <f t="shared" si="7"/>
        <v>537341642</v>
      </c>
      <c r="N20" s="39">
        <f t="shared" si="7"/>
        <v>735756478</v>
      </c>
      <c r="O20" s="39">
        <f>O18-O19</f>
        <v>1271675589</v>
      </c>
      <c r="P20" s="39">
        <f t="shared" si="7"/>
        <v>1228913454</v>
      </c>
      <c r="Q20" s="39">
        <f t="shared" si="7"/>
        <v>0</v>
      </c>
      <c r="R20" s="39">
        <f t="shared" si="7"/>
        <v>0</v>
      </c>
      <c r="S20" s="39">
        <f t="shared" si="7"/>
        <v>0</v>
      </c>
      <c r="T20" s="39">
        <f t="shared" si="7"/>
        <v>0</v>
      </c>
      <c r="U20" s="39">
        <f t="shared" si="7"/>
        <v>0</v>
      </c>
      <c r="V20" s="39">
        <f t="shared" si="7"/>
        <v>0</v>
      </c>
      <c r="W20" s="39">
        <f t="shared" si="7"/>
        <v>0</v>
      </c>
      <c r="X20" s="39">
        <f t="shared" si="7"/>
        <v>0</v>
      </c>
      <c r="AB20" s="27" t="s">
        <v>89</v>
      </c>
    </row>
    <row r="21" spans="1:28" s="27" customFormat="1" ht="15" customHeight="1" x14ac:dyDescent="0.25">
      <c r="A21" s="38" t="s">
        <v>132</v>
      </c>
      <c r="B21" s="6" t="s">
        <v>138</v>
      </c>
      <c r="C21" s="39">
        <f t="shared" si="0"/>
        <v>8135</v>
      </c>
      <c r="D21" s="39">
        <f t="shared" si="1"/>
        <v>8941</v>
      </c>
      <c r="E21" s="39">
        <f>'21Q4_P3'!E21</f>
        <v>8111</v>
      </c>
      <c r="F21" s="39">
        <f>'21Q4_P3'!F21</f>
        <v>8384</v>
      </c>
      <c r="I21" s="40"/>
      <c r="J21" s="40"/>
      <c r="K21" s="40"/>
      <c r="L21" s="40">
        <v>2919339041</v>
      </c>
      <c r="M21" s="40">
        <v>6951921058</v>
      </c>
      <c r="N21" s="40">
        <v>7393444341</v>
      </c>
      <c r="O21" s="40">
        <v>8135655261</v>
      </c>
      <c r="P21" s="40">
        <v>8941484740</v>
      </c>
      <c r="Q21" s="40"/>
      <c r="R21" s="40"/>
      <c r="S21" s="40"/>
      <c r="T21" s="40"/>
      <c r="U21" s="40"/>
      <c r="V21" s="40"/>
      <c r="W21" s="40"/>
      <c r="X21" s="40"/>
      <c r="Z21" s="27" t="s">
        <v>643</v>
      </c>
      <c r="AB21" s="27" t="s">
        <v>89</v>
      </c>
    </row>
    <row r="22" spans="1:28" s="27" customFormat="1" ht="15" customHeight="1" x14ac:dyDescent="0.25">
      <c r="A22" s="45" t="s">
        <v>131</v>
      </c>
      <c r="B22" s="13" t="s">
        <v>139</v>
      </c>
      <c r="C22" s="46">
        <f t="shared" si="0"/>
        <v>58520</v>
      </c>
      <c r="D22" s="46">
        <f t="shared" si="1"/>
        <v>68410</v>
      </c>
      <c r="E22" s="46">
        <f>'21Q4_P3'!E22</f>
        <v>60103</v>
      </c>
      <c r="F22" s="46">
        <f>'21Q4_P3'!F22</f>
        <v>70745</v>
      </c>
      <c r="I22" s="46">
        <f t="shared" ref="I22:N22" si="8">SUM(I8,I13)</f>
        <v>0</v>
      </c>
      <c r="J22" s="46">
        <f t="shared" si="8"/>
        <v>0</v>
      </c>
      <c r="K22" s="46">
        <f t="shared" si="8"/>
        <v>0</v>
      </c>
      <c r="L22" s="46">
        <f t="shared" si="8"/>
        <v>38158526857</v>
      </c>
      <c r="M22" s="46">
        <f t="shared" si="8"/>
        <v>48726841188</v>
      </c>
      <c r="N22" s="46">
        <f t="shared" si="8"/>
        <v>55779033830</v>
      </c>
      <c r="O22" s="46">
        <f>SUM(O8,O13)</f>
        <v>58520136368</v>
      </c>
      <c r="P22" s="46">
        <f t="shared" ref="P22:X22" si="9">SUM(P8,P13)</f>
        <v>68410633101</v>
      </c>
      <c r="Q22" s="46">
        <f t="shared" si="9"/>
        <v>0</v>
      </c>
      <c r="R22" s="46">
        <f t="shared" si="9"/>
        <v>0</v>
      </c>
      <c r="S22" s="46">
        <f t="shared" si="9"/>
        <v>0</v>
      </c>
      <c r="T22" s="46">
        <f t="shared" si="9"/>
        <v>0</v>
      </c>
      <c r="U22" s="46">
        <f t="shared" si="9"/>
        <v>0</v>
      </c>
      <c r="V22" s="46">
        <f t="shared" si="9"/>
        <v>0</v>
      </c>
      <c r="W22" s="46">
        <f t="shared" si="9"/>
        <v>0</v>
      </c>
      <c r="X22" s="46">
        <f t="shared" si="9"/>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0">+IF(OR(O24="",O24=0),"―",IF(O24&lt;0,ROUNDDOWN(O24/10^6,0)+-0.0000001,ROUNDDOWN(O24/10^6,0)))</f>
        <v>20018</v>
      </c>
      <c r="D24" s="37">
        <f t="shared" ref="D24:D43" si="11">+IF(OR(P24="",P24=0),"―",IF(P24&lt;0,ROUNDDOWN(P24/10^6,0)+-0.0000001,ROUNDDOWN(P24/10^6,0)))</f>
        <v>22230</v>
      </c>
      <c r="E24" s="37">
        <f>'21Q4_P3'!E24</f>
        <v>20580</v>
      </c>
      <c r="F24" s="37">
        <f>'21Q4_P3'!F24</f>
        <v>25905</v>
      </c>
      <c r="I24" s="48"/>
      <c r="J24" s="48"/>
      <c r="K24" s="48"/>
      <c r="L24" s="48">
        <v>14959271960</v>
      </c>
      <c r="M24" s="48">
        <v>18879702881</v>
      </c>
      <c r="N24" s="48">
        <v>19914654561</v>
      </c>
      <c r="O24" s="48">
        <v>20018589621</v>
      </c>
      <c r="P24" s="48">
        <v>22230209182</v>
      </c>
      <c r="Q24" s="48"/>
      <c r="R24" s="48"/>
      <c r="S24" s="48"/>
      <c r="T24" s="48"/>
      <c r="U24" s="48"/>
      <c r="V24" s="48"/>
      <c r="W24" s="48"/>
      <c r="X24" s="48"/>
      <c r="Z24" s="27" t="s">
        <v>643</v>
      </c>
      <c r="AB24" s="27" t="s">
        <v>89</v>
      </c>
    </row>
    <row r="25" spans="1:28" s="27" customFormat="1" ht="15" customHeight="1" x14ac:dyDescent="0.25">
      <c r="A25" s="38" t="s">
        <v>141</v>
      </c>
      <c r="B25" s="6" t="s">
        <v>617</v>
      </c>
      <c r="C25" s="39">
        <f t="shared" si="10"/>
        <v>1500</v>
      </c>
      <c r="D25" s="39">
        <f t="shared" si="11"/>
        <v>2500</v>
      </c>
      <c r="E25" s="39">
        <f>'21Q4_P3'!E25</f>
        <v>2000</v>
      </c>
      <c r="F25" s="39">
        <f>'21Q4_P3'!F25</f>
        <v>5177</v>
      </c>
      <c r="I25" s="40"/>
      <c r="J25" s="40"/>
      <c r="K25" s="40"/>
      <c r="L25" s="40">
        <v>500000000</v>
      </c>
      <c r="M25" s="40">
        <v>3900000000</v>
      </c>
      <c r="N25" s="40">
        <v>3000000000</v>
      </c>
      <c r="O25" s="40">
        <v>1500000000</v>
      </c>
      <c r="P25" s="40">
        <v>2500000000</v>
      </c>
      <c r="Q25" s="40"/>
      <c r="R25" s="40"/>
      <c r="S25" s="40"/>
      <c r="T25" s="40"/>
      <c r="U25" s="40"/>
      <c r="V25" s="40"/>
      <c r="W25" s="40"/>
      <c r="X25" s="40"/>
      <c r="Z25" s="27" t="s">
        <v>643</v>
      </c>
      <c r="AB25" s="27" t="s">
        <v>89</v>
      </c>
    </row>
    <row r="26" spans="1:28" s="27" customFormat="1" ht="15" customHeight="1" x14ac:dyDescent="0.25">
      <c r="A26" s="38" t="s">
        <v>142</v>
      </c>
      <c r="B26" s="6" t="s">
        <v>618</v>
      </c>
      <c r="C26" s="39">
        <f t="shared" si="10"/>
        <v>3497</v>
      </c>
      <c r="D26" s="39">
        <f t="shared" si="11"/>
        <v>3592</v>
      </c>
      <c r="E26" s="39">
        <f>'21Q4_P3'!E26</f>
        <v>3545</v>
      </c>
      <c r="F26" s="39">
        <f>'21Q4_P3'!F26</f>
        <v>4260</v>
      </c>
      <c r="I26" s="40"/>
      <c r="J26" s="40"/>
      <c r="K26" s="40"/>
      <c r="L26" s="40">
        <v>2671508000</v>
      </c>
      <c r="M26" s="40">
        <v>2821508000</v>
      </c>
      <c r="N26" s="40">
        <v>3224952000</v>
      </c>
      <c r="O26" s="40">
        <v>3497970000</v>
      </c>
      <c r="P26" s="40">
        <v>3592856000</v>
      </c>
      <c r="Q26" s="40"/>
      <c r="R26" s="40"/>
      <c r="S26" s="40"/>
      <c r="T26" s="40"/>
      <c r="U26" s="40"/>
      <c r="V26" s="40"/>
      <c r="W26" s="40"/>
      <c r="X26" s="40"/>
      <c r="Z26" s="27" t="s">
        <v>643</v>
      </c>
      <c r="AB26" s="27" t="s">
        <v>89</v>
      </c>
    </row>
    <row r="27" spans="1:28" s="27" customFormat="1" ht="15" customHeight="1" x14ac:dyDescent="0.25">
      <c r="A27" s="38" t="s">
        <v>143</v>
      </c>
      <c r="B27" s="6" t="s">
        <v>159</v>
      </c>
      <c r="C27" s="39">
        <f t="shared" si="10"/>
        <v>7731</v>
      </c>
      <c r="D27" s="39">
        <f t="shared" si="11"/>
        <v>8875</v>
      </c>
      <c r="E27" s="39">
        <f>'21Q4_P3'!E27</f>
        <v>7523</v>
      </c>
      <c r="F27" s="39">
        <f>'21Q4_P3'!F27</f>
        <v>8923</v>
      </c>
      <c r="I27" s="40"/>
      <c r="J27" s="40"/>
      <c r="K27" s="40"/>
      <c r="L27" s="40">
        <v>5904403553</v>
      </c>
      <c r="M27" s="40">
        <v>6060259105</v>
      </c>
      <c r="N27" s="40">
        <v>6915884715</v>
      </c>
      <c r="O27" s="40">
        <v>7731757447</v>
      </c>
      <c r="P27" s="40">
        <v>8875010679</v>
      </c>
      <c r="Q27" s="40"/>
      <c r="R27" s="40"/>
      <c r="S27" s="40"/>
      <c r="T27" s="40"/>
      <c r="U27" s="40"/>
      <c r="V27" s="40"/>
      <c r="W27" s="40"/>
      <c r="X27" s="40"/>
      <c r="Z27" s="27" t="s">
        <v>643</v>
      </c>
      <c r="AB27" s="27" t="s">
        <v>89</v>
      </c>
    </row>
    <row r="28" spans="1:28" s="27" customFormat="1" ht="15" customHeight="1" x14ac:dyDescent="0.25">
      <c r="A28" s="42" t="s">
        <v>124</v>
      </c>
      <c r="B28" s="8" t="s">
        <v>31</v>
      </c>
      <c r="C28" s="43">
        <f t="shared" si="10"/>
        <v>7288</v>
      </c>
      <c r="D28" s="43">
        <f t="shared" si="11"/>
        <v>7262</v>
      </c>
      <c r="E28" s="43">
        <f>'21Q4_P3'!E28</f>
        <v>7511</v>
      </c>
      <c r="F28" s="43">
        <f>'21Q4_P3'!F28</f>
        <v>7544</v>
      </c>
      <c r="I28" s="43">
        <f t="shared" ref="I28:P28" si="12">I24-SUM(I25:I27)</f>
        <v>0</v>
      </c>
      <c r="J28" s="43">
        <f t="shared" si="12"/>
        <v>0</v>
      </c>
      <c r="K28" s="43">
        <f t="shared" si="12"/>
        <v>0</v>
      </c>
      <c r="L28" s="43">
        <f t="shared" si="12"/>
        <v>5883360407</v>
      </c>
      <c r="M28" s="43">
        <f t="shared" si="12"/>
        <v>6097935776</v>
      </c>
      <c r="N28" s="43">
        <f t="shared" si="12"/>
        <v>6773817846</v>
      </c>
      <c r="O28" s="43">
        <f>O24-SUM(O25:O27)</f>
        <v>7288862174</v>
      </c>
      <c r="P28" s="43">
        <f t="shared" si="12"/>
        <v>7262342503</v>
      </c>
      <c r="Q28" s="43">
        <f t="shared" ref="Q28:X28" si="13">Q24-SUM(Q25:Q27)</f>
        <v>0</v>
      </c>
      <c r="R28" s="43">
        <f t="shared" si="13"/>
        <v>0</v>
      </c>
      <c r="S28" s="43">
        <f t="shared" si="13"/>
        <v>0</v>
      </c>
      <c r="T28" s="43">
        <f t="shared" si="13"/>
        <v>0</v>
      </c>
      <c r="U28" s="43">
        <f t="shared" si="13"/>
        <v>0</v>
      </c>
      <c r="V28" s="43">
        <f t="shared" si="13"/>
        <v>0</v>
      </c>
      <c r="W28" s="43">
        <f t="shared" si="13"/>
        <v>0</v>
      </c>
      <c r="X28" s="43">
        <f t="shared" si="13"/>
        <v>0</v>
      </c>
      <c r="AB28" s="27" t="s">
        <v>89</v>
      </c>
    </row>
    <row r="29" spans="1:28" s="27" customFormat="1" ht="15" customHeight="1" x14ac:dyDescent="0.25">
      <c r="A29" s="36" t="s">
        <v>144</v>
      </c>
      <c r="B29" s="5" t="s">
        <v>522</v>
      </c>
      <c r="C29" s="37">
        <f t="shared" si="10"/>
        <v>18784</v>
      </c>
      <c r="D29" s="37">
        <f t="shared" si="11"/>
        <v>25015</v>
      </c>
      <c r="E29" s="37">
        <f>'21Q4_P3'!E29</f>
        <v>21050</v>
      </c>
      <c r="F29" s="37">
        <f>'21Q4_P3'!F29</f>
        <v>24689</v>
      </c>
      <c r="I29" s="48"/>
      <c r="J29" s="48"/>
      <c r="K29" s="48"/>
      <c r="L29" s="48">
        <v>10426431912</v>
      </c>
      <c r="M29" s="48">
        <v>13902056590</v>
      </c>
      <c r="N29" s="48">
        <v>18242343835</v>
      </c>
      <c r="O29" s="48">
        <v>18784082798</v>
      </c>
      <c r="P29" s="48">
        <v>25015503801</v>
      </c>
      <c r="Q29" s="48"/>
      <c r="R29" s="48"/>
      <c r="S29" s="48"/>
      <c r="T29" s="48"/>
      <c r="U29" s="48"/>
      <c r="V29" s="48"/>
      <c r="W29" s="48"/>
      <c r="X29" s="48"/>
      <c r="Z29" s="27" t="s">
        <v>643</v>
      </c>
      <c r="AB29" s="27" t="s">
        <v>89</v>
      </c>
    </row>
    <row r="30" spans="1:28" s="27" customFormat="1" ht="15" customHeight="1" x14ac:dyDescent="0.25">
      <c r="A30" s="38" t="s">
        <v>145</v>
      </c>
      <c r="B30" s="6" t="s">
        <v>694</v>
      </c>
      <c r="C30" s="39">
        <f t="shared" si="10"/>
        <v>10696</v>
      </c>
      <c r="D30" s="39">
        <f t="shared" si="11"/>
        <v>16067</v>
      </c>
      <c r="E30" s="39">
        <f>'21Q4_P3'!E30</f>
        <v>12854</v>
      </c>
      <c r="F30" s="39">
        <f>'21Q4_P3'!F30</f>
        <v>15619</v>
      </c>
      <c r="I30" s="40"/>
      <c r="J30" s="40"/>
      <c r="K30" s="40"/>
      <c r="L30" s="40">
        <v>7274112000</v>
      </c>
      <c r="M30" s="40">
        <v>7727604000</v>
      </c>
      <c r="N30" s="40">
        <v>11344299000</v>
      </c>
      <c r="O30" s="40">
        <v>10696329000</v>
      </c>
      <c r="P30" s="40">
        <v>16067144000</v>
      </c>
      <c r="Q30" s="40"/>
      <c r="R30" s="40"/>
      <c r="S30" s="40"/>
      <c r="T30" s="40"/>
      <c r="U30" s="40"/>
      <c r="V30" s="40"/>
      <c r="W30" s="40"/>
      <c r="X30" s="40"/>
      <c r="Z30" s="27" t="s">
        <v>643</v>
      </c>
      <c r="AB30" s="27" t="s">
        <v>89</v>
      </c>
    </row>
    <row r="31" spans="1:28" s="27" customFormat="1" ht="15" customHeight="1" x14ac:dyDescent="0.25">
      <c r="A31" s="38" t="s">
        <v>146</v>
      </c>
      <c r="B31" s="6" t="s">
        <v>523</v>
      </c>
      <c r="C31" s="39">
        <f t="shared" si="10"/>
        <v>3325</v>
      </c>
      <c r="D31" s="39">
        <f t="shared" si="11"/>
        <v>3498</v>
      </c>
      <c r="E31" s="39">
        <f>'21Q4_P3'!E31</f>
        <v>3346</v>
      </c>
      <c r="F31" s="39">
        <f>'21Q4_P3'!F31</f>
        <v>3592</v>
      </c>
      <c r="I31" s="40"/>
      <c r="J31" s="40"/>
      <c r="K31" s="40"/>
      <c r="L31" s="40">
        <v>1217285258</v>
      </c>
      <c r="M31" s="40">
        <v>1959401526</v>
      </c>
      <c r="N31" s="40">
        <v>2477545396</v>
      </c>
      <c r="O31" s="40">
        <v>3325419127</v>
      </c>
      <c r="P31" s="40">
        <v>3498888997</v>
      </c>
      <c r="Q31" s="40"/>
      <c r="R31" s="40"/>
      <c r="S31" s="40"/>
      <c r="T31" s="40"/>
      <c r="U31" s="40"/>
      <c r="V31" s="40"/>
      <c r="W31" s="40"/>
      <c r="X31" s="40"/>
      <c r="Z31" s="27" t="s">
        <v>643</v>
      </c>
      <c r="AB31" s="27" t="s">
        <v>89</v>
      </c>
    </row>
    <row r="32" spans="1:28" s="27" customFormat="1" ht="15" customHeight="1" x14ac:dyDescent="0.25">
      <c r="A32" s="38" t="s">
        <v>147</v>
      </c>
      <c r="B32" s="6" t="s">
        <v>524</v>
      </c>
      <c r="C32" s="39">
        <f t="shared" si="10"/>
        <v>1691</v>
      </c>
      <c r="D32" s="39">
        <f t="shared" si="11"/>
        <v>1824</v>
      </c>
      <c r="E32" s="39">
        <f>'21Q4_P3'!E32</f>
        <v>1627</v>
      </c>
      <c r="F32" s="39">
        <f>'21Q4_P3'!F32</f>
        <v>1765</v>
      </c>
      <c r="I32" s="40"/>
      <c r="J32" s="40"/>
      <c r="K32" s="40"/>
      <c r="L32" s="40">
        <v>1226519891</v>
      </c>
      <c r="M32" s="40">
        <v>1353755045</v>
      </c>
      <c r="N32" s="40">
        <v>1421728198</v>
      </c>
      <c r="O32" s="40">
        <v>1691199876</v>
      </c>
      <c r="P32" s="40">
        <v>1824713552</v>
      </c>
      <c r="Q32" s="40"/>
      <c r="R32" s="40"/>
      <c r="S32" s="40"/>
      <c r="T32" s="40"/>
      <c r="U32" s="40"/>
      <c r="V32" s="40"/>
      <c r="W32" s="40"/>
      <c r="X32" s="40"/>
      <c r="Z32" s="27" t="s">
        <v>643</v>
      </c>
      <c r="AB32" s="27" t="s">
        <v>89</v>
      </c>
    </row>
    <row r="33" spans="1:28" s="27" customFormat="1" ht="15" customHeight="1" x14ac:dyDescent="0.25">
      <c r="A33" s="38" t="s">
        <v>124</v>
      </c>
      <c r="B33" s="6" t="s">
        <v>31</v>
      </c>
      <c r="C33" s="39">
        <f t="shared" si="10"/>
        <v>3071</v>
      </c>
      <c r="D33" s="39">
        <f t="shared" si="11"/>
        <v>3624</v>
      </c>
      <c r="E33" s="39">
        <f>'21Q4_P3'!E33</f>
        <v>3222</v>
      </c>
      <c r="F33" s="39">
        <f>'21Q4_P3'!F33</f>
        <v>3712</v>
      </c>
      <c r="I33" s="43">
        <f t="shared" ref="I33:X33" si="14">I29-SUM(I30:I32)</f>
        <v>0</v>
      </c>
      <c r="J33" s="43">
        <f t="shared" si="14"/>
        <v>0</v>
      </c>
      <c r="K33" s="43">
        <f t="shared" si="14"/>
        <v>0</v>
      </c>
      <c r="L33" s="43">
        <f t="shared" si="14"/>
        <v>708514763</v>
      </c>
      <c r="M33" s="43">
        <f t="shared" si="14"/>
        <v>2861296019</v>
      </c>
      <c r="N33" s="43">
        <f t="shared" si="14"/>
        <v>2998771241</v>
      </c>
      <c r="O33" s="43">
        <f>O29-SUM(O30:O32)</f>
        <v>3071134795</v>
      </c>
      <c r="P33" s="43">
        <f t="shared" si="14"/>
        <v>3624757252</v>
      </c>
      <c r="Q33" s="43">
        <f t="shared" si="14"/>
        <v>0</v>
      </c>
      <c r="R33" s="43">
        <f t="shared" si="14"/>
        <v>0</v>
      </c>
      <c r="S33" s="43">
        <f t="shared" si="14"/>
        <v>0</v>
      </c>
      <c r="T33" s="43">
        <f t="shared" si="14"/>
        <v>0</v>
      </c>
      <c r="U33" s="43">
        <f t="shared" si="14"/>
        <v>0</v>
      </c>
      <c r="V33" s="43">
        <f t="shared" si="14"/>
        <v>0</v>
      </c>
      <c r="W33" s="43">
        <f t="shared" si="14"/>
        <v>0</v>
      </c>
      <c r="X33" s="43">
        <f t="shared" si="14"/>
        <v>0</v>
      </c>
      <c r="AB33" s="27" t="s">
        <v>89</v>
      </c>
    </row>
    <row r="34" spans="1:28" s="27" customFormat="1" ht="15" customHeight="1" x14ac:dyDescent="0.25">
      <c r="A34" s="45" t="s">
        <v>148</v>
      </c>
      <c r="B34" s="13" t="s">
        <v>160</v>
      </c>
      <c r="C34" s="46">
        <f t="shared" si="10"/>
        <v>38802</v>
      </c>
      <c r="D34" s="46">
        <f t="shared" si="11"/>
        <v>47245</v>
      </c>
      <c r="E34" s="46">
        <f>'21Q4_P3'!E34</f>
        <v>41631</v>
      </c>
      <c r="F34" s="46">
        <f>'21Q4_P3'!F34</f>
        <v>50595</v>
      </c>
      <c r="I34" s="46">
        <f t="shared" ref="I34:N34" si="15">SUM(I24,I29)</f>
        <v>0</v>
      </c>
      <c r="J34" s="46">
        <f t="shared" si="15"/>
        <v>0</v>
      </c>
      <c r="K34" s="46">
        <f t="shared" si="15"/>
        <v>0</v>
      </c>
      <c r="L34" s="46">
        <f t="shared" si="15"/>
        <v>25385703872</v>
      </c>
      <c r="M34" s="46">
        <f t="shared" si="15"/>
        <v>32781759471</v>
      </c>
      <c r="N34" s="46">
        <f t="shared" si="15"/>
        <v>38156998396</v>
      </c>
      <c r="O34" s="46">
        <f>SUM(O24,O29)</f>
        <v>38802672419</v>
      </c>
      <c r="P34" s="46">
        <f t="shared" ref="P34:X34" si="16">SUM(P24,P29)</f>
        <v>47245712983</v>
      </c>
      <c r="Q34" s="46">
        <f t="shared" si="16"/>
        <v>0</v>
      </c>
      <c r="R34" s="46">
        <f t="shared" si="16"/>
        <v>0</v>
      </c>
      <c r="S34" s="46">
        <f t="shared" si="16"/>
        <v>0</v>
      </c>
      <c r="T34" s="46">
        <f t="shared" si="16"/>
        <v>0</v>
      </c>
      <c r="U34" s="46">
        <f t="shared" si="16"/>
        <v>0</v>
      </c>
      <c r="V34" s="46">
        <f t="shared" si="16"/>
        <v>0</v>
      </c>
      <c r="W34" s="46">
        <f t="shared" si="16"/>
        <v>0</v>
      </c>
      <c r="X34" s="46">
        <f t="shared" si="16"/>
        <v>0</v>
      </c>
      <c r="AB34" s="27" t="s">
        <v>89</v>
      </c>
    </row>
    <row r="35" spans="1:28" s="27" customFormat="1" ht="15" customHeight="1" x14ac:dyDescent="0.25">
      <c r="A35" s="36" t="s">
        <v>149</v>
      </c>
      <c r="B35" s="11" t="s">
        <v>525</v>
      </c>
      <c r="C35" s="37">
        <f t="shared" si="10"/>
        <v>19700</v>
      </c>
      <c r="D35" s="37">
        <f t="shared" si="11"/>
        <v>21101</v>
      </c>
      <c r="E35" s="37">
        <f>'21Q4_P3'!E35</f>
        <v>18454</v>
      </c>
      <c r="F35" s="37">
        <f>'21Q4_P3'!F35</f>
        <v>20139</v>
      </c>
      <c r="I35" s="37">
        <f t="shared" ref="I35:P35" si="17">SUM(I36:I39)</f>
        <v>0</v>
      </c>
      <c r="J35" s="37">
        <f t="shared" si="17"/>
        <v>0</v>
      </c>
      <c r="K35" s="37">
        <f t="shared" si="17"/>
        <v>0</v>
      </c>
      <c r="L35" s="37">
        <f t="shared" si="17"/>
        <v>12740103369</v>
      </c>
      <c r="M35" s="37">
        <f t="shared" si="17"/>
        <v>15909274362</v>
      </c>
      <c r="N35" s="37">
        <f t="shared" si="17"/>
        <v>17578537644</v>
      </c>
      <c r="O35" s="37">
        <f>SUM(O36:O39)</f>
        <v>19700859834</v>
      </c>
      <c r="P35" s="37">
        <f t="shared" si="17"/>
        <v>21101918912</v>
      </c>
      <c r="Q35" s="37">
        <f t="shared" ref="Q35:X35" si="18">SUM(Q36:Q39)</f>
        <v>0</v>
      </c>
      <c r="R35" s="37">
        <f t="shared" si="18"/>
        <v>0</v>
      </c>
      <c r="S35" s="37">
        <f t="shared" si="18"/>
        <v>0</v>
      </c>
      <c r="T35" s="37">
        <f t="shared" si="18"/>
        <v>0</v>
      </c>
      <c r="U35" s="37">
        <f t="shared" si="18"/>
        <v>0</v>
      </c>
      <c r="V35" s="37">
        <f t="shared" si="18"/>
        <v>0</v>
      </c>
      <c r="W35" s="37">
        <f t="shared" si="18"/>
        <v>0</v>
      </c>
      <c r="X35" s="37">
        <f t="shared" si="18"/>
        <v>0</v>
      </c>
      <c r="AB35" s="27" t="s">
        <v>89</v>
      </c>
    </row>
    <row r="36" spans="1:28" s="27" customFormat="1" ht="15" customHeight="1" x14ac:dyDescent="0.25">
      <c r="A36" s="38" t="s">
        <v>150</v>
      </c>
      <c r="B36" s="6" t="s">
        <v>526</v>
      </c>
      <c r="C36" s="39">
        <f t="shared" si="10"/>
        <v>623</v>
      </c>
      <c r="D36" s="39">
        <f t="shared" si="11"/>
        <v>658</v>
      </c>
      <c r="E36" s="39">
        <f>'21Q4_P3'!E36</f>
        <v>595</v>
      </c>
      <c r="F36" s="39">
        <f>'21Q4_P3'!F36</f>
        <v>630</v>
      </c>
      <c r="I36" s="40"/>
      <c r="J36" s="40"/>
      <c r="K36" s="40"/>
      <c r="L36" s="40">
        <v>553220250</v>
      </c>
      <c r="M36" s="40">
        <v>576535850</v>
      </c>
      <c r="N36" s="40">
        <v>586865300</v>
      </c>
      <c r="O36" s="40">
        <v>623008525</v>
      </c>
      <c r="P36" s="40">
        <v>658704481</v>
      </c>
      <c r="Q36" s="40"/>
      <c r="R36" s="40"/>
      <c r="S36" s="40"/>
      <c r="T36" s="40"/>
      <c r="U36" s="40"/>
      <c r="V36" s="40"/>
      <c r="W36" s="40"/>
      <c r="X36" s="40"/>
      <c r="Z36" s="27" t="s">
        <v>643</v>
      </c>
      <c r="AB36" s="27" t="s">
        <v>89</v>
      </c>
    </row>
    <row r="37" spans="1:28" s="27" customFormat="1" ht="15" customHeight="1" x14ac:dyDescent="0.25">
      <c r="A37" s="38" t="s">
        <v>151</v>
      </c>
      <c r="B37" s="6" t="s">
        <v>161</v>
      </c>
      <c r="C37" s="39">
        <f t="shared" si="10"/>
        <v>5522</v>
      </c>
      <c r="D37" s="39">
        <f t="shared" si="11"/>
        <v>5557</v>
      </c>
      <c r="E37" s="39">
        <f>'21Q4_P3'!E37</f>
        <v>5494</v>
      </c>
      <c r="F37" s="39">
        <f>'21Q4_P3'!F37</f>
        <v>5530</v>
      </c>
      <c r="I37" s="40"/>
      <c r="J37" s="40"/>
      <c r="K37" s="40"/>
      <c r="L37" s="40">
        <v>5452480460</v>
      </c>
      <c r="M37" s="40">
        <v>5475796060</v>
      </c>
      <c r="N37" s="40">
        <v>5486125510</v>
      </c>
      <c r="O37" s="40">
        <v>5522268735</v>
      </c>
      <c r="P37" s="40">
        <v>5557964691</v>
      </c>
      <c r="Q37" s="40"/>
      <c r="R37" s="40"/>
      <c r="S37" s="40"/>
      <c r="T37" s="40"/>
      <c r="U37" s="40"/>
      <c r="V37" s="40"/>
      <c r="W37" s="40"/>
      <c r="X37" s="40"/>
      <c r="Z37" s="27" t="s">
        <v>643</v>
      </c>
      <c r="AB37" s="27" t="s">
        <v>89</v>
      </c>
    </row>
    <row r="38" spans="1:28" s="27" customFormat="1" ht="15" customHeight="1" x14ac:dyDescent="0.25">
      <c r="A38" s="38" t="s">
        <v>152</v>
      </c>
      <c r="B38" s="6" t="s">
        <v>527</v>
      </c>
      <c r="C38" s="39">
        <f t="shared" si="10"/>
        <v>13555</v>
      </c>
      <c r="D38" s="39">
        <f t="shared" si="11"/>
        <v>14885</v>
      </c>
      <c r="E38" s="39">
        <f>'21Q4_P3'!E38</f>
        <v>12365</v>
      </c>
      <c r="F38" s="39">
        <f>'21Q4_P3'!F38</f>
        <v>13979</v>
      </c>
      <c r="I38" s="40"/>
      <c r="J38" s="40"/>
      <c r="K38" s="40"/>
      <c r="L38" s="40">
        <v>6734486335</v>
      </c>
      <c r="M38" s="40">
        <v>9857107448</v>
      </c>
      <c r="N38" s="40">
        <v>11505764677</v>
      </c>
      <c r="O38" s="40">
        <v>13555858233</v>
      </c>
      <c r="P38" s="40">
        <v>14885525399</v>
      </c>
      <c r="Q38" s="40"/>
      <c r="R38" s="40"/>
      <c r="S38" s="40"/>
      <c r="T38" s="40"/>
      <c r="U38" s="40"/>
      <c r="V38" s="40"/>
      <c r="W38" s="40"/>
      <c r="X38" s="40"/>
      <c r="Z38" s="27" t="s">
        <v>643</v>
      </c>
      <c r="AB38" s="27" t="s">
        <v>89</v>
      </c>
    </row>
    <row r="39" spans="1:28" s="27" customFormat="1" ht="15" customHeight="1" x14ac:dyDescent="0.25">
      <c r="A39" s="42" t="s">
        <v>153</v>
      </c>
      <c r="B39" s="8" t="s">
        <v>162</v>
      </c>
      <c r="C39" s="43">
        <f t="shared" si="10"/>
        <v>-9.9999999999999995E-8</v>
      </c>
      <c r="D39" s="43">
        <f t="shared" si="11"/>
        <v>-9.9999999999999995E-8</v>
      </c>
      <c r="E39" s="43">
        <f>'21Q4_P3'!E39</f>
        <v>-9.9999999999999995E-8</v>
      </c>
      <c r="F39" s="43">
        <f>'21Q4_P3'!F39</f>
        <v>-9.9999999999999995E-8</v>
      </c>
      <c r="I39" s="44"/>
      <c r="J39" s="44"/>
      <c r="K39" s="44"/>
      <c r="L39" s="44">
        <v>-83676</v>
      </c>
      <c r="M39" s="44">
        <v>-164996</v>
      </c>
      <c r="N39" s="44">
        <v>-217843</v>
      </c>
      <c r="O39" s="44">
        <v>-275659</v>
      </c>
      <c r="P39" s="44">
        <v>-275659</v>
      </c>
      <c r="Q39" s="44"/>
      <c r="R39" s="44"/>
      <c r="S39" s="44"/>
      <c r="T39" s="44"/>
      <c r="U39" s="44"/>
      <c r="V39" s="44"/>
      <c r="W39" s="44"/>
      <c r="X39" s="44"/>
      <c r="Z39" s="27" t="s">
        <v>643</v>
      </c>
      <c r="AB39" s="27" t="s">
        <v>89</v>
      </c>
    </row>
    <row r="40" spans="1:28" s="27" customFormat="1" ht="15" customHeight="1" x14ac:dyDescent="0.25">
      <c r="A40" s="45" t="s">
        <v>156</v>
      </c>
      <c r="B40" s="13" t="s">
        <v>163</v>
      </c>
      <c r="C40" s="46">
        <f t="shared" si="10"/>
        <v>7</v>
      </c>
      <c r="D40" s="46">
        <f t="shared" si="11"/>
        <v>54</v>
      </c>
      <c r="E40" s="46">
        <f>'21Q4_P3'!E40</f>
        <v>9</v>
      </c>
      <c r="F40" s="46">
        <f>'21Q4_P3'!F40</f>
        <v>1</v>
      </c>
      <c r="I40" s="47"/>
      <c r="J40" s="47"/>
      <c r="K40" s="47"/>
      <c r="L40" s="47">
        <v>29669128</v>
      </c>
      <c r="M40" s="47">
        <v>28555137</v>
      </c>
      <c r="N40" s="47">
        <v>32950744</v>
      </c>
      <c r="O40" s="47">
        <v>7577291</v>
      </c>
      <c r="P40" s="47">
        <v>54863006</v>
      </c>
      <c r="Q40" s="47"/>
      <c r="R40" s="47"/>
      <c r="S40" s="47"/>
      <c r="T40" s="47"/>
      <c r="U40" s="47"/>
      <c r="V40" s="47"/>
      <c r="W40" s="47"/>
      <c r="X40" s="47"/>
      <c r="Z40" s="27" t="s">
        <v>643</v>
      </c>
      <c r="AB40" s="27" t="s">
        <v>89</v>
      </c>
    </row>
    <row r="41" spans="1:28" s="27" customFormat="1" ht="15" customHeight="1" x14ac:dyDescent="0.25">
      <c r="A41" s="45" t="s">
        <v>157</v>
      </c>
      <c r="B41" s="13" t="s">
        <v>528</v>
      </c>
      <c r="C41" s="46">
        <f t="shared" si="10"/>
        <v>9</v>
      </c>
      <c r="D41" s="46">
        <f t="shared" si="11"/>
        <v>8</v>
      </c>
      <c r="E41" s="46">
        <f>'21Q4_P3'!E41</f>
        <v>8</v>
      </c>
      <c r="F41" s="46">
        <f>'21Q4_P3'!F41</f>
        <v>7</v>
      </c>
      <c r="I41" s="47"/>
      <c r="J41" s="47"/>
      <c r="K41" s="47"/>
      <c r="L41" s="47">
        <v>3050488</v>
      </c>
      <c r="M41" s="47">
        <v>7252218</v>
      </c>
      <c r="N41" s="47">
        <v>10547046</v>
      </c>
      <c r="O41" s="47">
        <v>9026824</v>
      </c>
      <c r="P41" s="47">
        <v>8138200</v>
      </c>
      <c r="Q41" s="47"/>
      <c r="R41" s="47"/>
      <c r="S41" s="47"/>
      <c r="T41" s="47"/>
      <c r="U41" s="47"/>
      <c r="V41" s="47"/>
      <c r="W41" s="47"/>
      <c r="X41" s="47"/>
      <c r="Z41" s="27" t="s">
        <v>643</v>
      </c>
      <c r="AB41" s="27" t="s">
        <v>89</v>
      </c>
    </row>
    <row r="42" spans="1:28" s="27" customFormat="1" ht="15" customHeight="1" x14ac:dyDescent="0.25">
      <c r="A42" s="45" t="s">
        <v>155</v>
      </c>
      <c r="B42" s="13" t="s">
        <v>529</v>
      </c>
      <c r="C42" s="46">
        <f t="shared" si="10"/>
        <v>19717</v>
      </c>
      <c r="D42" s="46">
        <f t="shared" si="11"/>
        <v>21164</v>
      </c>
      <c r="E42" s="46">
        <f>'21Q4_P3'!E42</f>
        <v>18472</v>
      </c>
      <c r="F42" s="46">
        <f>'21Q4_P3'!F42</f>
        <v>20149</v>
      </c>
      <c r="I42" s="46">
        <f t="shared" ref="I42:X42" si="19">SUM(I35,I40,I41)</f>
        <v>0</v>
      </c>
      <c r="J42" s="46">
        <f t="shared" si="19"/>
        <v>0</v>
      </c>
      <c r="K42" s="46">
        <f t="shared" si="19"/>
        <v>0</v>
      </c>
      <c r="L42" s="46">
        <f t="shared" si="19"/>
        <v>12772822985</v>
      </c>
      <c r="M42" s="46">
        <f t="shared" si="19"/>
        <v>15945081717</v>
      </c>
      <c r="N42" s="46">
        <f t="shared" si="19"/>
        <v>17622035434</v>
      </c>
      <c r="O42" s="46">
        <f>SUM(O35,O40,O41)</f>
        <v>19717463949</v>
      </c>
      <c r="P42" s="46">
        <f t="shared" si="19"/>
        <v>21164920118</v>
      </c>
      <c r="Q42" s="46">
        <f t="shared" si="19"/>
        <v>0</v>
      </c>
      <c r="R42" s="46">
        <f t="shared" si="19"/>
        <v>0</v>
      </c>
      <c r="S42" s="46">
        <f t="shared" si="19"/>
        <v>0</v>
      </c>
      <c r="T42" s="46">
        <f t="shared" si="19"/>
        <v>0</v>
      </c>
      <c r="U42" s="46">
        <f t="shared" si="19"/>
        <v>0</v>
      </c>
      <c r="V42" s="46">
        <f t="shared" si="19"/>
        <v>0</v>
      </c>
      <c r="W42" s="46">
        <f t="shared" si="19"/>
        <v>0</v>
      </c>
      <c r="X42" s="46">
        <f t="shared" si="19"/>
        <v>0</v>
      </c>
      <c r="AB42" s="27" t="s">
        <v>89</v>
      </c>
    </row>
    <row r="43" spans="1:28" s="27" customFormat="1" ht="15" customHeight="1" x14ac:dyDescent="0.25">
      <c r="A43" s="45" t="s">
        <v>154</v>
      </c>
      <c r="B43" s="13" t="s">
        <v>530</v>
      </c>
      <c r="C43" s="46">
        <f t="shared" si="10"/>
        <v>58520</v>
      </c>
      <c r="D43" s="46">
        <f t="shared" si="11"/>
        <v>68410</v>
      </c>
      <c r="E43" s="46">
        <f>'21Q4_P3'!E43</f>
        <v>60103</v>
      </c>
      <c r="F43" s="46">
        <f>'21Q4_P3'!F43</f>
        <v>70745</v>
      </c>
      <c r="I43" s="46">
        <f t="shared" ref="I43:X43" si="20">SUM(I34,I42)</f>
        <v>0</v>
      </c>
      <c r="J43" s="46">
        <f t="shared" si="20"/>
        <v>0</v>
      </c>
      <c r="K43" s="46">
        <f t="shared" si="20"/>
        <v>0</v>
      </c>
      <c r="L43" s="46">
        <f t="shared" si="20"/>
        <v>38158526857</v>
      </c>
      <c r="M43" s="46">
        <f t="shared" si="20"/>
        <v>48726841188</v>
      </c>
      <c r="N43" s="46">
        <f t="shared" si="20"/>
        <v>55779033830</v>
      </c>
      <c r="O43" s="46">
        <f>SUM(O34,O42)</f>
        <v>58520136368</v>
      </c>
      <c r="P43" s="46">
        <f t="shared" si="20"/>
        <v>68410633101</v>
      </c>
      <c r="Q43" s="46">
        <f t="shared" si="20"/>
        <v>0</v>
      </c>
      <c r="R43" s="46">
        <f t="shared" si="20"/>
        <v>0</v>
      </c>
      <c r="S43" s="46">
        <f t="shared" si="20"/>
        <v>0</v>
      </c>
      <c r="T43" s="46">
        <f t="shared" si="20"/>
        <v>0</v>
      </c>
      <c r="U43" s="46">
        <f t="shared" si="20"/>
        <v>0</v>
      </c>
      <c r="V43" s="46">
        <f t="shared" si="20"/>
        <v>0</v>
      </c>
      <c r="W43" s="46">
        <f t="shared" si="20"/>
        <v>0</v>
      </c>
      <c r="X43" s="46">
        <f t="shared" si="20"/>
        <v>0</v>
      </c>
      <c r="AB43" s="27" t="s">
        <v>89</v>
      </c>
    </row>
    <row r="44" spans="1:28" ht="15" customHeight="1" x14ac:dyDescent="0.2">
      <c r="I44" s="3" t="b">
        <f t="shared" ref="I44:X44" si="21">I43=I22</f>
        <v>1</v>
      </c>
      <c r="J44" s="3" t="b">
        <f t="shared" si="21"/>
        <v>1</v>
      </c>
      <c r="K44" s="3" t="b">
        <f t="shared" si="21"/>
        <v>1</v>
      </c>
      <c r="L44" s="3" t="b">
        <f t="shared" si="21"/>
        <v>1</v>
      </c>
      <c r="M44" s="3" t="b">
        <f t="shared" si="21"/>
        <v>1</v>
      </c>
      <c r="N44" s="3" t="b">
        <f t="shared" si="21"/>
        <v>1</v>
      </c>
      <c r="O44" s="3" t="b">
        <f>O43=O22</f>
        <v>1</v>
      </c>
      <c r="P44" s="3" t="b">
        <f t="shared" si="21"/>
        <v>1</v>
      </c>
      <c r="Q44" s="3" t="b">
        <f t="shared" si="21"/>
        <v>1</v>
      </c>
      <c r="R44" s="3" t="b">
        <f t="shared" si="21"/>
        <v>1</v>
      </c>
      <c r="S44" s="3" t="b">
        <f t="shared" si="21"/>
        <v>1</v>
      </c>
      <c r="T44" s="3" t="b">
        <f t="shared" si="21"/>
        <v>1</v>
      </c>
      <c r="U44" s="3" t="b">
        <f t="shared" si="21"/>
        <v>1</v>
      </c>
      <c r="V44" s="3" t="b">
        <f t="shared" si="21"/>
        <v>1</v>
      </c>
      <c r="W44" s="3" t="b">
        <f t="shared" si="21"/>
        <v>1</v>
      </c>
      <c r="X44" s="3" t="b">
        <f t="shared" si="21"/>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r:id="rId1"/>
  <headerFooter>
    <oddFooter>&amp;R3</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AAC96-D408-4984-A76C-31903F2C5F90}">
  <dimension ref="A1:AB54"/>
  <sheetViews>
    <sheetView defaultGridColor="0" colorId="23" zoomScaleNormal="100" workbookViewId="0">
      <pane xSplit="8" ySplit="7" topLeftCell="K26"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566</v>
      </c>
      <c r="Z4" s="170" t="s">
        <v>641</v>
      </c>
      <c r="AB4" s="3" t="s">
        <v>89</v>
      </c>
    </row>
    <row r="5" spans="1:28" s="27" customFormat="1" ht="15" customHeight="1" x14ac:dyDescent="0.25">
      <c r="F5" s="28" t="s">
        <v>1</v>
      </c>
      <c r="G5" s="28"/>
      <c r="AB5" s="27" t="s">
        <v>89</v>
      </c>
    </row>
    <row r="6" spans="1:28" s="27" customFormat="1" ht="15" customHeight="1" x14ac:dyDescent="0.25">
      <c r="A6" s="312"/>
      <c r="B6" s="313"/>
      <c r="C6" s="117" t="str">
        <f>'22Q2_パラメータ設定'!$F$4</f>
        <v>FY2021</v>
      </c>
      <c r="D6" s="30" t="str">
        <f>'22Q2_パラメータ設定'!$G$4</f>
        <v>FY2022</v>
      </c>
      <c r="E6" s="117" t="str">
        <f>'22Q2_パラメータ設定'!$E$4</f>
        <v>FY2020</v>
      </c>
      <c r="F6" s="122" t="str">
        <f>'22Q2_パラメータ設定'!$F$4</f>
        <v>FY2021</v>
      </c>
      <c r="I6" s="58" t="str">
        <f>'22Q2_P1'!I6</f>
        <v>FY2015</v>
      </c>
      <c r="J6" s="58" t="str">
        <f>'22Q2_P1'!J6</f>
        <v>FY2016</v>
      </c>
      <c r="K6" s="58" t="str">
        <f>'22Q2_P1'!K6</f>
        <v>FY2017</v>
      </c>
      <c r="L6" s="58" t="str">
        <f>'22Q2_P1'!L6</f>
        <v>FY2018</v>
      </c>
      <c r="M6" s="58" t="str">
        <f>'22Q2_P1'!M6</f>
        <v>FY2019</v>
      </c>
      <c r="N6" s="58" t="str">
        <f>'22Q2_P1'!N6</f>
        <v>FY2020</v>
      </c>
      <c r="O6" s="58" t="str">
        <f>'22Q2_P1'!O6</f>
        <v>FY2021</v>
      </c>
      <c r="P6" s="58" t="str">
        <f>'22Q2_P1'!P6</f>
        <v>FY2022</v>
      </c>
      <c r="Q6" s="58" t="str">
        <f>'22Q2_P1'!Q6</f>
        <v>FY2023</v>
      </c>
      <c r="R6" s="58" t="str">
        <f>'22Q2_P1'!R6</f>
        <v>FY2024</v>
      </c>
      <c r="S6" s="58" t="str">
        <f>'22Q2_P1'!S6</f>
        <v>FY2025</v>
      </c>
      <c r="T6" s="58" t="str">
        <f>'22Q2_P1'!T6</f>
        <v>FY2026</v>
      </c>
      <c r="U6" s="58" t="str">
        <f>'22Q2_P1'!U6</f>
        <v>FY2027</v>
      </c>
      <c r="V6" s="58" t="str">
        <f>'22Q2_P1'!V6</f>
        <v>FY2028</v>
      </c>
      <c r="W6" s="58" t="str">
        <f>'22Q2_P1'!W6</f>
        <v>FY2029</v>
      </c>
      <c r="X6" s="60" t="str">
        <f>'22Q2_P1'!X6</f>
        <v>FY2030</v>
      </c>
      <c r="AB6" s="27" t="s">
        <v>89</v>
      </c>
    </row>
    <row r="7" spans="1:28" s="27" customFormat="1" ht="15" customHeight="1" x14ac:dyDescent="0.25">
      <c r="A7" s="314"/>
      <c r="B7" s="315"/>
      <c r="C7" s="119" t="s">
        <v>388</v>
      </c>
      <c r="D7" s="35" t="s">
        <v>388</v>
      </c>
      <c r="E7" s="118"/>
      <c r="F7" s="118"/>
      <c r="I7" s="155" t="str">
        <f>'22Q2_P1'!I7</f>
        <v>H1</v>
      </c>
      <c r="J7" s="155" t="str">
        <f>'22Q2_P1'!J7</f>
        <v>H1</v>
      </c>
      <c r="K7" s="155" t="str">
        <f>'22Q2_P1'!K7</f>
        <v>H1</v>
      </c>
      <c r="L7" s="155" t="str">
        <f>'22Q2_P1'!L7</f>
        <v>H1</v>
      </c>
      <c r="M7" s="155" t="str">
        <f>'22Q2_P1'!M7</f>
        <v>H1</v>
      </c>
      <c r="N7" s="155" t="str">
        <f>'22Q2_P1'!N7</f>
        <v>H1</v>
      </c>
      <c r="O7" s="155" t="str">
        <f>'22Q2_P1'!O7</f>
        <v>H1</v>
      </c>
      <c r="P7" s="155" t="str">
        <f>'22Q2_P1'!P7</f>
        <v>H1</v>
      </c>
      <c r="Q7" s="155" t="str">
        <f>'22Q2_P1'!Q7</f>
        <v>H1</v>
      </c>
      <c r="R7" s="155" t="str">
        <f>'22Q2_P1'!R7</f>
        <v>H1</v>
      </c>
      <c r="S7" s="155" t="str">
        <f>'22Q2_P1'!S7</f>
        <v>H1</v>
      </c>
      <c r="T7" s="155" t="str">
        <f>'22Q2_P1'!T7</f>
        <v>H1</v>
      </c>
      <c r="U7" s="155" t="str">
        <f>'22Q2_P1'!U7</f>
        <v>H1</v>
      </c>
      <c r="V7" s="155" t="str">
        <f>'22Q2_P1'!V7</f>
        <v>H1</v>
      </c>
      <c r="W7" s="155" t="str">
        <f>'22Q2_P1'!W7</f>
        <v>H1</v>
      </c>
      <c r="X7" s="59" t="str">
        <f>'22Q2_P1'!X7</f>
        <v>H1</v>
      </c>
      <c r="AB7" s="27" t="s">
        <v>89</v>
      </c>
    </row>
    <row r="8" spans="1:28" s="27" customFormat="1" ht="15" customHeight="1" x14ac:dyDescent="0.25">
      <c r="A8" s="38" t="s">
        <v>553</v>
      </c>
      <c r="B8" s="55" t="s">
        <v>516</v>
      </c>
      <c r="C8" s="70">
        <f t="shared" ref="C8:D51" si="0">+IF(O8="","―",IF(O8&lt;0,ROUNDDOWN(O8/10^6,0)+-0.0000001,ROUNDDOWN(O8/10^6,0)))</f>
        <v>3653</v>
      </c>
      <c r="D8" s="39">
        <f t="shared" si="0"/>
        <v>3151</v>
      </c>
      <c r="E8" s="39">
        <f>'21Q4_P4'!E8</f>
        <v>5354</v>
      </c>
      <c r="F8" s="39">
        <f>'21Q4_P4'!F8</f>
        <v>5641</v>
      </c>
      <c r="I8" s="40"/>
      <c r="J8" s="40"/>
      <c r="K8" s="40"/>
      <c r="L8" s="40">
        <v>2556415282</v>
      </c>
      <c r="M8" s="40">
        <v>4704277077</v>
      </c>
      <c r="N8" s="40">
        <v>2935294171</v>
      </c>
      <c r="O8" s="40">
        <v>3653348256</v>
      </c>
      <c r="P8" s="40">
        <v>3151442925</v>
      </c>
      <c r="Q8" s="40"/>
      <c r="R8" s="40"/>
      <c r="S8" s="40"/>
      <c r="T8" s="40"/>
      <c r="U8" s="40"/>
      <c r="V8" s="40"/>
      <c r="W8" s="40"/>
      <c r="X8" s="40"/>
      <c r="Z8" s="27" t="s">
        <v>644</v>
      </c>
      <c r="AB8" s="27" t="s">
        <v>89</v>
      </c>
    </row>
    <row r="9" spans="1:28" s="27" customFormat="1" ht="15" customHeight="1" x14ac:dyDescent="0.25">
      <c r="A9" s="38" t="s">
        <v>167</v>
      </c>
      <c r="B9" s="55" t="s">
        <v>196</v>
      </c>
      <c r="C9" s="39">
        <f t="shared" si="0"/>
        <v>562</v>
      </c>
      <c r="D9" s="39">
        <f t="shared" si="0"/>
        <v>694</v>
      </c>
      <c r="E9" s="39">
        <f>'21Q4_P4'!E9</f>
        <v>1052</v>
      </c>
      <c r="F9" s="39">
        <f>'21Q4_P4'!F9</f>
        <v>1197</v>
      </c>
      <c r="I9" s="40"/>
      <c r="J9" s="40"/>
      <c r="K9" s="40"/>
      <c r="L9" s="40">
        <v>358599931</v>
      </c>
      <c r="M9" s="40">
        <v>424553729</v>
      </c>
      <c r="N9" s="40">
        <v>491963744</v>
      </c>
      <c r="O9" s="40">
        <v>562055760</v>
      </c>
      <c r="P9" s="40">
        <v>694243838</v>
      </c>
      <c r="Q9" s="40"/>
      <c r="R9" s="40"/>
      <c r="S9" s="40"/>
      <c r="T9" s="40"/>
      <c r="U9" s="40"/>
      <c r="V9" s="40"/>
      <c r="W9" s="40"/>
      <c r="X9" s="40"/>
      <c r="Z9" s="27" t="s">
        <v>644</v>
      </c>
      <c r="AB9" s="27" t="s">
        <v>89</v>
      </c>
    </row>
    <row r="10" spans="1:28" s="27" customFormat="1" ht="15" customHeight="1" x14ac:dyDescent="0.25">
      <c r="A10" s="38" t="s">
        <v>168</v>
      </c>
      <c r="B10" s="55" t="s">
        <v>64</v>
      </c>
      <c r="C10" s="39">
        <f t="shared" si="0"/>
        <v>677</v>
      </c>
      <c r="D10" s="39">
        <f t="shared" si="0"/>
        <v>877</v>
      </c>
      <c r="E10" s="39">
        <f>'21Q4_P4'!E10</f>
        <v>1286</v>
      </c>
      <c r="F10" s="39">
        <f>'21Q4_P4'!F10</f>
        <v>1400</v>
      </c>
      <c r="I10" s="40"/>
      <c r="J10" s="40"/>
      <c r="K10" s="40"/>
      <c r="L10" s="40">
        <v>338069730</v>
      </c>
      <c r="M10" s="40">
        <v>523126938</v>
      </c>
      <c r="N10" s="40">
        <v>605806774</v>
      </c>
      <c r="O10" s="40">
        <v>677137026</v>
      </c>
      <c r="P10" s="40">
        <v>877474045</v>
      </c>
      <c r="Q10" s="40"/>
      <c r="R10" s="40"/>
      <c r="S10" s="40"/>
      <c r="T10" s="40"/>
      <c r="U10" s="40"/>
      <c r="V10" s="40"/>
      <c r="W10" s="40"/>
      <c r="X10" s="40"/>
      <c r="Z10" s="27" t="s">
        <v>644</v>
      </c>
      <c r="AB10" s="27" t="s">
        <v>89</v>
      </c>
    </row>
    <row r="11" spans="1:28" s="27" customFormat="1" ht="15" customHeight="1" x14ac:dyDescent="0.25">
      <c r="A11" s="38" t="s">
        <v>169</v>
      </c>
      <c r="B11" s="55" t="s">
        <v>514</v>
      </c>
      <c r="C11" s="39" t="str">
        <f t="shared" si="0"/>
        <v>―</v>
      </c>
      <c r="D11" s="39" t="str">
        <f t="shared" si="0"/>
        <v>―</v>
      </c>
      <c r="E11" s="39">
        <f>'21Q4_P4'!E11</f>
        <v>643</v>
      </c>
      <c r="F11" s="39">
        <f>'21Q4_P4'!F11</f>
        <v>813</v>
      </c>
      <c r="I11" s="40"/>
      <c r="J11" s="40"/>
      <c r="K11" s="40"/>
      <c r="L11" s="40"/>
      <c r="M11" s="40"/>
      <c r="N11" s="40"/>
      <c r="O11" s="40"/>
      <c r="P11" s="40"/>
      <c r="Q11" s="40"/>
      <c r="R11" s="40"/>
      <c r="S11" s="40"/>
      <c r="T11" s="40"/>
      <c r="U11" s="40"/>
      <c r="V11" s="40"/>
      <c r="W11" s="40"/>
      <c r="X11" s="40"/>
      <c r="Z11" s="27" t="s">
        <v>644</v>
      </c>
      <c r="AB11" s="27" t="s">
        <v>89</v>
      </c>
    </row>
    <row r="12" spans="1:28" s="27" customFormat="1" ht="15" customHeight="1" x14ac:dyDescent="0.25">
      <c r="A12" s="38" t="s">
        <v>851</v>
      </c>
      <c r="B12" s="55" t="s">
        <v>531</v>
      </c>
      <c r="C12" s="39">
        <f t="shared" si="0"/>
        <v>-52.000000100000001</v>
      </c>
      <c r="D12" s="39">
        <f t="shared" si="0"/>
        <v>-13.000000099999999</v>
      </c>
      <c r="E12" s="39">
        <f>'21Q4_P4'!E12</f>
        <v>462</v>
      </c>
      <c r="F12" s="39">
        <f>'21Q4_P4'!F12</f>
        <v>-188.00000009999999</v>
      </c>
      <c r="I12" s="40"/>
      <c r="J12" s="40"/>
      <c r="K12" s="40"/>
      <c r="L12" s="40">
        <v>143948377</v>
      </c>
      <c r="M12" s="40">
        <v>13850829</v>
      </c>
      <c r="N12" s="40">
        <v>362464380</v>
      </c>
      <c r="O12" s="40">
        <v>-52881815</v>
      </c>
      <c r="P12" s="40">
        <v>-13617142</v>
      </c>
      <c r="Q12" s="40"/>
      <c r="R12" s="40"/>
      <c r="S12" s="40"/>
      <c r="T12" s="40"/>
      <c r="U12" s="40"/>
      <c r="V12" s="40"/>
      <c r="W12" s="40"/>
      <c r="X12" s="40"/>
      <c r="Z12" s="27" t="s">
        <v>644</v>
      </c>
      <c r="AB12" s="27" t="s">
        <v>89</v>
      </c>
    </row>
    <row r="13" spans="1:28" s="27" customFormat="1" ht="15" customHeight="1" x14ac:dyDescent="0.25">
      <c r="A13" s="6" t="s">
        <v>854</v>
      </c>
      <c r="B13" s="54" t="s">
        <v>532</v>
      </c>
      <c r="C13" s="39">
        <f t="shared" si="0"/>
        <v>64</v>
      </c>
      <c r="D13" s="39">
        <f t="shared" si="0"/>
        <v>59</v>
      </c>
      <c r="E13" s="39">
        <f>'21Q4_P4'!E13</f>
        <v>132</v>
      </c>
      <c r="F13" s="39">
        <f>'21Q4_P4'!F13</f>
        <v>104</v>
      </c>
      <c r="I13" s="40"/>
      <c r="J13" s="40"/>
      <c r="K13" s="40"/>
      <c r="L13" s="40">
        <v>34365288</v>
      </c>
      <c r="M13" s="40">
        <v>28850588</v>
      </c>
      <c r="N13" s="40">
        <v>27179994</v>
      </c>
      <c r="O13" s="40">
        <v>64863517</v>
      </c>
      <c r="P13" s="40">
        <v>59639450</v>
      </c>
      <c r="Q13" s="40"/>
      <c r="R13" s="40"/>
      <c r="S13" s="40"/>
      <c r="T13" s="40"/>
      <c r="U13" s="40"/>
      <c r="V13" s="40"/>
      <c r="W13" s="40"/>
      <c r="X13" s="40"/>
      <c r="Z13" s="27" t="s">
        <v>644</v>
      </c>
      <c r="AB13" s="27" t="s">
        <v>89</v>
      </c>
    </row>
    <row r="14" spans="1:28" s="27" customFormat="1" ht="15" customHeight="1" x14ac:dyDescent="0.25">
      <c r="A14" s="38" t="s">
        <v>170</v>
      </c>
      <c r="B14" s="55" t="s">
        <v>197</v>
      </c>
      <c r="C14" s="39">
        <f t="shared" si="0"/>
        <v>118</v>
      </c>
      <c r="D14" s="39">
        <f t="shared" si="0"/>
        <v>136</v>
      </c>
      <c r="E14" s="39">
        <f>'21Q4_P4'!E14</f>
        <v>215</v>
      </c>
      <c r="F14" s="39">
        <f>'21Q4_P4'!F14</f>
        <v>237</v>
      </c>
      <c r="I14" s="40"/>
      <c r="J14" s="40"/>
      <c r="K14" s="40"/>
      <c r="L14" s="40">
        <v>40107860</v>
      </c>
      <c r="M14" s="40">
        <v>77142485</v>
      </c>
      <c r="N14" s="40">
        <v>93414586</v>
      </c>
      <c r="O14" s="40">
        <v>118152076</v>
      </c>
      <c r="P14" s="40">
        <v>136671118</v>
      </c>
      <c r="Q14" s="40"/>
      <c r="R14" s="40"/>
      <c r="S14" s="40"/>
      <c r="T14" s="40"/>
      <c r="U14" s="40"/>
      <c r="V14" s="40"/>
      <c r="W14" s="40"/>
      <c r="X14" s="40"/>
      <c r="Z14" s="27" t="s">
        <v>644</v>
      </c>
      <c r="AB14" s="27" t="s">
        <v>89</v>
      </c>
    </row>
    <row r="15" spans="1:28" s="27" customFormat="1" ht="15" customHeight="1" x14ac:dyDescent="0.25">
      <c r="A15" s="38" t="s">
        <v>858</v>
      </c>
      <c r="B15" s="54" t="s">
        <v>533</v>
      </c>
      <c r="C15" s="39">
        <f t="shared" si="0"/>
        <v>-775.00000009999997</v>
      </c>
      <c r="D15" s="39">
        <f t="shared" si="0"/>
        <v>1338</v>
      </c>
      <c r="E15" s="39">
        <f>'21Q4_P4'!E15</f>
        <v>-661.00000009999997</v>
      </c>
      <c r="F15" s="39">
        <f>'21Q4_P4'!F15</f>
        <v>-1284.0000001000001</v>
      </c>
      <c r="I15" s="40"/>
      <c r="J15" s="40"/>
      <c r="K15" s="40"/>
      <c r="L15" s="40">
        <v>-284349600</v>
      </c>
      <c r="M15" s="40">
        <v>-393049373</v>
      </c>
      <c r="N15" s="40">
        <v>-222778064</v>
      </c>
      <c r="O15" s="40">
        <v>-775379919</v>
      </c>
      <c r="P15" s="40">
        <v>1338811113</v>
      </c>
      <c r="Q15" s="40"/>
      <c r="R15" s="40"/>
      <c r="S15" s="40"/>
      <c r="T15" s="40"/>
      <c r="U15" s="40"/>
      <c r="V15" s="40"/>
      <c r="W15" s="40"/>
      <c r="X15" s="40"/>
      <c r="Z15" s="27" t="s">
        <v>644</v>
      </c>
      <c r="AB15" s="27" t="s">
        <v>89</v>
      </c>
    </row>
    <row r="16" spans="1:28" s="27" customFormat="1" ht="15" customHeight="1" x14ac:dyDescent="0.25">
      <c r="A16" s="38" t="s">
        <v>859</v>
      </c>
      <c r="B16" s="55" t="s">
        <v>534</v>
      </c>
      <c r="C16" s="39">
        <f t="shared" si="0"/>
        <v>-257.00000010000002</v>
      </c>
      <c r="D16" s="39">
        <f t="shared" si="0"/>
        <v>-313.00000010000002</v>
      </c>
      <c r="E16" s="39">
        <f>'21Q4_P4'!E16</f>
        <v>3</v>
      </c>
      <c r="F16" s="39">
        <f>'21Q4_P4'!F16</f>
        <v>-169.00000009999999</v>
      </c>
      <c r="I16" s="40"/>
      <c r="J16" s="40"/>
      <c r="K16" s="40"/>
      <c r="L16" s="40">
        <v>-80854766</v>
      </c>
      <c r="M16" s="40">
        <v>-86740861</v>
      </c>
      <c r="N16" s="40">
        <v>-54602941</v>
      </c>
      <c r="O16" s="40">
        <v>-257579370</v>
      </c>
      <c r="P16" s="40">
        <v>-313905113</v>
      </c>
      <c r="Q16" s="40"/>
      <c r="R16" s="40"/>
      <c r="S16" s="40"/>
      <c r="T16" s="40"/>
      <c r="U16" s="40"/>
      <c r="V16" s="40"/>
      <c r="W16" s="40"/>
      <c r="X16" s="40"/>
      <c r="Z16" s="27" t="s">
        <v>644</v>
      </c>
      <c r="AB16" s="27" t="s">
        <v>89</v>
      </c>
    </row>
    <row r="17" spans="1:28" s="27" customFormat="1" ht="15" customHeight="1" x14ac:dyDescent="0.25">
      <c r="A17" s="38" t="s">
        <v>855</v>
      </c>
      <c r="B17" s="54" t="s">
        <v>535</v>
      </c>
      <c r="C17" s="39">
        <f t="shared" si="0"/>
        <v>288</v>
      </c>
      <c r="D17" s="39">
        <f t="shared" si="0"/>
        <v>-45.000000100000001</v>
      </c>
      <c r="E17" s="39">
        <f>'21Q4_P4'!E17</f>
        <v>416</v>
      </c>
      <c r="F17" s="39">
        <f>'21Q4_P4'!F17</f>
        <v>901</v>
      </c>
      <c r="I17" s="40"/>
      <c r="J17" s="40"/>
      <c r="K17" s="40"/>
      <c r="L17" s="40">
        <v>57448340</v>
      </c>
      <c r="M17" s="40">
        <v>-543834067</v>
      </c>
      <c r="N17" s="40">
        <v>366105346</v>
      </c>
      <c r="O17" s="40">
        <v>288721695</v>
      </c>
      <c r="P17" s="40">
        <v>-45136715</v>
      </c>
      <c r="Q17" s="40"/>
      <c r="R17" s="40"/>
      <c r="S17" s="40"/>
      <c r="T17" s="40"/>
      <c r="U17" s="40"/>
      <c r="V17" s="40"/>
      <c r="W17" s="40"/>
      <c r="X17" s="40"/>
      <c r="Z17" s="27" t="s">
        <v>644</v>
      </c>
      <c r="AB17" s="27" t="s">
        <v>89</v>
      </c>
    </row>
    <row r="18" spans="1:28" s="27" customFormat="1" ht="15" customHeight="1" x14ac:dyDescent="0.25">
      <c r="A18" s="38" t="s">
        <v>856</v>
      </c>
      <c r="B18" s="54" t="s">
        <v>852</v>
      </c>
      <c r="C18" s="39">
        <f t="shared" si="0"/>
        <v>-528.00000009999997</v>
      </c>
      <c r="D18" s="39">
        <f t="shared" si="0"/>
        <v>-395.00000010000002</v>
      </c>
      <c r="E18" s="39">
        <f>'21Q4_P4'!E18</f>
        <v>261</v>
      </c>
      <c r="F18" s="39">
        <f>'21Q4_P4'!F18</f>
        <v>-285.00000010000002</v>
      </c>
      <c r="I18" s="40"/>
      <c r="J18" s="40"/>
      <c r="K18" s="40"/>
      <c r="L18" s="40">
        <v>63840086</v>
      </c>
      <c r="M18" s="40">
        <v>-363697974</v>
      </c>
      <c r="N18" s="40">
        <v>-146376288</v>
      </c>
      <c r="O18" s="40">
        <v>-528041039</v>
      </c>
      <c r="P18" s="40">
        <v>-395929151</v>
      </c>
      <c r="Q18" s="40"/>
      <c r="R18" s="40"/>
      <c r="S18" s="40"/>
      <c r="T18" s="40"/>
      <c r="U18" s="40"/>
      <c r="V18" s="40"/>
      <c r="W18" s="40"/>
      <c r="X18" s="40"/>
      <c r="Z18" s="27" t="s">
        <v>644</v>
      </c>
      <c r="AB18" s="27" t="s">
        <v>89</v>
      </c>
    </row>
    <row r="19" spans="1:28" s="27" customFormat="1" ht="15" customHeight="1" x14ac:dyDescent="0.25">
      <c r="A19" s="38" t="s">
        <v>857</v>
      </c>
      <c r="B19" s="55" t="s">
        <v>198</v>
      </c>
      <c r="C19" s="39">
        <f t="shared" si="0"/>
        <v>-41.000000100000001</v>
      </c>
      <c r="D19" s="39">
        <f t="shared" si="0"/>
        <v>-43.000000100000001</v>
      </c>
      <c r="E19" s="39">
        <f>'21Q4_P4'!E19</f>
        <v>99</v>
      </c>
      <c r="F19" s="39">
        <f>'21Q4_P4'!F19</f>
        <v>-47.000000100000001</v>
      </c>
      <c r="I19" s="40"/>
      <c r="J19" s="40"/>
      <c r="K19" s="40"/>
      <c r="L19" s="40">
        <v>34146247</v>
      </c>
      <c r="M19" s="40">
        <v>-406035746</v>
      </c>
      <c r="N19" s="40">
        <v>91671205</v>
      </c>
      <c r="O19" s="40">
        <v>-41027807</v>
      </c>
      <c r="P19" s="40">
        <v>-43785752</v>
      </c>
      <c r="Q19" s="40"/>
      <c r="R19" s="40"/>
      <c r="S19" s="40"/>
      <c r="T19" s="40"/>
      <c r="U19" s="40"/>
      <c r="V19" s="40"/>
      <c r="W19" s="40"/>
      <c r="X19" s="40"/>
      <c r="Z19" s="27" t="s">
        <v>644</v>
      </c>
      <c r="AB19" s="27" t="s">
        <v>89</v>
      </c>
    </row>
    <row r="20" spans="1:28" s="27" customFormat="1" ht="15" customHeight="1" x14ac:dyDescent="0.25">
      <c r="A20" s="38" t="s">
        <v>860</v>
      </c>
      <c r="B20" s="55" t="s">
        <v>536</v>
      </c>
      <c r="C20" s="39">
        <f t="shared" si="0"/>
        <v>-3.0000000999999998</v>
      </c>
      <c r="D20" s="39">
        <f t="shared" si="0"/>
        <v>-3.0000000999999998</v>
      </c>
      <c r="E20" s="39">
        <f>'21Q4_P4'!E20</f>
        <v>-1.0000001000000001</v>
      </c>
      <c r="F20" s="39">
        <f>'21Q4_P4'!F20</f>
        <v>-3.0000000999999998</v>
      </c>
      <c r="I20" s="40"/>
      <c r="J20" s="40"/>
      <c r="K20" s="40"/>
      <c r="L20" s="40">
        <v>-47167</v>
      </c>
      <c r="M20" s="40">
        <v>-2201845171</v>
      </c>
      <c r="N20" s="40"/>
      <c r="O20" s="40">
        <v>-3509705</v>
      </c>
      <c r="P20" s="40">
        <v>-3380054</v>
      </c>
      <c r="Q20" s="40"/>
      <c r="R20" s="40"/>
      <c r="S20" s="40"/>
      <c r="T20" s="40"/>
      <c r="U20" s="40"/>
      <c r="V20" s="40"/>
      <c r="W20" s="40"/>
      <c r="X20" s="40"/>
      <c r="Z20" s="27" t="s">
        <v>644</v>
      </c>
      <c r="AB20" s="27" t="s">
        <v>89</v>
      </c>
    </row>
    <row r="21" spans="1:28" s="27" customFormat="1" ht="15" customHeight="1" x14ac:dyDescent="0.25">
      <c r="A21" s="42" t="s">
        <v>124</v>
      </c>
      <c r="B21" s="56" t="s">
        <v>31</v>
      </c>
      <c r="C21" s="43">
        <f t="shared" si="0"/>
        <v>-548.00000009999997</v>
      </c>
      <c r="D21" s="43">
        <f t="shared" si="0"/>
        <v>191</v>
      </c>
      <c r="E21" s="43">
        <f>'21Q4_P4'!E21</f>
        <v>-105.00000009999999</v>
      </c>
      <c r="F21" s="43">
        <f>'21Q4_P4'!F21</f>
        <v>-789.00000009999997</v>
      </c>
      <c r="I21" s="43">
        <f t="shared" ref="I21:O21" si="1">I22-SUM(I8:I20)</f>
        <v>0</v>
      </c>
      <c r="J21" s="43">
        <f t="shared" si="1"/>
        <v>0</v>
      </c>
      <c r="K21" s="43">
        <f t="shared" si="1"/>
        <v>0</v>
      </c>
      <c r="L21" s="43">
        <f t="shared" si="1"/>
        <v>161223991</v>
      </c>
      <c r="M21" s="43">
        <f t="shared" si="1"/>
        <v>-385926288</v>
      </c>
      <c r="N21" s="43">
        <f t="shared" si="1"/>
        <v>-179496390</v>
      </c>
      <c r="O21" s="43">
        <f t="shared" si="1"/>
        <v>-548816208</v>
      </c>
      <c r="P21" s="43">
        <f t="shared" ref="P21:X21" si="2">P22-SUM(P8:P20)</f>
        <v>191367653</v>
      </c>
      <c r="Q21" s="43">
        <f t="shared" si="2"/>
        <v>0</v>
      </c>
      <c r="R21" s="43">
        <f t="shared" si="2"/>
        <v>0</v>
      </c>
      <c r="S21" s="43">
        <f t="shared" si="2"/>
        <v>0</v>
      </c>
      <c r="T21" s="43">
        <f t="shared" si="2"/>
        <v>0</v>
      </c>
      <c r="U21" s="43">
        <f t="shared" si="2"/>
        <v>0</v>
      </c>
      <c r="V21" s="43">
        <f t="shared" si="2"/>
        <v>0</v>
      </c>
      <c r="W21" s="43">
        <f t="shared" si="2"/>
        <v>0</v>
      </c>
      <c r="X21" s="43">
        <f t="shared" si="2"/>
        <v>0</v>
      </c>
      <c r="AB21" s="27" t="s">
        <v>89</v>
      </c>
    </row>
    <row r="22" spans="1:28" s="27" customFormat="1" ht="15" customHeight="1" x14ac:dyDescent="0.25">
      <c r="A22" s="36" t="s">
        <v>164</v>
      </c>
      <c r="B22" s="5" t="s">
        <v>537</v>
      </c>
      <c r="C22" s="37">
        <f t="shared" si="0"/>
        <v>3157</v>
      </c>
      <c r="D22" s="37">
        <f t="shared" si="0"/>
        <v>5633</v>
      </c>
      <c r="E22" s="37">
        <f>'21Q4_P4'!E22</f>
        <v>9160</v>
      </c>
      <c r="F22" s="37">
        <f>'21Q4_P4'!F22</f>
        <v>7527</v>
      </c>
      <c r="I22" s="48"/>
      <c r="J22" s="48"/>
      <c r="K22" s="48"/>
      <c r="L22" s="48">
        <v>3422913599</v>
      </c>
      <c r="M22" s="48">
        <v>1390672166</v>
      </c>
      <c r="N22" s="48">
        <v>4370646517</v>
      </c>
      <c r="O22" s="48">
        <v>3157042467</v>
      </c>
      <c r="P22" s="48">
        <v>5633896215</v>
      </c>
      <c r="Q22" s="48"/>
      <c r="R22" s="48"/>
      <c r="S22" s="48"/>
      <c r="T22" s="48"/>
      <c r="U22" s="48"/>
      <c r="V22" s="48"/>
      <c r="W22" s="48"/>
      <c r="X22" s="48"/>
      <c r="Z22" s="27" t="s">
        <v>644</v>
      </c>
      <c r="AB22" s="27" t="s">
        <v>89</v>
      </c>
    </row>
    <row r="23" spans="1:28" s="27" customFormat="1" ht="15" customHeight="1" x14ac:dyDescent="0.25">
      <c r="A23" s="38" t="s">
        <v>171</v>
      </c>
      <c r="B23" s="6" t="s">
        <v>199</v>
      </c>
      <c r="C23" s="39">
        <f t="shared" si="0"/>
        <v>10</v>
      </c>
      <c r="D23" s="39">
        <f t="shared" si="0"/>
        <v>7</v>
      </c>
      <c r="E23" s="39">
        <f>'21Q4_P4'!E23</f>
        <v>20</v>
      </c>
      <c r="F23" s="39">
        <f>'21Q4_P4'!F23</f>
        <v>32</v>
      </c>
      <c r="I23" s="40"/>
      <c r="J23" s="40"/>
      <c r="K23" s="40"/>
      <c r="L23" s="40">
        <v>1186814</v>
      </c>
      <c r="M23" s="40">
        <v>9893920</v>
      </c>
      <c r="N23" s="40">
        <v>10258544</v>
      </c>
      <c r="O23" s="40">
        <v>10784107</v>
      </c>
      <c r="P23" s="40">
        <v>7871834</v>
      </c>
      <c r="Q23" s="40"/>
      <c r="R23" s="40"/>
      <c r="S23" s="40"/>
      <c r="T23" s="40"/>
      <c r="U23" s="40"/>
      <c r="V23" s="40"/>
      <c r="W23" s="40"/>
      <c r="X23" s="40"/>
      <c r="Z23" s="27" t="s">
        <v>644</v>
      </c>
      <c r="AB23" s="27" t="s">
        <v>89</v>
      </c>
    </row>
    <row r="24" spans="1:28" s="27" customFormat="1" ht="15" customHeight="1" x14ac:dyDescent="0.25">
      <c r="A24" s="38" t="s">
        <v>172</v>
      </c>
      <c r="B24" s="6" t="s">
        <v>200</v>
      </c>
      <c r="C24" s="39">
        <f t="shared" si="0"/>
        <v>-117.00000009999999</v>
      </c>
      <c r="D24" s="39">
        <f t="shared" si="0"/>
        <v>-148.00000009999999</v>
      </c>
      <c r="E24" s="39">
        <f>'21Q4_P4'!E24</f>
        <v>-213.00000009999999</v>
      </c>
      <c r="F24" s="39">
        <f>'21Q4_P4'!F24</f>
        <v>-238.00000009999999</v>
      </c>
      <c r="I24" s="40"/>
      <c r="J24" s="40"/>
      <c r="K24" s="40"/>
      <c r="L24" s="40">
        <v>-40006200</v>
      </c>
      <c r="M24" s="40">
        <v>-94885288</v>
      </c>
      <c r="N24" s="40">
        <v>-92155597</v>
      </c>
      <c r="O24" s="40">
        <v>-117303082</v>
      </c>
      <c r="P24" s="40">
        <v>-148069152</v>
      </c>
      <c r="Q24" s="40"/>
      <c r="R24" s="40"/>
      <c r="S24" s="40"/>
      <c r="T24" s="40"/>
      <c r="U24" s="40"/>
      <c r="V24" s="40"/>
      <c r="W24" s="40"/>
      <c r="X24" s="40"/>
      <c r="Z24" s="27" t="s">
        <v>644</v>
      </c>
      <c r="AB24" s="27" t="s">
        <v>89</v>
      </c>
    </row>
    <row r="25" spans="1:28" s="27" customFormat="1" ht="15" customHeight="1" x14ac:dyDescent="0.25">
      <c r="A25" s="38" t="s">
        <v>173</v>
      </c>
      <c r="B25" s="6" t="s">
        <v>201</v>
      </c>
      <c r="C25" s="39">
        <f t="shared" si="0"/>
        <v>-983.00000009999997</v>
      </c>
      <c r="D25" s="39">
        <f t="shared" si="0"/>
        <v>-1066.0000001000001</v>
      </c>
      <c r="E25" s="39">
        <f>'21Q4_P4'!E25</f>
        <v>-2544.0000000999999</v>
      </c>
      <c r="F25" s="39">
        <f>'21Q4_P4'!F25</f>
        <v>-2106.0000000999999</v>
      </c>
      <c r="I25" s="40"/>
      <c r="J25" s="40"/>
      <c r="K25" s="40"/>
      <c r="L25" s="40">
        <v>-857067737</v>
      </c>
      <c r="M25" s="40">
        <v>-725744120</v>
      </c>
      <c r="N25" s="40">
        <v>-1404088955</v>
      </c>
      <c r="O25" s="40">
        <v>-983936742</v>
      </c>
      <c r="P25" s="40">
        <v>-1066171462</v>
      </c>
      <c r="Q25" s="40"/>
      <c r="R25" s="40"/>
      <c r="S25" s="40"/>
      <c r="T25" s="40"/>
      <c r="U25" s="40"/>
      <c r="V25" s="40"/>
      <c r="W25" s="40"/>
      <c r="X25" s="40"/>
      <c r="Z25" s="27" t="s">
        <v>644</v>
      </c>
      <c r="AB25" s="27" t="s">
        <v>89</v>
      </c>
    </row>
    <row r="26" spans="1:28" s="27" customFormat="1" ht="15" customHeight="1" x14ac:dyDescent="0.25">
      <c r="A26" s="38" t="s">
        <v>124</v>
      </c>
      <c r="B26" s="6" t="s">
        <v>31</v>
      </c>
      <c r="C26" s="39">
        <f t="shared" si="0"/>
        <v>256</v>
      </c>
      <c r="D26" s="39">
        <f t="shared" si="0"/>
        <v>21</v>
      </c>
      <c r="E26" s="39">
        <f>'21Q4_P4'!E26</f>
        <v>305</v>
      </c>
      <c r="F26" s="39">
        <f>'21Q4_P4'!F26</f>
        <v>304</v>
      </c>
      <c r="I26" s="39">
        <f t="shared" ref="I26:O26" si="3">I27-SUM(I22:I25)</f>
        <v>0</v>
      </c>
      <c r="J26" s="39">
        <f t="shared" si="3"/>
        <v>0</v>
      </c>
      <c r="K26" s="39">
        <f t="shared" si="3"/>
        <v>0</v>
      </c>
      <c r="L26" s="39">
        <f t="shared" si="3"/>
        <v>166045874</v>
      </c>
      <c r="M26" s="39">
        <f t="shared" si="3"/>
        <v>323920046</v>
      </c>
      <c r="N26" s="39">
        <f t="shared" si="3"/>
        <v>178967001</v>
      </c>
      <c r="O26" s="39">
        <f t="shared" si="3"/>
        <v>256408202</v>
      </c>
      <c r="P26" s="39">
        <f t="shared" ref="P26:X26" si="4">P27-SUM(P22:P25)</f>
        <v>21559466</v>
      </c>
      <c r="Q26" s="39">
        <f t="shared" si="4"/>
        <v>0</v>
      </c>
      <c r="R26" s="39">
        <f t="shared" si="4"/>
        <v>0</v>
      </c>
      <c r="S26" s="39">
        <f t="shared" si="4"/>
        <v>0</v>
      </c>
      <c r="T26" s="39">
        <f t="shared" si="4"/>
        <v>0</v>
      </c>
      <c r="U26" s="39">
        <f t="shared" si="4"/>
        <v>0</v>
      </c>
      <c r="V26" s="39">
        <f t="shared" si="4"/>
        <v>0</v>
      </c>
      <c r="W26" s="39">
        <f t="shared" si="4"/>
        <v>0</v>
      </c>
      <c r="X26" s="39">
        <f t="shared" si="4"/>
        <v>0</v>
      </c>
      <c r="AB26" s="27" t="s">
        <v>89</v>
      </c>
    </row>
    <row r="27" spans="1:28" s="27" customFormat="1" ht="15" customHeight="1" x14ac:dyDescent="0.25">
      <c r="A27" s="45" t="s">
        <v>165</v>
      </c>
      <c r="B27" s="9" t="s">
        <v>538</v>
      </c>
      <c r="C27" s="46">
        <f t="shared" si="0"/>
        <v>2322</v>
      </c>
      <c r="D27" s="46">
        <f t="shared" si="0"/>
        <v>4449</v>
      </c>
      <c r="E27" s="46">
        <f>'21Q4_P4'!E27</f>
        <v>6728</v>
      </c>
      <c r="F27" s="46">
        <f>'21Q4_P4'!F27</f>
        <v>5519</v>
      </c>
      <c r="I27" s="47"/>
      <c r="J27" s="47"/>
      <c r="K27" s="47"/>
      <c r="L27" s="47">
        <v>2693072350</v>
      </c>
      <c r="M27" s="47">
        <v>903856724</v>
      </c>
      <c r="N27" s="47">
        <v>3063627510</v>
      </c>
      <c r="O27" s="47">
        <v>2322994952</v>
      </c>
      <c r="P27" s="47">
        <v>4449086901</v>
      </c>
      <c r="Q27" s="47"/>
      <c r="R27" s="47"/>
      <c r="S27" s="47"/>
      <c r="T27" s="47"/>
      <c r="U27" s="47"/>
      <c r="V27" s="47"/>
      <c r="W27" s="47"/>
      <c r="X27" s="47"/>
      <c r="Z27" s="27" t="s">
        <v>644</v>
      </c>
      <c r="AB27" s="27" t="s">
        <v>89</v>
      </c>
    </row>
    <row r="28" spans="1:28" s="27" customFormat="1" ht="15" customHeight="1" x14ac:dyDescent="0.25">
      <c r="A28" s="38" t="s">
        <v>174</v>
      </c>
      <c r="B28" s="55" t="s">
        <v>539</v>
      </c>
      <c r="C28" s="39">
        <f t="shared" si="0"/>
        <v>-126.00000009999999</v>
      </c>
      <c r="D28" s="39">
        <f t="shared" si="0"/>
        <v>-224.00000009999999</v>
      </c>
      <c r="E28" s="39">
        <f>'21Q4_P4'!E28</f>
        <v>-532.00000009999997</v>
      </c>
      <c r="F28" s="39">
        <f>'21Q4_P4'!F28</f>
        <v>-271.00000010000002</v>
      </c>
      <c r="I28" s="40"/>
      <c r="J28" s="40"/>
      <c r="K28" s="40"/>
      <c r="L28" s="40">
        <v>-171559284</v>
      </c>
      <c r="M28" s="40">
        <v>-499682785</v>
      </c>
      <c r="N28" s="40">
        <v>-97696108</v>
      </c>
      <c r="O28" s="40">
        <v>-126953569</v>
      </c>
      <c r="P28" s="40">
        <v>-224036561</v>
      </c>
      <c r="Q28" s="40"/>
      <c r="R28" s="40"/>
      <c r="S28" s="40"/>
      <c r="T28" s="40"/>
      <c r="U28" s="40"/>
      <c r="V28" s="40"/>
      <c r="W28" s="40"/>
      <c r="X28" s="40"/>
      <c r="Z28" s="27" t="s">
        <v>644</v>
      </c>
      <c r="AB28" s="27" t="s">
        <v>89</v>
      </c>
    </row>
    <row r="29" spans="1:28" s="27" customFormat="1" ht="15" customHeight="1" x14ac:dyDescent="0.25">
      <c r="A29" s="38" t="s">
        <v>175</v>
      </c>
      <c r="B29" s="55" t="s">
        <v>540</v>
      </c>
      <c r="C29" s="39">
        <f t="shared" si="0"/>
        <v>8</v>
      </c>
      <c r="D29" s="39">
        <f t="shared" si="0"/>
        <v>5</v>
      </c>
      <c r="E29" s="39">
        <f>'21Q4_P4'!E29</f>
        <v>1</v>
      </c>
      <c r="F29" s="39">
        <f>'21Q4_P4'!F29</f>
        <v>9</v>
      </c>
      <c r="I29" s="40"/>
      <c r="J29" s="40"/>
      <c r="K29" s="40"/>
      <c r="L29" s="40">
        <v>1502855</v>
      </c>
      <c r="M29" s="40">
        <v>2466460384</v>
      </c>
      <c r="N29" s="40">
        <v>10000</v>
      </c>
      <c r="O29" s="40">
        <v>8971830</v>
      </c>
      <c r="P29" s="40">
        <v>5152721</v>
      </c>
      <c r="Q29" s="40"/>
      <c r="R29" s="40"/>
      <c r="S29" s="40"/>
      <c r="T29" s="40"/>
      <c r="U29" s="40"/>
      <c r="V29" s="40"/>
      <c r="W29" s="40"/>
      <c r="X29" s="40"/>
      <c r="Z29" s="27" t="s">
        <v>644</v>
      </c>
      <c r="AB29" s="27" t="s">
        <v>89</v>
      </c>
    </row>
    <row r="30" spans="1:28" s="27" customFormat="1" ht="15" customHeight="1" x14ac:dyDescent="0.25">
      <c r="A30" s="38" t="s">
        <v>176</v>
      </c>
      <c r="B30" s="55" t="s">
        <v>541</v>
      </c>
      <c r="C30" s="39">
        <f t="shared" si="0"/>
        <v>-391.00000010000002</v>
      </c>
      <c r="D30" s="39">
        <f t="shared" si="0"/>
        <v>-125.00000009999999</v>
      </c>
      <c r="E30" s="39">
        <f>'21Q4_P4'!E30</f>
        <v>-418.00000010000002</v>
      </c>
      <c r="F30" s="39">
        <f>'21Q4_P4'!F30</f>
        <v>-527.00000009999997</v>
      </c>
      <c r="I30" s="40"/>
      <c r="J30" s="40"/>
      <c r="K30" s="40"/>
      <c r="L30" s="40">
        <v>-31990500</v>
      </c>
      <c r="M30" s="40">
        <v>-180816115</v>
      </c>
      <c r="N30" s="40">
        <v>-84649800</v>
      </c>
      <c r="O30" s="40">
        <v>-391303650</v>
      </c>
      <c r="P30" s="40">
        <v>-125343424</v>
      </c>
      <c r="Q30" s="40"/>
      <c r="R30" s="40"/>
      <c r="S30" s="40"/>
      <c r="T30" s="40"/>
      <c r="U30" s="40"/>
      <c r="V30" s="40"/>
      <c r="W30" s="40"/>
      <c r="X30" s="40"/>
      <c r="Z30" s="27" t="s">
        <v>644</v>
      </c>
      <c r="AB30" s="27" t="s">
        <v>89</v>
      </c>
    </row>
    <row r="31" spans="1:28" s="27" customFormat="1" ht="15" customHeight="1" x14ac:dyDescent="0.25">
      <c r="A31" s="38" t="s">
        <v>177</v>
      </c>
      <c r="B31" s="55" t="s">
        <v>202</v>
      </c>
      <c r="C31" s="39" t="str">
        <f t="shared" si="0"/>
        <v>―</v>
      </c>
      <c r="D31" s="39">
        <f t="shared" si="0"/>
        <v>-403.00000010000002</v>
      </c>
      <c r="E31" s="39">
        <f>'21Q4_P4'!E31</f>
        <v>-105.00000009999999</v>
      </c>
      <c r="F31" s="39" t="str">
        <f>'21Q4_P4'!F31</f>
        <v>―</v>
      </c>
      <c r="I31" s="40"/>
      <c r="J31" s="40"/>
      <c r="K31" s="40"/>
      <c r="L31" s="40"/>
      <c r="M31" s="40"/>
      <c r="N31" s="40">
        <v>-105000000</v>
      </c>
      <c r="O31" s="40"/>
      <c r="P31" s="40">
        <v>-403600000</v>
      </c>
      <c r="Q31" s="40"/>
      <c r="R31" s="40"/>
      <c r="S31" s="40"/>
      <c r="T31" s="40"/>
      <c r="U31" s="40"/>
      <c r="V31" s="40"/>
      <c r="W31" s="40"/>
      <c r="X31" s="40"/>
      <c r="Z31" s="27" t="s">
        <v>644</v>
      </c>
      <c r="AB31" s="27" t="s">
        <v>89</v>
      </c>
    </row>
    <row r="32" spans="1:28" s="27" customFormat="1" ht="15" customHeight="1" x14ac:dyDescent="0.25">
      <c r="A32" s="38" t="s">
        <v>178</v>
      </c>
      <c r="B32" s="55" t="s">
        <v>542</v>
      </c>
      <c r="C32" s="39">
        <f t="shared" si="0"/>
        <v>276</v>
      </c>
      <c r="D32" s="39">
        <f t="shared" si="0"/>
        <v>0</v>
      </c>
      <c r="E32" s="39" t="str">
        <f>'21Q4_P4'!E32</f>
        <v>―</v>
      </c>
      <c r="F32" s="39">
        <f>'21Q4_P4'!F32</f>
        <v>294</v>
      </c>
      <c r="I32" s="40"/>
      <c r="J32" s="40"/>
      <c r="K32" s="40"/>
      <c r="L32" s="40"/>
      <c r="M32" s="40"/>
      <c r="N32" s="40"/>
      <c r="O32" s="40">
        <v>276696000</v>
      </c>
      <c r="P32" s="40">
        <v>182234</v>
      </c>
      <c r="Q32" s="40"/>
      <c r="R32" s="40"/>
      <c r="S32" s="40"/>
      <c r="T32" s="40"/>
      <c r="U32" s="40"/>
      <c r="V32" s="40"/>
      <c r="W32" s="40"/>
      <c r="X32" s="40"/>
      <c r="Z32" s="27" t="s">
        <v>644</v>
      </c>
      <c r="AB32" s="27" t="s">
        <v>89</v>
      </c>
    </row>
    <row r="33" spans="1:28" s="27" customFormat="1" ht="15" customHeight="1" x14ac:dyDescent="0.25">
      <c r="A33" s="38" t="s">
        <v>179</v>
      </c>
      <c r="B33" s="55" t="s">
        <v>543</v>
      </c>
      <c r="C33" s="39">
        <f t="shared" si="0"/>
        <v>-17.000000100000001</v>
      </c>
      <c r="D33" s="39">
        <f t="shared" si="0"/>
        <v>-196.00000009999999</v>
      </c>
      <c r="E33" s="39">
        <f>'21Q4_P4'!E33</f>
        <v>-83.000000099999994</v>
      </c>
      <c r="F33" s="39">
        <f>'21Q4_P4'!F33</f>
        <v>-27.000000100000001</v>
      </c>
      <c r="I33" s="40"/>
      <c r="J33" s="40"/>
      <c r="K33" s="40"/>
      <c r="L33" s="40">
        <v>-50398575</v>
      </c>
      <c r="M33" s="40">
        <v>-122631220</v>
      </c>
      <c r="N33" s="40">
        <v>-62773991</v>
      </c>
      <c r="O33" s="40">
        <v>-17800140</v>
      </c>
      <c r="P33" s="40">
        <v>-196488121</v>
      </c>
      <c r="Q33" s="40"/>
      <c r="R33" s="40"/>
      <c r="S33" s="40"/>
      <c r="T33" s="40"/>
      <c r="U33" s="40"/>
      <c r="V33" s="40"/>
      <c r="W33" s="40"/>
      <c r="X33" s="40"/>
      <c r="Z33" s="27" t="s">
        <v>644</v>
      </c>
      <c r="AB33" s="27" t="s">
        <v>89</v>
      </c>
    </row>
    <row r="34" spans="1:28" s="27" customFormat="1" ht="15" customHeight="1" x14ac:dyDescent="0.25">
      <c r="A34" s="38" t="s">
        <v>180</v>
      </c>
      <c r="B34" s="54" t="s">
        <v>544</v>
      </c>
      <c r="C34" s="39">
        <f t="shared" si="0"/>
        <v>6</v>
      </c>
      <c r="D34" s="39">
        <f t="shared" si="0"/>
        <v>4</v>
      </c>
      <c r="E34" s="39">
        <f>'21Q4_P4'!E34</f>
        <v>29</v>
      </c>
      <c r="F34" s="39">
        <f>'21Q4_P4'!F34</f>
        <v>14</v>
      </c>
      <c r="I34" s="40"/>
      <c r="J34" s="40"/>
      <c r="K34" s="40"/>
      <c r="L34" s="40">
        <v>16047363</v>
      </c>
      <c r="M34" s="40">
        <v>11512597</v>
      </c>
      <c r="N34" s="40">
        <v>4738103</v>
      </c>
      <c r="O34" s="40">
        <v>6162290</v>
      </c>
      <c r="P34" s="40">
        <v>4880745</v>
      </c>
      <c r="Q34" s="40"/>
      <c r="R34" s="40"/>
      <c r="S34" s="40"/>
      <c r="T34" s="40"/>
      <c r="U34" s="40"/>
      <c r="V34" s="40"/>
      <c r="W34" s="40"/>
      <c r="X34" s="40"/>
      <c r="Z34" s="27" t="s">
        <v>644</v>
      </c>
      <c r="AB34" s="27" t="s">
        <v>89</v>
      </c>
    </row>
    <row r="35" spans="1:28" s="27" customFormat="1" ht="15" customHeight="1" x14ac:dyDescent="0.25">
      <c r="A35" s="38" t="s">
        <v>181</v>
      </c>
      <c r="B35" s="55" t="s">
        <v>545</v>
      </c>
      <c r="C35" s="39">
        <f t="shared" si="0"/>
        <v>-474.00000010000002</v>
      </c>
      <c r="D35" s="39">
        <f t="shared" si="0"/>
        <v>-90.000000099999994</v>
      </c>
      <c r="E35" s="39">
        <f>'21Q4_P4'!E35</f>
        <v>-1499.0000001000001</v>
      </c>
      <c r="F35" s="39">
        <f>'21Q4_P4'!F35</f>
        <v>-474.00000010000002</v>
      </c>
      <c r="I35" s="40"/>
      <c r="J35" s="40"/>
      <c r="K35" s="40"/>
      <c r="L35" s="40"/>
      <c r="M35" s="40">
        <v>-253000000</v>
      </c>
      <c r="N35" s="40">
        <v>-413045231</v>
      </c>
      <c r="O35" s="40">
        <v>-474040305</v>
      </c>
      <c r="P35" s="40">
        <v>-90482908</v>
      </c>
      <c r="Q35" s="40"/>
      <c r="R35" s="40"/>
      <c r="S35" s="40"/>
      <c r="T35" s="40"/>
      <c r="U35" s="40"/>
      <c r="V35" s="40"/>
      <c r="W35" s="40"/>
      <c r="X35" s="40"/>
      <c r="Z35" s="27" t="s">
        <v>644</v>
      </c>
      <c r="AB35" s="27" t="s">
        <v>89</v>
      </c>
    </row>
    <row r="36" spans="1:28" s="27" customFormat="1" ht="15" customHeight="1" x14ac:dyDescent="0.25">
      <c r="A36" s="38" t="s">
        <v>182</v>
      </c>
      <c r="B36" s="55" t="s">
        <v>203</v>
      </c>
      <c r="C36" s="39" t="str">
        <f t="shared" si="0"/>
        <v>―</v>
      </c>
      <c r="D36" s="39" t="str">
        <f t="shared" si="0"/>
        <v>―</v>
      </c>
      <c r="E36" s="39">
        <f>'21Q4_P4'!E36</f>
        <v>-1801.0000001000001</v>
      </c>
      <c r="F36" s="39">
        <f>'21Q4_P4'!F36</f>
        <v>-6677.0000000999999</v>
      </c>
      <c r="I36" s="40"/>
      <c r="J36" s="40"/>
      <c r="K36" s="40"/>
      <c r="L36" s="40"/>
      <c r="M36" s="40">
        <v>-712863197</v>
      </c>
      <c r="N36" s="40"/>
      <c r="O36" s="40"/>
      <c r="P36" s="40"/>
      <c r="Q36" s="40"/>
      <c r="R36" s="40"/>
      <c r="S36" s="40"/>
      <c r="T36" s="40"/>
      <c r="U36" s="40"/>
      <c r="V36" s="40"/>
      <c r="W36" s="40"/>
      <c r="X36" s="40"/>
      <c r="Z36" s="27" t="s">
        <v>644</v>
      </c>
      <c r="AB36" s="27" t="s">
        <v>89</v>
      </c>
    </row>
    <row r="37" spans="1:28" s="27" customFormat="1" ht="15" customHeight="1" x14ac:dyDescent="0.25">
      <c r="A37" s="38" t="s">
        <v>124</v>
      </c>
      <c r="B37" s="55" t="s">
        <v>31</v>
      </c>
      <c r="C37" s="39">
        <f t="shared" si="0"/>
        <v>26</v>
      </c>
      <c r="D37" s="39">
        <f t="shared" si="0"/>
        <v>-80.000000099999994</v>
      </c>
      <c r="E37" s="39">
        <f>'21Q4_P4'!E37</f>
        <v>593</v>
      </c>
      <c r="F37" s="39">
        <f>'21Q4_P4'!F37</f>
        <v>212</v>
      </c>
      <c r="I37" s="39">
        <f t="shared" ref="I37:O37" si="5">I38-SUM(I28:I36)</f>
        <v>0</v>
      </c>
      <c r="J37" s="39">
        <f t="shared" si="5"/>
        <v>0</v>
      </c>
      <c r="K37" s="39">
        <f t="shared" si="5"/>
        <v>0</v>
      </c>
      <c r="L37" s="39">
        <f t="shared" si="5"/>
        <v>9592073</v>
      </c>
      <c r="M37" s="39">
        <f t="shared" si="5"/>
        <v>-134937937</v>
      </c>
      <c r="N37" s="39">
        <f t="shared" si="5"/>
        <v>279697115</v>
      </c>
      <c r="O37" s="39">
        <f t="shared" si="5"/>
        <v>26936985</v>
      </c>
      <c r="P37" s="39">
        <f t="shared" ref="P37:X37" si="6">P38-SUM(P28:P36)</f>
        <v>-80694345</v>
      </c>
      <c r="Q37" s="39">
        <f t="shared" si="6"/>
        <v>0</v>
      </c>
      <c r="R37" s="39">
        <f t="shared" si="6"/>
        <v>0</v>
      </c>
      <c r="S37" s="39">
        <f t="shared" si="6"/>
        <v>0</v>
      </c>
      <c r="T37" s="39">
        <f t="shared" si="6"/>
        <v>0</v>
      </c>
      <c r="U37" s="39">
        <f t="shared" si="6"/>
        <v>0</v>
      </c>
      <c r="V37" s="39">
        <f t="shared" si="6"/>
        <v>0</v>
      </c>
      <c r="W37" s="39">
        <f t="shared" si="6"/>
        <v>0</v>
      </c>
      <c r="X37" s="39">
        <f t="shared" si="6"/>
        <v>0</v>
      </c>
      <c r="AB37" s="27" t="s">
        <v>89</v>
      </c>
    </row>
    <row r="38" spans="1:28" s="27" customFormat="1" ht="15" customHeight="1" x14ac:dyDescent="0.25">
      <c r="A38" s="45" t="s">
        <v>183</v>
      </c>
      <c r="B38" s="9" t="s">
        <v>546</v>
      </c>
      <c r="C38" s="46">
        <f t="shared" si="0"/>
        <v>-691.00000009999997</v>
      </c>
      <c r="D38" s="46">
        <f t="shared" si="0"/>
        <v>-1110.0000001000001</v>
      </c>
      <c r="E38" s="46">
        <f>'21Q4_P4'!E38</f>
        <v>-3816.0000000999999</v>
      </c>
      <c r="F38" s="46">
        <f>'21Q4_P4'!F38</f>
        <v>-7446.0000000999999</v>
      </c>
      <c r="I38" s="47"/>
      <c r="J38" s="47"/>
      <c r="K38" s="47"/>
      <c r="L38" s="47">
        <v>-226806068</v>
      </c>
      <c r="M38" s="47">
        <v>574041727</v>
      </c>
      <c r="N38" s="47">
        <v>-478719912</v>
      </c>
      <c r="O38" s="47">
        <v>-691330559</v>
      </c>
      <c r="P38" s="47">
        <v>-1110429659</v>
      </c>
      <c r="Q38" s="47"/>
      <c r="R38" s="47"/>
      <c r="S38" s="47"/>
      <c r="T38" s="47"/>
      <c r="U38" s="47"/>
      <c r="V38" s="47"/>
      <c r="W38" s="47"/>
      <c r="X38" s="47"/>
      <c r="Z38" s="27" t="s">
        <v>644</v>
      </c>
      <c r="AB38" s="27" t="s">
        <v>89</v>
      </c>
    </row>
    <row r="39" spans="1:28" s="27" customFormat="1" ht="15" customHeight="1" x14ac:dyDescent="0.25">
      <c r="A39" s="38" t="s">
        <v>184</v>
      </c>
      <c r="B39" s="6" t="s">
        <v>853</v>
      </c>
      <c r="C39" s="39">
        <f t="shared" si="0"/>
        <v>-500.00000010000002</v>
      </c>
      <c r="D39" s="39">
        <f t="shared" si="0"/>
        <v>-2677.0000000999999</v>
      </c>
      <c r="E39" s="39">
        <f>'21Q4_P4'!E39</f>
        <v>-2514.0000000999999</v>
      </c>
      <c r="F39" s="39">
        <f>'21Q4_P4'!F39</f>
        <v>2986</v>
      </c>
      <c r="I39" s="40"/>
      <c r="J39" s="40"/>
      <c r="K39" s="40"/>
      <c r="L39" s="40">
        <v>500000000</v>
      </c>
      <c r="M39" s="40">
        <v>3393900000</v>
      </c>
      <c r="N39" s="40">
        <v>-1500000000</v>
      </c>
      <c r="O39" s="40">
        <v>-500000000</v>
      </c>
      <c r="P39" s="40">
        <v>-2677869898</v>
      </c>
      <c r="Q39" s="40"/>
      <c r="R39" s="40"/>
      <c r="S39" s="40"/>
      <c r="T39" s="40"/>
      <c r="U39" s="40"/>
      <c r="V39" s="40"/>
      <c r="W39" s="40"/>
      <c r="X39" s="40"/>
      <c r="Z39" s="27" t="s">
        <v>644</v>
      </c>
      <c r="AB39" s="27" t="s">
        <v>89</v>
      </c>
    </row>
    <row r="40" spans="1:28" s="27" customFormat="1" ht="15" customHeight="1" x14ac:dyDescent="0.25">
      <c r="A40" s="38" t="s">
        <v>185</v>
      </c>
      <c r="B40" s="6" t="s">
        <v>695</v>
      </c>
      <c r="C40" s="39" t="str">
        <f t="shared" si="0"/>
        <v>―</v>
      </c>
      <c r="D40" s="39">
        <f t="shared" si="0"/>
        <v>3000</v>
      </c>
      <c r="E40" s="39">
        <f>'21Q4_P4'!E40</f>
        <v>3000</v>
      </c>
      <c r="F40" s="39">
        <f>'21Q4_P4'!F40</f>
        <v>7000</v>
      </c>
      <c r="I40" s="40"/>
      <c r="J40" s="40"/>
      <c r="K40" s="40"/>
      <c r="L40" s="40"/>
      <c r="M40" s="40"/>
      <c r="N40" s="40"/>
      <c r="O40" s="40"/>
      <c r="P40" s="40">
        <v>3000000000</v>
      </c>
      <c r="Q40" s="40"/>
      <c r="R40" s="40"/>
      <c r="S40" s="40"/>
      <c r="T40" s="40"/>
      <c r="U40" s="40"/>
      <c r="V40" s="40"/>
      <c r="W40" s="40"/>
      <c r="X40" s="40"/>
      <c r="Z40" s="27" t="s">
        <v>644</v>
      </c>
      <c r="AB40" s="27" t="s">
        <v>89</v>
      </c>
    </row>
    <row r="41" spans="1:28" s="27" customFormat="1" ht="15" customHeight="1" x14ac:dyDescent="0.25">
      <c r="A41" s="38" t="s">
        <v>186</v>
      </c>
      <c r="B41" s="6" t="s">
        <v>696</v>
      </c>
      <c r="C41" s="39">
        <f t="shared" si="0"/>
        <v>-2205.0000000999999</v>
      </c>
      <c r="D41" s="39">
        <f t="shared" si="0"/>
        <v>-3219.0000000999999</v>
      </c>
      <c r="E41" s="39">
        <f>'21Q4_P4'!E41</f>
        <v>-4172.0000000999999</v>
      </c>
      <c r="F41" s="39">
        <f>'21Q4_P4'!F41</f>
        <v>-4745.0000000999999</v>
      </c>
      <c r="I41" s="40"/>
      <c r="J41" s="40"/>
      <c r="K41" s="40"/>
      <c r="L41" s="40">
        <v>-1386138000</v>
      </c>
      <c r="M41" s="40">
        <v>-4715224700</v>
      </c>
      <c r="N41" s="40">
        <v>-1612476000</v>
      </c>
      <c r="O41" s="40">
        <v>-2205839500</v>
      </c>
      <c r="P41" s="40">
        <v>-3219334000</v>
      </c>
      <c r="Q41" s="40"/>
      <c r="R41" s="40"/>
      <c r="S41" s="40"/>
      <c r="T41" s="40"/>
      <c r="U41" s="40"/>
      <c r="V41" s="40"/>
      <c r="W41" s="40"/>
      <c r="X41" s="40"/>
      <c r="Z41" s="27" t="s">
        <v>644</v>
      </c>
      <c r="AB41" s="27" t="s">
        <v>89</v>
      </c>
    </row>
    <row r="42" spans="1:28" s="27" customFormat="1" ht="15" customHeight="1" x14ac:dyDescent="0.25">
      <c r="A42" s="38" t="s">
        <v>187</v>
      </c>
      <c r="B42" s="6" t="s">
        <v>204</v>
      </c>
      <c r="C42" s="39" t="str">
        <f t="shared" si="0"/>
        <v>―</v>
      </c>
      <c r="D42" s="39">
        <f t="shared" si="0"/>
        <v>-97.000000099999994</v>
      </c>
      <c r="E42" s="39">
        <f>'21Q4_P4'!E42</f>
        <v>-71.000000099999994</v>
      </c>
      <c r="F42" s="39" t="str">
        <f>'21Q4_P4'!F42</f>
        <v>―</v>
      </c>
      <c r="I42" s="40"/>
      <c r="J42" s="40"/>
      <c r="K42" s="40"/>
      <c r="L42" s="40"/>
      <c r="M42" s="40"/>
      <c r="N42" s="40"/>
      <c r="O42" s="40"/>
      <c r="P42" s="40">
        <v>-97500000</v>
      </c>
      <c r="Q42" s="40"/>
      <c r="R42" s="40"/>
      <c r="S42" s="40"/>
      <c r="T42" s="40"/>
      <c r="U42" s="40"/>
      <c r="V42" s="40"/>
      <c r="W42" s="40"/>
      <c r="X42" s="40"/>
      <c r="Z42" s="27" t="s">
        <v>644</v>
      </c>
      <c r="AB42" s="27" t="s">
        <v>89</v>
      </c>
    </row>
    <row r="43" spans="1:28" s="27" customFormat="1" ht="15" customHeight="1" x14ac:dyDescent="0.25">
      <c r="A43" s="38" t="s">
        <v>188</v>
      </c>
      <c r="B43" s="6" t="s">
        <v>547</v>
      </c>
      <c r="C43" s="39">
        <f t="shared" si="0"/>
        <v>1</v>
      </c>
      <c r="D43" s="39" t="str">
        <f t="shared" si="0"/>
        <v>―</v>
      </c>
      <c r="E43" s="39">
        <f>'21Q4_P4'!E43</f>
        <v>20</v>
      </c>
      <c r="F43" s="39">
        <f>'21Q4_P4'!F43</f>
        <v>16</v>
      </c>
      <c r="I43" s="40"/>
      <c r="J43" s="40"/>
      <c r="K43" s="40"/>
      <c r="L43" s="40">
        <v>9441600</v>
      </c>
      <c r="M43" s="40">
        <v>7240800</v>
      </c>
      <c r="N43" s="40">
        <v>5274000</v>
      </c>
      <c r="O43" s="40">
        <v>1758000</v>
      </c>
      <c r="P43" s="40"/>
      <c r="Q43" s="40"/>
      <c r="R43" s="40"/>
      <c r="S43" s="40"/>
      <c r="T43" s="40"/>
      <c r="U43" s="40"/>
      <c r="V43" s="40"/>
      <c r="W43" s="40"/>
      <c r="X43" s="40"/>
      <c r="Z43" s="27" t="s">
        <v>644</v>
      </c>
      <c r="AB43" s="27" t="s">
        <v>89</v>
      </c>
    </row>
    <row r="44" spans="1:28" s="27" customFormat="1" ht="15" customHeight="1" x14ac:dyDescent="0.25">
      <c r="A44" s="38" t="s">
        <v>189</v>
      </c>
      <c r="B44" s="6" t="s">
        <v>205</v>
      </c>
      <c r="C44" s="39" t="str">
        <f t="shared" si="0"/>
        <v>―</v>
      </c>
      <c r="D44" s="39" t="str">
        <f t="shared" si="0"/>
        <v>―</v>
      </c>
      <c r="E44" s="39">
        <f>'21Q4_P4'!E44</f>
        <v>-9.9999999999999995E-8</v>
      </c>
      <c r="F44" s="39" t="str">
        <f>'21Q4_P4'!F44</f>
        <v>―</v>
      </c>
      <c r="I44" s="40"/>
      <c r="J44" s="40"/>
      <c r="K44" s="40"/>
      <c r="L44" s="40"/>
      <c r="M44" s="40">
        <v>-81320</v>
      </c>
      <c r="N44" s="40">
        <v>-52847</v>
      </c>
      <c r="O44" s="40"/>
      <c r="P44" s="40"/>
      <c r="Q44" s="40"/>
      <c r="R44" s="40"/>
      <c r="S44" s="40"/>
      <c r="T44" s="40"/>
      <c r="U44" s="40"/>
      <c r="V44" s="40"/>
      <c r="W44" s="40"/>
      <c r="X44" s="40"/>
      <c r="Z44" s="27" t="s">
        <v>644</v>
      </c>
      <c r="AB44" s="27" t="s">
        <v>89</v>
      </c>
    </row>
    <row r="45" spans="1:28" s="27" customFormat="1" ht="15" customHeight="1" x14ac:dyDescent="0.25">
      <c r="A45" s="38" t="s">
        <v>190</v>
      </c>
      <c r="B45" s="6" t="s">
        <v>206</v>
      </c>
      <c r="C45" s="39">
        <f t="shared" si="0"/>
        <v>-945.00000009999997</v>
      </c>
      <c r="D45" s="39">
        <f t="shared" si="0"/>
        <v>-943.00000009999997</v>
      </c>
      <c r="E45" s="39">
        <f>'21Q4_P4'!E45</f>
        <v>-1840.0000001000001</v>
      </c>
      <c r="F45" s="39">
        <f>'21Q4_P4'!F45</f>
        <v>-1888.0000001000001</v>
      </c>
      <c r="I45" s="40"/>
      <c r="J45" s="40"/>
      <c r="K45" s="40"/>
      <c r="L45" s="40">
        <v>-746372022</v>
      </c>
      <c r="M45" s="40">
        <v>-1035088574</v>
      </c>
      <c r="N45" s="40">
        <v>-942686260</v>
      </c>
      <c r="O45" s="40">
        <v>-945332769</v>
      </c>
      <c r="P45" s="40">
        <v>-943578908</v>
      </c>
      <c r="Q45" s="40"/>
      <c r="R45" s="40"/>
      <c r="S45" s="40"/>
      <c r="T45" s="40"/>
      <c r="U45" s="40"/>
      <c r="V45" s="40"/>
      <c r="W45" s="40"/>
      <c r="X45" s="40"/>
      <c r="Z45" s="27" t="s">
        <v>644</v>
      </c>
      <c r="AB45" s="27" t="s">
        <v>89</v>
      </c>
    </row>
    <row r="46" spans="1:28" s="27" customFormat="1" ht="15" customHeight="1" x14ac:dyDescent="0.25">
      <c r="A46" s="38" t="s">
        <v>191</v>
      </c>
      <c r="B46" s="6" t="s">
        <v>548</v>
      </c>
      <c r="C46" s="39">
        <f t="shared" si="0"/>
        <v>-74.000000099999994</v>
      </c>
      <c r="D46" s="39">
        <f t="shared" si="0"/>
        <v>-97.000000099999994</v>
      </c>
      <c r="E46" s="39">
        <f>'21Q4_P4'!E46</f>
        <v>-134.00000009999999</v>
      </c>
      <c r="F46" s="39">
        <f>'21Q4_P4'!F46</f>
        <v>-154.00000009999999</v>
      </c>
      <c r="I46" s="40"/>
      <c r="J46" s="40"/>
      <c r="K46" s="40"/>
      <c r="L46" s="40">
        <v>-38453313</v>
      </c>
      <c r="M46" s="40">
        <v>-46648227</v>
      </c>
      <c r="N46" s="40">
        <v>-64677003</v>
      </c>
      <c r="O46" s="40">
        <v>-74236194</v>
      </c>
      <c r="P46" s="40">
        <v>-97672489</v>
      </c>
      <c r="Q46" s="40"/>
      <c r="R46" s="40"/>
      <c r="S46" s="40"/>
      <c r="T46" s="40"/>
      <c r="U46" s="40"/>
      <c r="V46" s="40"/>
      <c r="W46" s="40"/>
      <c r="X46" s="40"/>
      <c r="Z46" s="27" t="s">
        <v>644</v>
      </c>
      <c r="AB46" s="27" t="s">
        <v>89</v>
      </c>
    </row>
    <row r="47" spans="1:28" s="27" customFormat="1" ht="15" customHeight="1" x14ac:dyDescent="0.25">
      <c r="A47" s="38" t="s">
        <v>124</v>
      </c>
      <c r="B47" s="6" t="s">
        <v>31</v>
      </c>
      <c r="C47" s="39">
        <f t="shared" si="0"/>
        <v>-7.0000001000000003</v>
      </c>
      <c r="D47" s="39">
        <f t="shared" si="0"/>
        <v>-53.000000100000001</v>
      </c>
      <c r="E47" s="39">
        <f>'21Q4_P4'!E47</f>
        <v>-9.0000000999999994</v>
      </c>
      <c r="F47" s="39">
        <f>'21Q4_P4'!F47</f>
        <v>-13.000000099999999</v>
      </c>
      <c r="I47" s="39">
        <f t="shared" ref="I47:O47" si="7">I48-SUM(I39:I46)</f>
        <v>0</v>
      </c>
      <c r="J47" s="39">
        <f t="shared" si="7"/>
        <v>0</v>
      </c>
      <c r="K47" s="39">
        <f t="shared" si="7"/>
        <v>0</v>
      </c>
      <c r="L47" s="39">
        <f t="shared" si="7"/>
        <v>-12631996</v>
      </c>
      <c r="M47" s="39">
        <f t="shared" si="7"/>
        <v>-324112118</v>
      </c>
      <c r="N47" s="39">
        <f t="shared" si="7"/>
        <v>-1928520</v>
      </c>
      <c r="O47" s="39">
        <f t="shared" si="7"/>
        <v>-7114967</v>
      </c>
      <c r="P47" s="39">
        <f t="shared" ref="P47:X47" si="8">P48-SUM(P39:P46)</f>
        <v>-53875876</v>
      </c>
      <c r="Q47" s="39">
        <f t="shared" si="8"/>
        <v>0</v>
      </c>
      <c r="R47" s="39">
        <f t="shared" si="8"/>
        <v>0</v>
      </c>
      <c r="S47" s="39">
        <f t="shared" si="8"/>
        <v>0</v>
      </c>
      <c r="T47" s="39">
        <f t="shared" si="8"/>
        <v>0</v>
      </c>
      <c r="U47" s="39">
        <f t="shared" si="8"/>
        <v>0</v>
      </c>
      <c r="V47" s="39">
        <f t="shared" si="8"/>
        <v>0</v>
      </c>
      <c r="W47" s="39">
        <f t="shared" si="8"/>
        <v>0</v>
      </c>
      <c r="X47" s="39">
        <f t="shared" si="8"/>
        <v>0</v>
      </c>
      <c r="AB47" s="27" t="s">
        <v>89</v>
      </c>
    </row>
    <row r="48" spans="1:28" s="27" customFormat="1" ht="15" customHeight="1" x14ac:dyDescent="0.25">
      <c r="A48" s="45" t="s">
        <v>192</v>
      </c>
      <c r="B48" s="57" t="s">
        <v>549</v>
      </c>
      <c r="C48" s="46">
        <f t="shared" si="0"/>
        <v>-3730.0000000999999</v>
      </c>
      <c r="D48" s="46">
        <f t="shared" si="0"/>
        <v>-4089.0000000999999</v>
      </c>
      <c r="E48" s="46">
        <f>'21Q4_P4'!E48</f>
        <v>-5721.0000000999999</v>
      </c>
      <c r="F48" s="46">
        <f>'21Q4_P4'!F48</f>
        <v>3201</v>
      </c>
      <c r="I48" s="47"/>
      <c r="J48" s="47"/>
      <c r="K48" s="47"/>
      <c r="L48" s="47">
        <v>-1674153731</v>
      </c>
      <c r="M48" s="47">
        <v>-2720014139</v>
      </c>
      <c r="N48" s="47">
        <v>-4116546630</v>
      </c>
      <c r="O48" s="47">
        <v>-3730765430</v>
      </c>
      <c r="P48" s="47">
        <v>-4089831171</v>
      </c>
      <c r="Q48" s="47"/>
      <c r="R48" s="47"/>
      <c r="S48" s="47"/>
      <c r="T48" s="47"/>
      <c r="U48" s="47"/>
      <c r="V48" s="47"/>
      <c r="W48" s="47"/>
      <c r="X48" s="47"/>
      <c r="Z48" s="27" t="s">
        <v>644</v>
      </c>
      <c r="AB48" s="27" t="s">
        <v>89</v>
      </c>
    </row>
    <row r="49" spans="1:28" s="27" customFormat="1" ht="15" customHeight="1" x14ac:dyDescent="0.25">
      <c r="A49" s="45" t="s">
        <v>861</v>
      </c>
      <c r="B49" s="57" t="s">
        <v>207</v>
      </c>
      <c r="C49" s="46">
        <f t="shared" si="0"/>
        <v>-2099.0000000999999</v>
      </c>
      <c r="D49" s="46">
        <f t="shared" si="0"/>
        <v>-751.00000009999997</v>
      </c>
      <c r="E49" s="46">
        <f>'21Q4_P4'!E49</f>
        <v>-2808.0000000999999</v>
      </c>
      <c r="F49" s="46">
        <f>'21Q4_P4'!F49</f>
        <v>1274</v>
      </c>
      <c r="I49" s="46">
        <f t="shared" ref="I49:O49" si="9">I51-I50</f>
        <v>0</v>
      </c>
      <c r="J49" s="46">
        <f t="shared" si="9"/>
        <v>0</v>
      </c>
      <c r="K49" s="46">
        <f t="shared" si="9"/>
        <v>0</v>
      </c>
      <c r="L49" s="46">
        <f t="shared" si="9"/>
        <v>792112551</v>
      </c>
      <c r="M49" s="46">
        <f t="shared" si="9"/>
        <v>-1242115688</v>
      </c>
      <c r="N49" s="46">
        <f t="shared" si="9"/>
        <v>-1531639032</v>
      </c>
      <c r="O49" s="46">
        <f t="shared" si="9"/>
        <v>-2099101037</v>
      </c>
      <c r="P49" s="46">
        <f t="shared" ref="P49:X49" si="10">P51-P50</f>
        <v>-751173929</v>
      </c>
      <c r="Q49" s="46">
        <f t="shared" si="10"/>
        <v>0</v>
      </c>
      <c r="R49" s="46">
        <f t="shared" si="10"/>
        <v>0</v>
      </c>
      <c r="S49" s="46">
        <f t="shared" si="10"/>
        <v>0</v>
      </c>
      <c r="T49" s="46">
        <f t="shared" si="10"/>
        <v>0</v>
      </c>
      <c r="U49" s="46">
        <f t="shared" si="10"/>
        <v>0</v>
      </c>
      <c r="V49" s="46">
        <f t="shared" si="10"/>
        <v>0</v>
      </c>
      <c r="W49" s="46">
        <f t="shared" si="10"/>
        <v>0</v>
      </c>
      <c r="X49" s="46">
        <f t="shared" si="10"/>
        <v>0</v>
      </c>
      <c r="AB49" s="27" t="s">
        <v>89</v>
      </c>
    </row>
    <row r="50" spans="1:28" s="27" customFormat="1" ht="15" customHeight="1" x14ac:dyDescent="0.25">
      <c r="A50" s="45" t="s">
        <v>193</v>
      </c>
      <c r="B50" s="57" t="s">
        <v>550</v>
      </c>
      <c r="C50" s="46">
        <f t="shared" si="0"/>
        <v>8953</v>
      </c>
      <c r="D50" s="46">
        <f t="shared" si="0"/>
        <v>10228</v>
      </c>
      <c r="E50" s="46">
        <f>'21Q4_P4'!E50</f>
        <v>11762</v>
      </c>
      <c r="F50" s="46">
        <f>'21Q4_P4'!F50</f>
        <v>8953</v>
      </c>
      <c r="I50" s="47"/>
      <c r="J50" s="47"/>
      <c r="K50" s="47"/>
      <c r="L50" s="47">
        <v>7678163501</v>
      </c>
      <c r="M50" s="47">
        <v>9211818018</v>
      </c>
      <c r="N50" s="47">
        <v>11762740224</v>
      </c>
      <c r="O50" s="47">
        <v>8953885336</v>
      </c>
      <c r="P50" s="47">
        <v>10228190704</v>
      </c>
      <c r="Q50" s="47"/>
      <c r="R50" s="47"/>
      <c r="S50" s="47"/>
      <c r="T50" s="47"/>
      <c r="U50" s="47"/>
      <c r="V50" s="47"/>
      <c r="W50" s="47"/>
      <c r="X50" s="47"/>
      <c r="Z50" s="27" t="s">
        <v>644</v>
      </c>
      <c r="AB50" s="27" t="s">
        <v>89</v>
      </c>
    </row>
    <row r="51" spans="1:28" s="27" customFormat="1" ht="15" customHeight="1" x14ac:dyDescent="0.25">
      <c r="A51" s="9" t="s">
        <v>554</v>
      </c>
      <c r="B51" s="57" t="s">
        <v>551</v>
      </c>
      <c r="C51" s="46">
        <f t="shared" si="0"/>
        <v>6854</v>
      </c>
      <c r="D51" s="46">
        <f t="shared" si="0"/>
        <v>9477</v>
      </c>
      <c r="E51" s="46">
        <f>'21Q4_P4'!E51</f>
        <v>8953</v>
      </c>
      <c r="F51" s="46">
        <f>'21Q4_P4'!F51</f>
        <v>10228</v>
      </c>
      <c r="I51" s="47"/>
      <c r="J51" s="47"/>
      <c r="K51" s="47"/>
      <c r="L51" s="47">
        <v>8470276052</v>
      </c>
      <c r="M51" s="47">
        <v>7969702330</v>
      </c>
      <c r="N51" s="47">
        <v>10231101192</v>
      </c>
      <c r="O51" s="47">
        <v>6854784299</v>
      </c>
      <c r="P51" s="47">
        <v>9477016775</v>
      </c>
      <c r="Q51" s="47"/>
      <c r="R51" s="47"/>
      <c r="S51" s="47"/>
      <c r="T51" s="47"/>
      <c r="U51" s="47"/>
      <c r="V51" s="47"/>
      <c r="W51" s="47"/>
      <c r="X51" s="47"/>
      <c r="Z51" s="27" t="s">
        <v>644</v>
      </c>
      <c r="AB51" s="27" t="s">
        <v>89</v>
      </c>
    </row>
    <row r="52" spans="1:28" ht="15" customHeight="1" x14ac:dyDescent="0.25">
      <c r="Y52" s="27"/>
      <c r="Z52" s="27"/>
      <c r="AB52" s="3" t="s">
        <v>89</v>
      </c>
    </row>
    <row r="53" spans="1:28" ht="15" customHeight="1" x14ac:dyDescent="0.2">
      <c r="AB53" s="3" t="s">
        <v>89</v>
      </c>
    </row>
    <row r="54" spans="1:28" ht="15" customHeight="1" x14ac:dyDescent="0.2">
      <c r="A54" s="3" t="s">
        <v>89</v>
      </c>
      <c r="B54" s="3" t="s">
        <v>89</v>
      </c>
      <c r="C54" s="3" t="s">
        <v>89</v>
      </c>
      <c r="D54" s="3" t="s">
        <v>89</v>
      </c>
      <c r="E54" s="3" t="s">
        <v>89</v>
      </c>
      <c r="F54" s="3" t="s">
        <v>89</v>
      </c>
      <c r="G54" s="3" t="s">
        <v>89</v>
      </c>
      <c r="H54" s="3" t="s">
        <v>89</v>
      </c>
      <c r="I54" s="3" t="s">
        <v>89</v>
      </c>
      <c r="J54" s="3" t="s">
        <v>89</v>
      </c>
      <c r="K54" s="3" t="s">
        <v>89</v>
      </c>
      <c r="L54" s="3" t="s">
        <v>89</v>
      </c>
      <c r="M54" s="3" t="s">
        <v>89</v>
      </c>
      <c r="N54" s="3" t="s">
        <v>89</v>
      </c>
      <c r="O54" s="3" t="s">
        <v>89</v>
      </c>
      <c r="P54" s="3" t="s">
        <v>89</v>
      </c>
      <c r="Q54" s="3" t="s">
        <v>89</v>
      </c>
      <c r="R54" s="3" t="s">
        <v>89</v>
      </c>
      <c r="S54" s="3" t="s">
        <v>89</v>
      </c>
      <c r="T54" s="3" t="s">
        <v>89</v>
      </c>
      <c r="U54" s="3" t="s">
        <v>89</v>
      </c>
      <c r="V54" s="3" t="s">
        <v>89</v>
      </c>
      <c r="W54" s="3" t="s">
        <v>89</v>
      </c>
      <c r="X54" s="3" t="s">
        <v>89</v>
      </c>
      <c r="Y54" s="3" t="s">
        <v>89</v>
      </c>
      <c r="Z54" s="3" t="s">
        <v>89</v>
      </c>
      <c r="AA54" s="3" t="s">
        <v>89</v>
      </c>
      <c r="AB54" s="3" t="s">
        <v>89</v>
      </c>
    </row>
  </sheetData>
  <mergeCells count="2">
    <mergeCell ref="A2:F2"/>
    <mergeCell ref="A6:B7"/>
  </mergeCells>
  <phoneticPr fontId="3"/>
  <printOptions horizontalCentered="1"/>
  <pageMargins left="0.7" right="0.7" top="0.75" bottom="0.75" header="0.3" footer="0.3"/>
  <pageSetup paperSize="9" scale="75" orientation="portrait" r:id="rId1"/>
  <headerFooter>
    <oddFooter>&amp;R4</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1E8E-8F67-495D-9378-8B511CB065AC}">
  <dimension ref="A1:AE68"/>
  <sheetViews>
    <sheetView defaultGridColor="0" colorId="23" zoomScaleNormal="100" zoomScaleSheetLayoutView="80" workbookViewId="0">
      <pane xSplit="10" ySplit="3" topLeftCell="N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641</v>
      </c>
      <c r="AE4" s="3" t="s">
        <v>89</v>
      </c>
    </row>
    <row r="5" spans="1:31" ht="8.1" customHeight="1" x14ac:dyDescent="0.25">
      <c r="A5" s="1"/>
      <c r="AE5" s="3" t="s">
        <v>89</v>
      </c>
    </row>
    <row r="6" spans="1:31" ht="15" customHeight="1" x14ac:dyDescent="0.25">
      <c r="A6" s="66" t="s">
        <v>474</v>
      </c>
      <c r="K6" s="114" t="s">
        <v>375</v>
      </c>
      <c r="L6" s="114" t="s">
        <v>561</v>
      </c>
      <c r="AE6" s="3" t="s">
        <v>89</v>
      </c>
    </row>
    <row r="7" spans="1:31" s="27" customFormat="1" ht="15" customHeight="1" x14ac:dyDescent="0.25">
      <c r="I7" s="28" t="s">
        <v>1</v>
      </c>
      <c r="AE7" s="3" t="s">
        <v>89</v>
      </c>
    </row>
    <row r="8" spans="1:31" s="27" customFormat="1" ht="15" customHeight="1" x14ac:dyDescent="0.25">
      <c r="A8" s="312"/>
      <c r="B8" s="323"/>
      <c r="C8" s="323"/>
      <c r="D8" s="313"/>
      <c r="E8" s="117" t="str">
        <f>'22Q2_パラメータ設定'!$F$4</f>
        <v>FY2021</v>
      </c>
      <c r="F8" s="30" t="str">
        <f>'22Q2_パラメータ設定'!$G$4</f>
        <v>FY2022</v>
      </c>
      <c r="G8" s="117" t="str">
        <f>'22Q2_パラメータ設定'!$E$4</f>
        <v>FY2020</v>
      </c>
      <c r="H8" s="117" t="str">
        <f>'22Q2_パラメータ設定'!$F$4</f>
        <v>FY2021</v>
      </c>
      <c r="I8" s="122" t="str">
        <f>'22Q2_パラメータ設定'!$G$4</f>
        <v>FY2022</v>
      </c>
      <c r="K8" s="58" t="str">
        <f>'22Q2_P1'!I6</f>
        <v>FY2015</v>
      </c>
      <c r="L8" s="58" t="str">
        <f>'22Q2_P1'!J6</f>
        <v>FY2016</v>
      </c>
      <c r="M8" s="58" t="str">
        <f>'22Q2_P1'!K6</f>
        <v>FY2017</v>
      </c>
      <c r="N8" s="58" t="str">
        <f>'22Q2_P1'!L6</f>
        <v>FY2018</v>
      </c>
      <c r="O8" s="58" t="str">
        <f>'22Q2_P1'!M6</f>
        <v>FY2019</v>
      </c>
      <c r="P8" s="58" t="str">
        <f>'22Q2_P1'!N6</f>
        <v>FY2020</v>
      </c>
      <c r="Q8" s="58" t="str">
        <f>'22Q2_P1'!O6</f>
        <v>FY2021</v>
      </c>
      <c r="R8" s="58" t="str">
        <f>'22Q2_P1'!P6</f>
        <v>FY2022</v>
      </c>
      <c r="S8" s="58" t="str">
        <f>'22Q2_P1'!Q6</f>
        <v>FY2023</v>
      </c>
      <c r="T8" s="58" t="str">
        <f>'22Q2_P1'!R6</f>
        <v>FY2024</v>
      </c>
      <c r="U8" s="58" t="str">
        <f>'22Q2_P1'!S6</f>
        <v>FY2025</v>
      </c>
      <c r="V8" s="58" t="str">
        <f>'22Q2_P1'!T6</f>
        <v>FY2026</v>
      </c>
      <c r="W8" s="58" t="str">
        <f>'22Q2_P1'!U6</f>
        <v>FY2027</v>
      </c>
      <c r="X8" s="58" t="str">
        <f>'22Q2_P1'!V6</f>
        <v>FY2028</v>
      </c>
      <c r="Y8" s="58" t="str">
        <f>'22Q2_P1'!W6</f>
        <v>FY2029</v>
      </c>
      <c r="Z8" s="60" t="str">
        <f>'22Q2_P1'!X6</f>
        <v>FY2030</v>
      </c>
      <c r="AE8" s="3" t="s">
        <v>89</v>
      </c>
    </row>
    <row r="9" spans="1:31" s="27" customFormat="1" ht="15" customHeight="1" x14ac:dyDescent="0.25">
      <c r="A9" s="314"/>
      <c r="B9" s="324"/>
      <c r="C9" s="324"/>
      <c r="D9" s="315"/>
      <c r="E9" s="119" t="s">
        <v>388</v>
      </c>
      <c r="F9" s="35" t="s">
        <v>388</v>
      </c>
      <c r="G9" s="118"/>
      <c r="H9" s="118"/>
      <c r="I9" s="118" t="s">
        <v>5</v>
      </c>
      <c r="K9" s="155" t="str">
        <f>'22Q2_P1'!I7</f>
        <v>H1</v>
      </c>
      <c r="L9" s="155" t="str">
        <f>'22Q2_P1'!J7</f>
        <v>H1</v>
      </c>
      <c r="M9" s="155" t="str">
        <f>'22Q2_P1'!K7</f>
        <v>H1</v>
      </c>
      <c r="N9" s="155" t="str">
        <f>'22Q2_P1'!L7</f>
        <v>H1</v>
      </c>
      <c r="O9" s="155" t="str">
        <f>'22Q2_P1'!M7</f>
        <v>H1</v>
      </c>
      <c r="P9" s="155" t="str">
        <f>'22Q2_P1'!N7</f>
        <v>H1</v>
      </c>
      <c r="Q9" s="155" t="str">
        <f>'22Q2_P1'!O7</f>
        <v>H1</v>
      </c>
      <c r="R9" s="155" t="str">
        <f>'22Q2_P1'!P7</f>
        <v>H1</v>
      </c>
      <c r="S9" s="155" t="str">
        <f>'22Q2_P1'!Q7</f>
        <v>H1</v>
      </c>
      <c r="T9" s="155" t="str">
        <f>'22Q2_P1'!R7</f>
        <v>H1</v>
      </c>
      <c r="U9" s="155" t="str">
        <f>'22Q2_P1'!S7</f>
        <v>H1</v>
      </c>
      <c r="V9" s="155" t="str">
        <f>'22Q2_P1'!T7</f>
        <v>H1</v>
      </c>
      <c r="W9" s="155" t="str">
        <f>'22Q2_P1'!U7</f>
        <v>H1</v>
      </c>
      <c r="X9" s="155" t="str">
        <f>'22Q2_P1'!V7</f>
        <v>H1</v>
      </c>
      <c r="Y9" s="155" t="str">
        <f>'22Q2_P1'!W7</f>
        <v>H1</v>
      </c>
      <c r="Z9" s="59" t="str">
        <f>'22Q2_P1'!X7</f>
        <v>H1</v>
      </c>
      <c r="AE9" s="3" t="s">
        <v>89</v>
      </c>
    </row>
    <row r="10" spans="1:31" s="27" customFormat="1" ht="15" customHeight="1" x14ac:dyDescent="0.25">
      <c r="A10" s="36" t="s">
        <v>209</v>
      </c>
      <c r="B10" s="325" t="s">
        <v>12</v>
      </c>
      <c r="C10" s="326"/>
      <c r="D10" s="327"/>
      <c r="E10" s="37">
        <f t="shared" ref="E10:F14" si="0">+IF(OR(Q10="",Q10=0),"―",IF(Q10&lt;0,ROUNDDOWN(Q10/10^6,0)+-0.0000001,ROUNDDOWN(Q10/10^6,0)))</f>
        <v>32884</v>
      </c>
      <c r="F10" s="37">
        <f t="shared" si="0"/>
        <v>35648</v>
      </c>
      <c r="G10" s="37">
        <f>'21Q4_P5'!G10</f>
        <v>60926</v>
      </c>
      <c r="H10" s="37">
        <f>'21Q4_P5'!H10</f>
        <v>66042</v>
      </c>
      <c r="I10" s="37">
        <f>'21Q4_P5'!I10</f>
        <v>66200</v>
      </c>
      <c r="J10" s="67"/>
      <c r="K10" s="101">
        <f>'22Q2_P1'!I9</f>
        <v>0</v>
      </c>
      <c r="L10" s="101">
        <f>'22Q2_P1'!J9</f>
        <v>0</v>
      </c>
      <c r="M10" s="101">
        <f>'22Q2_P1'!K9</f>
        <v>0</v>
      </c>
      <c r="N10" s="101">
        <f>'22Q2_P1'!L9</f>
        <v>27643569055</v>
      </c>
      <c r="O10" s="101">
        <f>'22Q2_P1'!M9</f>
        <v>28770698959</v>
      </c>
      <c r="P10" s="101">
        <f>'22Q2_P1'!N9</f>
        <v>29800499376</v>
      </c>
      <c r="Q10" s="101">
        <f>'22Q2_P1'!O9</f>
        <v>32884778319</v>
      </c>
      <c r="R10" s="101">
        <f>'22Q2_P1'!P9</f>
        <v>35648155067</v>
      </c>
      <c r="S10" s="101">
        <f>'22Q2_P1'!Q9</f>
        <v>0</v>
      </c>
      <c r="T10" s="101">
        <f>'22Q2_P1'!R9</f>
        <v>0</v>
      </c>
      <c r="U10" s="101">
        <f>'22Q2_P1'!S9</f>
        <v>0</v>
      </c>
      <c r="V10" s="101">
        <f>'22Q2_P1'!T9</f>
        <v>0</v>
      </c>
      <c r="W10" s="101">
        <f>'22Q2_P1'!U9</f>
        <v>0</v>
      </c>
      <c r="X10" s="101">
        <f>'22Q2_P1'!V9</f>
        <v>0</v>
      </c>
      <c r="Y10" s="101">
        <f>'22Q2_P1'!W9</f>
        <v>0</v>
      </c>
      <c r="Z10" s="101">
        <f>'22Q2_P1'!X9</f>
        <v>0</v>
      </c>
      <c r="AE10" s="3" t="s">
        <v>89</v>
      </c>
    </row>
    <row r="11" spans="1:31" s="27" customFormat="1" ht="15" customHeight="1" x14ac:dyDescent="0.25">
      <c r="A11" s="38" t="s">
        <v>210</v>
      </c>
      <c r="B11" s="328" t="s">
        <v>212</v>
      </c>
      <c r="C11" s="329"/>
      <c r="D11" s="330"/>
      <c r="E11" s="39">
        <f t="shared" si="0"/>
        <v>29100</v>
      </c>
      <c r="F11" s="39">
        <f t="shared" si="0"/>
        <v>31681</v>
      </c>
      <c r="G11" s="39">
        <f>'21Q4_P5'!G11</f>
        <v>54700</v>
      </c>
      <c r="H11" s="39">
        <f>'21Q4_P5'!H11</f>
        <v>58443</v>
      </c>
      <c r="I11" s="39" t="str">
        <f>'21Q4_P5'!I11</f>
        <v>―</v>
      </c>
      <c r="J11" s="67"/>
      <c r="K11" s="40"/>
      <c r="L11" s="40"/>
      <c r="M11" s="40"/>
      <c r="N11" s="40">
        <v>25016285528</v>
      </c>
      <c r="O11" s="40">
        <v>26004253504.999996</v>
      </c>
      <c r="P11" s="40">
        <v>26774360328.999996</v>
      </c>
      <c r="Q11" s="40">
        <v>29100299084</v>
      </c>
      <c r="R11" s="40">
        <v>31681811846</v>
      </c>
      <c r="S11" s="40"/>
      <c r="T11" s="40"/>
      <c r="U11" s="40"/>
      <c r="V11" s="40"/>
      <c r="W11" s="40"/>
      <c r="X11" s="40"/>
      <c r="Y11" s="40"/>
      <c r="Z11" s="40"/>
      <c r="AC11" s="27" t="s">
        <v>645</v>
      </c>
      <c r="AE11" s="3" t="s">
        <v>89</v>
      </c>
    </row>
    <row r="12" spans="1:31" s="27" customFormat="1" ht="15" customHeight="1" x14ac:dyDescent="0.25">
      <c r="A12" s="38" t="s">
        <v>211</v>
      </c>
      <c r="B12" s="328" t="s">
        <v>213</v>
      </c>
      <c r="C12" s="329"/>
      <c r="D12" s="330"/>
      <c r="E12" s="39">
        <f t="shared" si="0"/>
        <v>3345</v>
      </c>
      <c r="F12" s="39">
        <f t="shared" si="0"/>
        <v>3549</v>
      </c>
      <c r="G12" s="39">
        <f>'21Q4_P5'!G12</f>
        <v>5412</v>
      </c>
      <c r="H12" s="39">
        <f>'21Q4_P5'!H12</f>
        <v>6731</v>
      </c>
      <c r="I12" s="39" t="str">
        <f>'21Q4_P5'!I12</f>
        <v>―</v>
      </c>
      <c r="J12" s="67"/>
      <c r="K12" s="40"/>
      <c r="L12" s="40"/>
      <c r="M12" s="40"/>
      <c r="N12" s="40">
        <v>2121797541.0000002</v>
      </c>
      <c r="O12" s="40">
        <v>2330161193</v>
      </c>
      <c r="P12" s="40">
        <v>2626415138</v>
      </c>
      <c r="Q12" s="40">
        <v>3345602681</v>
      </c>
      <c r="R12" s="40">
        <v>3549520687</v>
      </c>
      <c r="S12" s="40"/>
      <c r="T12" s="40"/>
      <c r="U12" s="40"/>
      <c r="V12" s="40"/>
      <c r="W12" s="40"/>
      <c r="X12" s="40"/>
      <c r="Y12" s="40"/>
      <c r="Z12" s="40"/>
      <c r="AC12" s="27" t="s">
        <v>645</v>
      </c>
      <c r="AE12" s="3" t="s">
        <v>89</v>
      </c>
    </row>
    <row r="13" spans="1:31" s="27" customFormat="1" ht="15" customHeight="1" x14ac:dyDescent="0.25">
      <c r="A13" s="42" t="s">
        <v>15</v>
      </c>
      <c r="B13" s="317" t="s">
        <v>76</v>
      </c>
      <c r="C13" s="318"/>
      <c r="D13" s="319"/>
      <c r="E13" s="43">
        <f t="shared" si="0"/>
        <v>438</v>
      </c>
      <c r="F13" s="43">
        <f t="shared" si="0"/>
        <v>416</v>
      </c>
      <c r="G13" s="43">
        <f>'21Q4_P5'!G13</f>
        <v>813</v>
      </c>
      <c r="H13" s="43">
        <f>'21Q4_P5'!H13</f>
        <v>866</v>
      </c>
      <c r="I13" s="43" t="str">
        <f>'21Q4_P5'!I13</f>
        <v>―</v>
      </c>
      <c r="J13" s="67"/>
      <c r="K13" s="43">
        <f>K10-SUM(K11:K12)</f>
        <v>0</v>
      </c>
      <c r="L13" s="43">
        <f t="shared" ref="L13:Z13" si="1">L10-SUM(L11:L12)</f>
        <v>0</v>
      </c>
      <c r="M13" s="43">
        <f t="shared" si="1"/>
        <v>0</v>
      </c>
      <c r="N13" s="43">
        <f t="shared" si="1"/>
        <v>505485986</v>
      </c>
      <c r="O13" s="43">
        <f t="shared" si="1"/>
        <v>436284261.00000381</v>
      </c>
      <c r="P13" s="43">
        <f t="shared" si="1"/>
        <v>399723909.00000381</v>
      </c>
      <c r="Q13" s="43">
        <f t="shared" si="1"/>
        <v>438876554</v>
      </c>
      <c r="R13" s="43">
        <f t="shared" si="1"/>
        <v>416822534</v>
      </c>
      <c r="S13" s="43">
        <f t="shared" si="1"/>
        <v>0</v>
      </c>
      <c r="T13" s="43">
        <f t="shared" si="1"/>
        <v>0</v>
      </c>
      <c r="U13" s="43">
        <f t="shared" si="1"/>
        <v>0</v>
      </c>
      <c r="V13" s="43">
        <f t="shared" si="1"/>
        <v>0</v>
      </c>
      <c r="W13" s="43">
        <f t="shared" si="1"/>
        <v>0</v>
      </c>
      <c r="X13" s="43">
        <f t="shared" si="1"/>
        <v>0</v>
      </c>
      <c r="Y13" s="43">
        <f t="shared" si="1"/>
        <v>0</v>
      </c>
      <c r="Z13" s="43">
        <f t="shared" si="1"/>
        <v>0</v>
      </c>
      <c r="AC13" s="27" t="s">
        <v>645</v>
      </c>
      <c r="AE13" s="3" t="s">
        <v>89</v>
      </c>
    </row>
    <row r="14" spans="1:31" s="27" customFormat="1" ht="15" customHeight="1" x14ac:dyDescent="0.25">
      <c r="A14" s="45" t="s">
        <v>24</v>
      </c>
      <c r="B14" s="320" t="s">
        <v>27</v>
      </c>
      <c r="C14" s="321"/>
      <c r="D14" s="322"/>
      <c r="E14" s="46">
        <f t="shared" si="0"/>
        <v>4290</v>
      </c>
      <c r="F14" s="46">
        <f t="shared" si="0"/>
        <v>4406</v>
      </c>
      <c r="G14" s="46">
        <f>'21Q4_P5'!G14</f>
        <v>7720</v>
      </c>
      <c r="H14" s="46">
        <f>'21Q4_P5'!H14</f>
        <v>8450</v>
      </c>
      <c r="I14" s="46">
        <f>'21Q4_P5'!I14</f>
        <v>8850</v>
      </c>
      <c r="J14" s="67"/>
      <c r="K14" s="102">
        <f>'22Q2_P1'!I17</f>
        <v>0</v>
      </c>
      <c r="L14" s="102">
        <f>'22Q2_P1'!J17</f>
        <v>0</v>
      </c>
      <c r="M14" s="102">
        <f>'22Q2_P1'!K17</f>
        <v>0</v>
      </c>
      <c r="N14" s="102">
        <f>'22Q2_P1'!L17</f>
        <v>2899241328</v>
      </c>
      <c r="O14" s="102">
        <f>'22Q2_P1'!M17</f>
        <v>3136895212</v>
      </c>
      <c r="P14" s="102">
        <f>'22Q2_P1'!N17</f>
        <v>3880011779</v>
      </c>
      <c r="Q14" s="102">
        <f>'22Q2_P1'!O17</f>
        <v>4290577359</v>
      </c>
      <c r="R14" s="102">
        <f>'22Q2_P1'!P17</f>
        <v>4406440133</v>
      </c>
      <c r="S14" s="102">
        <f>'22Q2_P1'!Q17</f>
        <v>0</v>
      </c>
      <c r="T14" s="102">
        <f>'22Q2_P1'!R17</f>
        <v>0</v>
      </c>
      <c r="U14" s="102">
        <f>'22Q2_P1'!S17</f>
        <v>0</v>
      </c>
      <c r="V14" s="102">
        <f>'22Q2_P1'!T17</f>
        <v>0</v>
      </c>
      <c r="W14" s="102">
        <f>'22Q2_P1'!U17</f>
        <v>0</v>
      </c>
      <c r="X14" s="102">
        <f>'22Q2_P1'!V17</f>
        <v>0</v>
      </c>
      <c r="Y14" s="102">
        <f>'22Q2_P1'!W17</f>
        <v>0</v>
      </c>
      <c r="Z14" s="102">
        <f>'22Q2_P1'!X17</f>
        <v>0</v>
      </c>
      <c r="AE14" s="3" t="s">
        <v>89</v>
      </c>
    </row>
    <row r="15" spans="1:31" s="27" customFormat="1" ht="15" customHeight="1" x14ac:dyDescent="0.25">
      <c r="AE15" s="3" t="s">
        <v>89</v>
      </c>
    </row>
    <row r="16" spans="1:31" s="27" customFormat="1" ht="15" customHeight="1" x14ac:dyDescent="0.25">
      <c r="A16" s="66" t="s">
        <v>214</v>
      </c>
      <c r="K16" s="116" t="s">
        <v>376</v>
      </c>
      <c r="L16" s="114" t="s">
        <v>561</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'22Q2_パラメータ設定'!$F$4</f>
        <v>FY2021</v>
      </c>
      <c r="F18" s="30" t="str">
        <f>'22Q2_パラメータ設定'!$G$4</f>
        <v>FY2022</v>
      </c>
      <c r="G18" s="117" t="str">
        <f>'22Q2_パラメータ設定'!$E$4</f>
        <v>FY2020</v>
      </c>
      <c r="H18" s="117" t="str">
        <f>'22Q2_パラメータ設定'!$F$4</f>
        <v>FY2021</v>
      </c>
      <c r="I18" s="122" t="str">
        <f>'22Q2_パラメータ設定'!$G$4</f>
        <v>FY2022</v>
      </c>
      <c r="K18" s="29" t="str">
        <f t="shared" ref="K18:Z19" si="2">K8</f>
        <v>FY2015</v>
      </c>
      <c r="L18" s="29" t="str">
        <f t="shared" si="2"/>
        <v>FY2016</v>
      </c>
      <c r="M18" s="29" t="str">
        <f t="shared" si="2"/>
        <v>FY2017</v>
      </c>
      <c r="N18" s="29" t="str">
        <f t="shared" si="2"/>
        <v>FY2018</v>
      </c>
      <c r="O18" s="29" t="str">
        <f t="shared" si="2"/>
        <v>FY2019</v>
      </c>
      <c r="P18" s="29" t="str">
        <f t="shared" si="2"/>
        <v>FY2020</v>
      </c>
      <c r="Q18" s="29" t="str">
        <f t="shared" si="2"/>
        <v>FY2021</v>
      </c>
      <c r="R18" s="29" t="str">
        <f t="shared" si="2"/>
        <v>FY2022</v>
      </c>
      <c r="S18" s="29" t="str">
        <f t="shared" si="2"/>
        <v>FY2023</v>
      </c>
      <c r="T18" s="29" t="str">
        <f t="shared" si="2"/>
        <v>FY2024</v>
      </c>
      <c r="U18" s="29" t="str">
        <f t="shared" si="2"/>
        <v>FY2025</v>
      </c>
      <c r="V18" s="29" t="str">
        <f t="shared" si="2"/>
        <v>FY2026</v>
      </c>
      <c r="W18" s="29" t="str">
        <f t="shared" si="2"/>
        <v>FY2027</v>
      </c>
      <c r="X18" s="29" t="str">
        <f t="shared" si="2"/>
        <v>FY2028</v>
      </c>
      <c r="Y18" s="29" t="str">
        <f t="shared" si="2"/>
        <v>FY2029</v>
      </c>
      <c r="Z18" s="32" t="str">
        <f t="shared" si="2"/>
        <v>FY2030</v>
      </c>
      <c r="AE18" s="3" t="s">
        <v>89</v>
      </c>
    </row>
    <row r="19" spans="1:31" s="27" customFormat="1" ht="15" customHeight="1" x14ac:dyDescent="0.25">
      <c r="A19" s="314"/>
      <c r="B19" s="324"/>
      <c r="C19" s="324"/>
      <c r="D19" s="315"/>
      <c r="E19" s="119" t="s">
        <v>388</v>
      </c>
      <c r="F19" s="35" t="s">
        <v>388</v>
      </c>
      <c r="G19" s="118"/>
      <c r="H19" s="118"/>
      <c r="I19" s="118" t="s">
        <v>5</v>
      </c>
      <c r="K19" s="33" t="str">
        <f t="shared" si="2"/>
        <v>H1</v>
      </c>
      <c r="L19" s="33" t="str">
        <f t="shared" si="2"/>
        <v>H1</v>
      </c>
      <c r="M19" s="33" t="str">
        <f t="shared" si="2"/>
        <v>H1</v>
      </c>
      <c r="N19" s="33" t="str">
        <f t="shared" si="2"/>
        <v>H1</v>
      </c>
      <c r="O19" s="33" t="str">
        <f t="shared" si="2"/>
        <v>H1</v>
      </c>
      <c r="P19" s="33" t="str">
        <f t="shared" si="2"/>
        <v>H1</v>
      </c>
      <c r="Q19" s="33" t="str">
        <f t="shared" si="2"/>
        <v>H1</v>
      </c>
      <c r="R19" s="33" t="str">
        <f t="shared" si="2"/>
        <v>H1</v>
      </c>
      <c r="S19" s="33" t="str">
        <f t="shared" si="2"/>
        <v>H1</v>
      </c>
      <c r="T19" s="33" t="str">
        <f t="shared" si="2"/>
        <v>H1</v>
      </c>
      <c r="U19" s="33" t="str">
        <f t="shared" si="2"/>
        <v>H1</v>
      </c>
      <c r="V19" s="33" t="str">
        <f t="shared" si="2"/>
        <v>H1</v>
      </c>
      <c r="W19" s="33" t="str">
        <f t="shared" si="2"/>
        <v>H1</v>
      </c>
      <c r="X19" s="33" t="str">
        <f t="shared" si="2"/>
        <v>H1</v>
      </c>
      <c r="Y19" s="33" t="str">
        <f t="shared" si="2"/>
        <v>H1</v>
      </c>
      <c r="Z19" s="34" t="str">
        <f t="shared" si="2"/>
        <v>H1</v>
      </c>
      <c r="AE19" s="3" t="s">
        <v>89</v>
      </c>
    </row>
    <row r="20" spans="1:31" s="27" customFormat="1" ht="15" customHeight="1" x14ac:dyDescent="0.25">
      <c r="A20" s="36" t="s">
        <v>209</v>
      </c>
      <c r="B20" s="325" t="s">
        <v>12</v>
      </c>
      <c r="C20" s="326"/>
      <c r="D20" s="327"/>
      <c r="E20" s="85">
        <f t="shared" ref="E20:F24" si="3">+IF(Q20="","―",Q20)</f>
        <v>10.349755902023382</v>
      </c>
      <c r="F20" s="85">
        <f t="shared" si="3"/>
        <v>8.4032092939589234</v>
      </c>
      <c r="G20" s="85">
        <f>'21Q4_P5'!G20</f>
        <v>4.5714470304396349</v>
      </c>
      <c r="H20" s="85">
        <f>'21Q4_P5'!H20</f>
        <v>8.3958390299183385</v>
      </c>
      <c r="I20" s="85">
        <f>'21Q4_P5'!I20</f>
        <v>0.23905588769657093</v>
      </c>
      <c r="J20" s="93"/>
      <c r="K20" s="85"/>
      <c r="L20" s="85" t="str">
        <f t="shared" ref="L20:Z20" si="4">IF(OR(L10&lt;=0,K10&lt;=0),"―",(L10/K10-1)*100)</f>
        <v>―</v>
      </c>
      <c r="M20" s="85" t="str">
        <f t="shared" si="4"/>
        <v>―</v>
      </c>
      <c r="N20" s="85" t="str">
        <f t="shared" si="4"/>
        <v>―</v>
      </c>
      <c r="O20" s="85">
        <f t="shared" si="4"/>
        <v>4.0773675127023123</v>
      </c>
      <c r="P20" s="85">
        <f t="shared" si="4"/>
        <v>3.5793375005158223</v>
      </c>
      <c r="Q20" s="85">
        <f t="shared" si="4"/>
        <v>10.349755902023382</v>
      </c>
      <c r="R20" s="85">
        <f t="shared" si="4"/>
        <v>8.4032092939589234</v>
      </c>
      <c r="S20" s="85" t="str">
        <f t="shared" si="4"/>
        <v>―</v>
      </c>
      <c r="T20" s="85" t="str">
        <f t="shared" si="4"/>
        <v>―</v>
      </c>
      <c r="U20" s="85" t="str">
        <f t="shared" si="4"/>
        <v>―</v>
      </c>
      <c r="V20" s="85" t="str">
        <f t="shared" si="4"/>
        <v>―</v>
      </c>
      <c r="W20" s="85" t="str">
        <f t="shared" si="4"/>
        <v>―</v>
      </c>
      <c r="X20" s="85" t="str">
        <f t="shared" si="4"/>
        <v>―</v>
      </c>
      <c r="Y20" s="85" t="str">
        <f t="shared" si="4"/>
        <v>―</v>
      </c>
      <c r="Z20" s="85" t="str">
        <f t="shared" si="4"/>
        <v>―</v>
      </c>
      <c r="AE20" s="3" t="s">
        <v>89</v>
      </c>
    </row>
    <row r="21" spans="1:31" s="27" customFormat="1" ht="15" customHeight="1" x14ac:dyDescent="0.25">
      <c r="A21" s="38" t="s">
        <v>210</v>
      </c>
      <c r="B21" s="328" t="s">
        <v>212</v>
      </c>
      <c r="C21" s="329"/>
      <c r="D21" s="330"/>
      <c r="E21" s="87">
        <f t="shared" si="3"/>
        <v>8.6871870192944289</v>
      </c>
      <c r="F21" s="87">
        <f t="shared" si="3"/>
        <v>8.871086701027675</v>
      </c>
      <c r="G21" s="87">
        <f>'21Q4_P5'!G21</f>
        <v>4.0759864706069404</v>
      </c>
      <c r="H21" s="87">
        <f>'21Q4_P5'!H21</f>
        <v>6.8428011544673151</v>
      </c>
      <c r="I21" s="87" t="str">
        <f>'21Q4_P5'!I21</f>
        <v>―</v>
      </c>
      <c r="J21" s="93"/>
      <c r="K21" s="86"/>
      <c r="L21" s="87" t="str">
        <f t="shared" ref="L21:Z21" si="5">IF(OR(L11&lt;=0,K11&lt;=0),"―",(L11/K11-1)*100)</f>
        <v>―</v>
      </c>
      <c r="M21" s="87" t="str">
        <f t="shared" si="5"/>
        <v>―</v>
      </c>
      <c r="N21" s="87" t="str">
        <f t="shared" si="5"/>
        <v>―</v>
      </c>
      <c r="O21" s="87">
        <f t="shared" si="5"/>
        <v>3.9492992510586467</v>
      </c>
      <c r="P21" s="87">
        <f t="shared" si="5"/>
        <v>2.9614648382501274</v>
      </c>
      <c r="Q21" s="87">
        <f t="shared" si="5"/>
        <v>8.6871870192944289</v>
      </c>
      <c r="R21" s="87">
        <f t="shared" si="5"/>
        <v>8.871086701027675</v>
      </c>
      <c r="S21" s="87" t="str">
        <f t="shared" si="5"/>
        <v>―</v>
      </c>
      <c r="T21" s="87" t="str">
        <f t="shared" si="5"/>
        <v>―</v>
      </c>
      <c r="U21" s="87" t="str">
        <f t="shared" si="5"/>
        <v>―</v>
      </c>
      <c r="V21" s="87" t="str">
        <f t="shared" si="5"/>
        <v>―</v>
      </c>
      <c r="W21" s="87" t="str">
        <f t="shared" si="5"/>
        <v>―</v>
      </c>
      <c r="X21" s="87" t="str">
        <f t="shared" si="5"/>
        <v>―</v>
      </c>
      <c r="Y21" s="87" t="str">
        <f t="shared" si="5"/>
        <v>―</v>
      </c>
      <c r="Z21" s="87" t="str">
        <f t="shared" si="5"/>
        <v>―</v>
      </c>
      <c r="AE21" s="3" t="s">
        <v>89</v>
      </c>
    </row>
    <row r="22" spans="1:31" s="27" customFormat="1" ht="15" customHeight="1" x14ac:dyDescent="0.25">
      <c r="A22" s="38" t="s">
        <v>211</v>
      </c>
      <c r="B22" s="328" t="s">
        <v>213</v>
      </c>
      <c r="C22" s="329"/>
      <c r="D22" s="330"/>
      <c r="E22" s="87">
        <f t="shared" si="3"/>
        <v>27.382858581437254</v>
      </c>
      <c r="F22" s="87">
        <f t="shared" si="3"/>
        <v>6.0951052902387337</v>
      </c>
      <c r="G22" s="87">
        <f>'21Q4_P5'!G22</f>
        <v>12.798550076872473</v>
      </c>
      <c r="H22" s="87">
        <f>'21Q4_P5'!H22</f>
        <v>24.373304608460209</v>
      </c>
      <c r="I22" s="87" t="str">
        <f>'21Q4_P5'!I22</f>
        <v>―</v>
      </c>
      <c r="J22" s="93"/>
      <c r="K22" s="86"/>
      <c r="L22" s="87" t="str">
        <f t="shared" ref="L22:Z22" si="6">IF(OR(L12&lt;=0,K12&lt;=0),"―",(L12/K12-1)*100)</f>
        <v>―</v>
      </c>
      <c r="M22" s="87" t="str">
        <f t="shared" si="6"/>
        <v>―</v>
      </c>
      <c r="N22" s="87" t="str">
        <f t="shared" si="6"/>
        <v>―</v>
      </c>
      <c r="O22" s="87">
        <f t="shared" si="6"/>
        <v>9.820147680150404</v>
      </c>
      <c r="P22" s="87">
        <f t="shared" si="6"/>
        <v>12.713882021980783</v>
      </c>
      <c r="Q22" s="87">
        <f t="shared" si="6"/>
        <v>27.382858581437254</v>
      </c>
      <c r="R22" s="87">
        <f t="shared" si="6"/>
        <v>6.0951052902387337</v>
      </c>
      <c r="S22" s="87" t="str">
        <f t="shared" si="6"/>
        <v>―</v>
      </c>
      <c r="T22" s="87" t="str">
        <f t="shared" si="6"/>
        <v>―</v>
      </c>
      <c r="U22" s="87" t="str">
        <f t="shared" si="6"/>
        <v>―</v>
      </c>
      <c r="V22" s="87" t="str">
        <f t="shared" si="6"/>
        <v>―</v>
      </c>
      <c r="W22" s="87" t="str">
        <f t="shared" si="6"/>
        <v>―</v>
      </c>
      <c r="X22" s="87" t="str">
        <f t="shared" si="6"/>
        <v>―</v>
      </c>
      <c r="Y22" s="87" t="str">
        <f t="shared" si="6"/>
        <v>―</v>
      </c>
      <c r="Z22" s="87" t="str">
        <f t="shared" si="6"/>
        <v>―</v>
      </c>
      <c r="AE22" s="3" t="s">
        <v>89</v>
      </c>
    </row>
    <row r="23" spans="1:31" s="27" customFormat="1" ht="15" customHeight="1" x14ac:dyDescent="0.25">
      <c r="A23" s="42" t="s">
        <v>15</v>
      </c>
      <c r="B23" s="317" t="s">
        <v>76</v>
      </c>
      <c r="C23" s="318"/>
      <c r="D23" s="319"/>
      <c r="E23" s="89">
        <f t="shared" si="3"/>
        <v>9.79492197450611</v>
      </c>
      <c r="F23" s="89">
        <f t="shared" si="3"/>
        <v>-5.0251078119794013</v>
      </c>
      <c r="G23" s="89">
        <f>'21Q4_P5'!G23</f>
        <v>-10.245472893443386</v>
      </c>
      <c r="H23" s="89">
        <f>'21Q4_P5'!H23</f>
        <v>6.5268923661280676</v>
      </c>
      <c r="I23" s="89" t="str">
        <f>'21Q4_P5'!I23</f>
        <v>―</v>
      </c>
      <c r="J23" s="93"/>
      <c r="K23" s="88"/>
      <c r="L23" s="89" t="str">
        <f t="shared" ref="L23:Z23" si="7">IF(OR(L13&lt;=0,K13&lt;=0),"―",(L13/K13-1)*100)</f>
        <v>―</v>
      </c>
      <c r="M23" s="89" t="str">
        <f t="shared" si="7"/>
        <v>―</v>
      </c>
      <c r="N23" s="89" t="str">
        <f t="shared" si="7"/>
        <v>―</v>
      </c>
      <c r="O23" s="89">
        <f t="shared" si="7"/>
        <v>-13.690137197986763</v>
      </c>
      <c r="P23" s="89">
        <f t="shared" si="7"/>
        <v>-8.379938326493896</v>
      </c>
      <c r="Q23" s="89">
        <f t="shared" si="7"/>
        <v>9.79492197450611</v>
      </c>
      <c r="R23" s="89">
        <f t="shared" si="7"/>
        <v>-5.0251078119794013</v>
      </c>
      <c r="S23" s="89" t="str">
        <f t="shared" si="7"/>
        <v>―</v>
      </c>
      <c r="T23" s="89" t="str">
        <f t="shared" si="7"/>
        <v>―</v>
      </c>
      <c r="U23" s="89" t="str">
        <f t="shared" si="7"/>
        <v>―</v>
      </c>
      <c r="V23" s="89" t="str">
        <f t="shared" si="7"/>
        <v>―</v>
      </c>
      <c r="W23" s="89" t="str">
        <f t="shared" si="7"/>
        <v>―</v>
      </c>
      <c r="X23" s="89" t="str">
        <f t="shared" si="7"/>
        <v>―</v>
      </c>
      <c r="Y23" s="89" t="str">
        <f t="shared" si="7"/>
        <v>―</v>
      </c>
      <c r="Z23" s="89" t="str">
        <f t="shared" si="7"/>
        <v>―</v>
      </c>
      <c r="AE23" s="3" t="s">
        <v>89</v>
      </c>
    </row>
    <row r="24" spans="1:31" s="27" customFormat="1" ht="15" customHeight="1" x14ac:dyDescent="0.25">
      <c r="A24" s="45" t="s">
        <v>24</v>
      </c>
      <c r="B24" s="320" t="s">
        <v>27</v>
      </c>
      <c r="C24" s="321"/>
      <c r="D24" s="322"/>
      <c r="E24" s="91">
        <f t="shared" si="3"/>
        <v>10.581554989655606</v>
      </c>
      <c r="F24" s="91">
        <f t="shared" si="3"/>
        <v>2.7004005360016237</v>
      </c>
      <c r="G24" s="91">
        <f>'21Q4_P5'!G24</f>
        <v>17.309146365548635</v>
      </c>
      <c r="H24" s="91">
        <f>'21Q4_P5'!H24</f>
        <v>9.4523203888105645</v>
      </c>
      <c r="I24" s="91">
        <f>'21Q4_P5'!I24</f>
        <v>4.7283777026049689</v>
      </c>
      <c r="J24" s="93"/>
      <c r="K24" s="90"/>
      <c r="L24" s="91" t="str">
        <f t="shared" ref="L24:Z24" si="8">IF(OR(L14&lt;=0,K14&lt;=0),"―",(L14/K14-1)*100)</f>
        <v>―</v>
      </c>
      <c r="M24" s="91" t="str">
        <f t="shared" si="8"/>
        <v>―</v>
      </c>
      <c r="N24" s="91" t="str">
        <f t="shared" si="8"/>
        <v>―</v>
      </c>
      <c r="O24" s="91">
        <f t="shared" si="8"/>
        <v>8.1971059706141158</v>
      </c>
      <c r="P24" s="91">
        <f t="shared" si="8"/>
        <v>23.689556608625416</v>
      </c>
      <c r="Q24" s="91">
        <f t="shared" si="8"/>
        <v>10.581554989655606</v>
      </c>
      <c r="R24" s="91">
        <f t="shared" si="8"/>
        <v>2.7004005360016237</v>
      </c>
      <c r="S24" s="91" t="str">
        <f t="shared" si="8"/>
        <v>―</v>
      </c>
      <c r="T24" s="91" t="str">
        <f t="shared" si="8"/>
        <v>―</v>
      </c>
      <c r="U24" s="91" t="str">
        <f t="shared" si="8"/>
        <v>―</v>
      </c>
      <c r="V24" s="91" t="str">
        <f t="shared" si="8"/>
        <v>―</v>
      </c>
      <c r="W24" s="91" t="str">
        <f t="shared" si="8"/>
        <v>―</v>
      </c>
      <c r="X24" s="91" t="str">
        <f t="shared" si="8"/>
        <v>―</v>
      </c>
      <c r="Y24" s="91" t="str">
        <f t="shared" si="8"/>
        <v>―</v>
      </c>
      <c r="Z24" s="91" t="str">
        <f t="shared" si="8"/>
        <v>―</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'22Q2_パラメータ設定'!$F$4</f>
        <v>FY2021</v>
      </c>
      <c r="F28" s="31" t="str">
        <f>'22Q2_パラメータ設定'!$G$4</f>
        <v>FY2022</v>
      </c>
      <c r="K28" s="32" t="str">
        <f t="shared" ref="K28:Z28" si="9">K18</f>
        <v>FY2015</v>
      </c>
      <c r="L28" s="32" t="str">
        <f t="shared" si="9"/>
        <v>FY2016</v>
      </c>
      <c r="M28" s="32" t="str">
        <f t="shared" si="9"/>
        <v>FY2017</v>
      </c>
      <c r="N28" s="32" t="str">
        <f t="shared" si="9"/>
        <v>FY2018</v>
      </c>
      <c r="O28" s="32" t="str">
        <f t="shared" si="9"/>
        <v>FY2019</v>
      </c>
      <c r="P28" s="32" t="str">
        <f t="shared" si="9"/>
        <v>FY2020</v>
      </c>
      <c r="Q28" s="32" t="str">
        <f t="shared" si="9"/>
        <v>FY2021</v>
      </c>
      <c r="R28" s="32" t="str">
        <f t="shared" si="9"/>
        <v>FY2022</v>
      </c>
      <c r="S28" s="32" t="str">
        <f t="shared" si="9"/>
        <v>FY2023</v>
      </c>
      <c r="T28" s="32" t="str">
        <f t="shared" si="9"/>
        <v>FY2024</v>
      </c>
      <c r="U28" s="32" t="str">
        <f t="shared" si="9"/>
        <v>FY2025</v>
      </c>
      <c r="V28" s="32" t="str">
        <f t="shared" si="9"/>
        <v>FY2026</v>
      </c>
      <c r="W28" s="32" t="str">
        <f t="shared" si="9"/>
        <v>FY2027</v>
      </c>
      <c r="X28" s="32" t="str">
        <f t="shared" si="9"/>
        <v>FY2028</v>
      </c>
      <c r="Y28" s="32" t="str">
        <f t="shared" si="9"/>
        <v>FY2029</v>
      </c>
      <c r="Z28" s="32" t="str">
        <f t="shared" si="9"/>
        <v>FY2030</v>
      </c>
      <c r="AE28" s="3" t="s">
        <v>89</v>
      </c>
    </row>
    <row r="29" spans="1:31" s="27" customFormat="1" ht="15" customHeight="1" x14ac:dyDescent="0.25">
      <c r="A29" s="314"/>
      <c r="B29" s="324"/>
      <c r="C29" s="324"/>
      <c r="D29" s="315"/>
      <c r="E29" s="119" t="s">
        <v>381</v>
      </c>
      <c r="F29" s="35" t="s">
        <v>381</v>
      </c>
      <c r="K29" s="63" t="s">
        <v>381</v>
      </c>
      <c r="L29" s="63" t="s">
        <v>383</v>
      </c>
      <c r="M29" s="63" t="s">
        <v>383</v>
      </c>
      <c r="N29" s="63" t="s">
        <v>383</v>
      </c>
      <c r="O29" s="63" t="s">
        <v>383</v>
      </c>
      <c r="P29" s="63" t="s">
        <v>383</v>
      </c>
      <c r="Q29" s="63" t="s">
        <v>383</v>
      </c>
      <c r="R29" s="63" t="s">
        <v>383</v>
      </c>
      <c r="S29" s="63" t="s">
        <v>383</v>
      </c>
      <c r="T29" s="63" t="s">
        <v>383</v>
      </c>
      <c r="U29" s="63" t="s">
        <v>383</v>
      </c>
      <c r="V29" s="63" t="s">
        <v>383</v>
      </c>
      <c r="W29" s="63" t="s">
        <v>383</v>
      </c>
      <c r="X29" s="63" t="s">
        <v>383</v>
      </c>
      <c r="Y29" s="63" t="s">
        <v>383</v>
      </c>
      <c r="Z29" s="63" t="s">
        <v>383</v>
      </c>
      <c r="AE29" s="3" t="s">
        <v>89</v>
      </c>
    </row>
    <row r="30" spans="1:31" s="27" customFormat="1" ht="15" customHeight="1" x14ac:dyDescent="0.25">
      <c r="A30" s="36" t="s">
        <v>475</v>
      </c>
      <c r="B30" s="320" t="s">
        <v>477</v>
      </c>
      <c r="C30" s="321"/>
      <c r="D30" s="322"/>
      <c r="E30" s="37">
        <f>+IF(Q30="","―",Q30)</f>
        <v>520</v>
      </c>
      <c r="F30" s="37">
        <f>+IF(R30="","―",R30)</f>
        <v>552</v>
      </c>
      <c r="G30" s="65"/>
      <c r="H30" s="65"/>
      <c r="I30" s="65"/>
      <c r="J30" s="65"/>
      <c r="K30" s="48"/>
      <c r="L30" s="48"/>
      <c r="M30" s="48"/>
      <c r="N30" s="48"/>
      <c r="O30" s="48">
        <v>505</v>
      </c>
      <c r="P30" s="48">
        <v>508</v>
      </c>
      <c r="Q30" s="48">
        <v>520</v>
      </c>
      <c r="R30" s="48">
        <v>552</v>
      </c>
      <c r="S30" s="48"/>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+IF(Q32="","―",Q32)</f>
        <v>19</v>
      </c>
      <c r="F32" s="39">
        <f>+IF(R32="","―",R32)</f>
        <v>24</v>
      </c>
      <c r="G32" s="65"/>
      <c r="H32" s="65"/>
      <c r="I32" s="65"/>
      <c r="J32" s="65"/>
      <c r="K32" s="40"/>
      <c r="L32" s="40"/>
      <c r="M32" s="40"/>
      <c r="N32" s="40"/>
      <c r="O32" s="40">
        <v>21</v>
      </c>
      <c r="P32" s="40">
        <v>12</v>
      </c>
      <c r="Q32" s="40">
        <v>19</v>
      </c>
      <c r="R32" s="40">
        <v>24</v>
      </c>
      <c r="S32" s="40"/>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+IF(Q33="","―",Q33)</f>
        <v>1351</v>
      </c>
      <c r="F33" s="43">
        <f>+IF(R33="","―",R33)</f>
        <v>2022</v>
      </c>
      <c r="G33" s="65"/>
      <c r="H33" s="65"/>
      <c r="I33" s="65"/>
      <c r="J33" s="65"/>
      <c r="K33" s="44"/>
      <c r="L33" s="44"/>
      <c r="M33" s="44"/>
      <c r="N33" s="44"/>
      <c r="O33" s="44">
        <v>2415</v>
      </c>
      <c r="P33" s="44">
        <v>326</v>
      </c>
      <c r="Q33" s="44">
        <v>1351</v>
      </c>
      <c r="R33" s="44">
        <v>2022</v>
      </c>
      <c r="S33" s="44"/>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561</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'22Q2_パラメータ設定'!$M$4</f>
        <v>2021</v>
      </c>
      <c r="F40" s="30">
        <f>'22Q2_パラメータ設定'!$N$4</f>
        <v>2022</v>
      </c>
      <c r="G40" s="117">
        <f>'22Q2_パラメータ設定'!$M$4</f>
        <v>2021</v>
      </c>
      <c r="H40" s="122">
        <f>'22Q2_パラメータ設定'!$N$4</f>
        <v>2022</v>
      </c>
      <c r="K40" s="60" t="str">
        <f>'22Q2_P3'!I6</f>
        <v>2015年</v>
      </c>
      <c r="L40" s="60" t="str">
        <f>'22Q2_P3'!J6</f>
        <v>2016年</v>
      </c>
      <c r="M40" s="60" t="str">
        <f>'22Q2_P3'!K6</f>
        <v>2017年</v>
      </c>
      <c r="N40" s="60" t="str">
        <f>'22Q2_P3'!L6</f>
        <v>2018年</v>
      </c>
      <c r="O40" s="60" t="str">
        <f>'22Q2_P3'!M6</f>
        <v>2019年</v>
      </c>
      <c r="P40" s="60" t="str">
        <f>'22Q2_P3'!N6</f>
        <v>2020年</v>
      </c>
      <c r="Q40" s="60" t="str">
        <f>'22Q2_P3'!O6</f>
        <v>2021年</v>
      </c>
      <c r="R40" s="60" t="str">
        <f>'22Q2_P3'!P6</f>
        <v>2022年</v>
      </c>
      <c r="S40" s="60" t="str">
        <f>'22Q2_P3'!Q6</f>
        <v>2023年</v>
      </c>
      <c r="T40" s="60" t="str">
        <f>'22Q2_P3'!R6</f>
        <v>2024年</v>
      </c>
      <c r="U40" s="60" t="str">
        <f>'22Q2_P3'!S6</f>
        <v>2025年</v>
      </c>
      <c r="V40" s="60" t="str">
        <f>'22Q2_P3'!T6</f>
        <v>2026年</v>
      </c>
      <c r="W40" s="60" t="str">
        <f>'22Q2_P3'!U6</f>
        <v>2027年</v>
      </c>
      <c r="X40" s="60" t="str">
        <f>'22Q2_P3'!V6</f>
        <v>2028年</v>
      </c>
      <c r="Y40" s="60" t="str">
        <f>'22Q2_P3'!W6</f>
        <v>2029年</v>
      </c>
      <c r="Z40" s="60" t="str">
        <f>'22Q2_P3'!X6</f>
        <v>2030年</v>
      </c>
      <c r="AE40" s="3" t="s">
        <v>89</v>
      </c>
    </row>
    <row r="41" spans="1:31" s="27" customFormat="1" ht="15" customHeight="1" x14ac:dyDescent="0.25">
      <c r="A41" s="314"/>
      <c r="B41" s="324"/>
      <c r="C41" s="324"/>
      <c r="D41" s="315"/>
      <c r="E41" s="119" t="s">
        <v>241</v>
      </c>
      <c r="F41" s="35" t="s">
        <v>594</v>
      </c>
      <c r="G41" s="118" t="s">
        <v>217</v>
      </c>
      <c r="H41" s="118" t="s">
        <v>217</v>
      </c>
      <c r="K41" s="59" t="str">
        <f>'22Q2_P3'!I7</f>
        <v>Sep.</v>
      </c>
      <c r="L41" s="59" t="str">
        <f>'22Q2_P3'!J7</f>
        <v>Sep.</v>
      </c>
      <c r="M41" s="59" t="str">
        <f>'22Q2_P3'!K7</f>
        <v>Sep.</v>
      </c>
      <c r="N41" s="59" t="str">
        <f>'22Q2_P3'!L7</f>
        <v>Sep.</v>
      </c>
      <c r="O41" s="59" t="str">
        <f>'22Q2_P3'!M7</f>
        <v>Sep.</v>
      </c>
      <c r="P41" s="59" t="str">
        <f>'22Q2_P3'!N7</f>
        <v>Sep.</v>
      </c>
      <c r="Q41" s="59" t="str">
        <f>'22Q2_P3'!O7</f>
        <v>Sep.</v>
      </c>
      <c r="R41" s="59" t="str">
        <f>'22Q2_P3'!P7</f>
        <v>Sep.</v>
      </c>
      <c r="S41" s="59" t="str">
        <f>'22Q2_P3'!Q7</f>
        <v>Sep.</v>
      </c>
      <c r="T41" s="59" t="str">
        <f>'22Q2_P3'!R7</f>
        <v>Sep.</v>
      </c>
      <c r="U41" s="59" t="str">
        <f>'22Q2_P3'!S7</f>
        <v>Sep.</v>
      </c>
      <c r="V41" s="59" t="str">
        <f>'22Q2_P3'!T7</f>
        <v>Sep.</v>
      </c>
      <c r="W41" s="59" t="str">
        <f>'22Q2_P3'!U7</f>
        <v>Sep.</v>
      </c>
      <c r="X41" s="59" t="str">
        <f>'22Q2_P3'!V7</f>
        <v>Sep.</v>
      </c>
      <c r="Y41" s="59" t="str">
        <f>'22Q2_P3'!W7</f>
        <v>Sep.</v>
      </c>
      <c r="Z41" s="59" t="str">
        <f>'22Q2_P3'!X7</f>
        <v>Sep.</v>
      </c>
      <c r="AE41" s="3" t="s">
        <v>89</v>
      </c>
    </row>
    <row r="42" spans="1:31" s="27" customFormat="1" ht="15" customHeight="1" x14ac:dyDescent="0.25">
      <c r="A42" s="69" t="s">
        <v>479</v>
      </c>
      <c r="B42" s="337" t="s">
        <v>481</v>
      </c>
      <c r="C42" s="338"/>
      <c r="D42" s="339"/>
      <c r="E42" s="70">
        <f t="shared" ref="E42:F48" si="10">+IF(Q42="","―",Q42)</f>
        <v>151</v>
      </c>
      <c r="F42" s="70">
        <f t="shared" si="10"/>
        <v>151</v>
      </c>
      <c r="G42" s="70">
        <f>'21Q4_P5'!G42</f>
        <v>151</v>
      </c>
      <c r="H42" s="70">
        <f>'21Q4_P5'!H42</f>
        <v>151</v>
      </c>
      <c r="I42" s="67"/>
      <c r="J42" s="67"/>
      <c r="K42" s="103"/>
      <c r="L42" s="103"/>
      <c r="M42" s="103"/>
      <c r="N42" s="103"/>
      <c r="O42" s="103">
        <v>69</v>
      </c>
      <c r="P42" s="103">
        <v>74</v>
      </c>
      <c r="Q42" s="103">
        <v>151</v>
      </c>
      <c r="R42" s="103">
        <v>151</v>
      </c>
      <c r="S42" s="103"/>
      <c r="T42" s="103"/>
      <c r="U42" s="103"/>
      <c r="V42" s="103"/>
      <c r="W42" s="103"/>
      <c r="X42" s="103"/>
      <c r="Y42" s="103"/>
      <c r="Z42" s="103"/>
      <c r="AA42" s="67"/>
      <c r="AB42" s="67"/>
      <c r="AC42" s="27" t="s">
        <v>647</v>
      </c>
      <c r="AE42" s="3" t="s">
        <v>89</v>
      </c>
    </row>
    <row r="43" spans="1:31" s="27" customFormat="1" ht="15" customHeight="1" x14ac:dyDescent="0.25">
      <c r="A43" s="38" t="s">
        <v>226</v>
      </c>
      <c r="B43" s="328" t="s">
        <v>222</v>
      </c>
      <c r="C43" s="329"/>
      <c r="D43" s="330"/>
      <c r="E43" s="39">
        <f t="shared" si="10"/>
        <v>194</v>
      </c>
      <c r="F43" s="39">
        <f t="shared" si="10"/>
        <v>192</v>
      </c>
      <c r="G43" s="39">
        <f>'21Q4_P5'!G43</f>
        <v>193</v>
      </c>
      <c r="H43" s="39">
        <f>'21Q4_P5'!H43</f>
        <v>194</v>
      </c>
      <c r="I43" s="67"/>
      <c r="J43" s="67"/>
      <c r="K43" s="40"/>
      <c r="L43" s="40"/>
      <c r="M43" s="40"/>
      <c r="N43" s="40"/>
      <c r="O43" s="40">
        <v>156</v>
      </c>
      <c r="P43" s="40">
        <v>169</v>
      </c>
      <c r="Q43" s="40">
        <v>194</v>
      </c>
      <c r="R43" s="40">
        <v>192</v>
      </c>
      <c r="S43" s="40"/>
      <c r="T43" s="40"/>
      <c r="U43" s="40"/>
      <c r="V43" s="40"/>
      <c r="W43" s="40"/>
      <c r="X43" s="40"/>
      <c r="Y43" s="40"/>
      <c r="Z43" s="40"/>
      <c r="AA43" s="67"/>
      <c r="AB43" s="67"/>
      <c r="AC43" s="27" t="s">
        <v>647</v>
      </c>
      <c r="AE43" s="3" t="s">
        <v>89</v>
      </c>
    </row>
    <row r="44" spans="1:31" s="27" customFormat="1" ht="15" customHeight="1" x14ac:dyDescent="0.25">
      <c r="A44" s="38" t="s">
        <v>227</v>
      </c>
      <c r="B44" s="328" t="s">
        <v>223</v>
      </c>
      <c r="C44" s="329"/>
      <c r="D44" s="330"/>
      <c r="E44" s="39">
        <f t="shared" si="10"/>
        <v>91</v>
      </c>
      <c r="F44" s="39">
        <f t="shared" si="10"/>
        <v>88</v>
      </c>
      <c r="G44" s="39">
        <f>'21Q4_P5'!G44</f>
        <v>92</v>
      </c>
      <c r="H44" s="39">
        <f>'21Q4_P5'!H44</f>
        <v>87</v>
      </c>
      <c r="I44" s="67"/>
      <c r="J44" s="67"/>
      <c r="K44" s="40"/>
      <c r="L44" s="40"/>
      <c r="M44" s="40"/>
      <c r="N44" s="40"/>
      <c r="O44" s="40">
        <v>63</v>
      </c>
      <c r="P44" s="40">
        <v>65</v>
      </c>
      <c r="Q44" s="40">
        <v>91</v>
      </c>
      <c r="R44" s="40">
        <v>88</v>
      </c>
      <c r="S44" s="40"/>
      <c r="T44" s="40"/>
      <c r="U44" s="40"/>
      <c r="V44" s="40"/>
      <c r="W44" s="40"/>
      <c r="X44" s="40"/>
      <c r="Y44" s="40"/>
      <c r="Z44" s="40"/>
      <c r="AA44" s="67"/>
      <c r="AB44" s="67"/>
      <c r="AC44" s="27" t="s">
        <v>647</v>
      </c>
      <c r="AE44" s="3" t="s">
        <v>89</v>
      </c>
    </row>
    <row r="45" spans="1:31" s="27" customFormat="1" ht="15" customHeight="1" x14ac:dyDescent="0.25">
      <c r="A45" s="38" t="s">
        <v>228</v>
      </c>
      <c r="B45" s="328" t="s">
        <v>224</v>
      </c>
      <c r="C45" s="329"/>
      <c r="D45" s="330"/>
      <c r="E45" s="39">
        <f t="shared" si="10"/>
        <v>89</v>
      </c>
      <c r="F45" s="39">
        <f t="shared" si="10"/>
        <v>98</v>
      </c>
      <c r="G45" s="39">
        <f>'21Q4_P5'!G45</f>
        <v>85</v>
      </c>
      <c r="H45" s="39">
        <f>'21Q4_P5'!H45</f>
        <v>97</v>
      </c>
      <c r="I45" s="67"/>
      <c r="J45" s="67"/>
      <c r="K45" s="40"/>
      <c r="L45" s="40"/>
      <c r="M45" s="40"/>
      <c r="N45" s="40"/>
      <c r="O45" s="40">
        <v>68</v>
      </c>
      <c r="P45" s="40">
        <v>71</v>
      </c>
      <c r="Q45" s="40">
        <v>89</v>
      </c>
      <c r="R45" s="40">
        <v>98</v>
      </c>
      <c r="S45" s="40"/>
      <c r="T45" s="40"/>
      <c r="U45" s="40"/>
      <c r="V45" s="40"/>
      <c r="W45" s="40"/>
      <c r="X45" s="40"/>
      <c r="Y45" s="40"/>
      <c r="Z45" s="40"/>
      <c r="AA45" s="67"/>
      <c r="AB45" s="67"/>
      <c r="AC45" s="27" t="s">
        <v>647</v>
      </c>
      <c r="AE45" s="3" t="s">
        <v>89</v>
      </c>
    </row>
    <row r="46" spans="1:31" s="27" customFormat="1" ht="15" customHeight="1" x14ac:dyDescent="0.25">
      <c r="A46" s="38" t="s">
        <v>229</v>
      </c>
      <c r="B46" s="334" t="s">
        <v>225</v>
      </c>
      <c r="C46" s="335"/>
      <c r="D46" s="336"/>
      <c r="E46" s="39">
        <f t="shared" si="10"/>
        <v>47</v>
      </c>
      <c r="F46" s="39">
        <f t="shared" si="10"/>
        <v>47</v>
      </c>
      <c r="G46" s="39">
        <f>'21Q4_P5'!G46</f>
        <v>47</v>
      </c>
      <c r="H46" s="39">
        <f>'21Q4_P5'!H46</f>
        <v>47</v>
      </c>
      <c r="I46" s="67"/>
      <c r="J46" s="67"/>
      <c r="K46" s="40"/>
      <c r="L46" s="40"/>
      <c r="M46" s="40"/>
      <c r="N46" s="40"/>
      <c r="O46" s="40">
        <v>29</v>
      </c>
      <c r="P46" s="40">
        <v>42</v>
      </c>
      <c r="Q46" s="40">
        <v>47</v>
      </c>
      <c r="R46" s="40">
        <v>47</v>
      </c>
      <c r="S46" s="40"/>
      <c r="T46" s="40"/>
      <c r="U46" s="40"/>
      <c r="V46" s="40"/>
      <c r="W46" s="40"/>
      <c r="X46" s="40"/>
      <c r="Y46" s="40"/>
      <c r="Z46" s="40"/>
      <c r="AA46" s="67"/>
      <c r="AB46" s="67"/>
      <c r="AC46" s="27" t="s">
        <v>647</v>
      </c>
      <c r="AE46" s="3" t="s">
        <v>89</v>
      </c>
    </row>
    <row r="47" spans="1:31" s="27" customFormat="1" ht="15" customHeight="1" x14ac:dyDescent="0.25">
      <c r="A47" s="42" t="s">
        <v>480</v>
      </c>
      <c r="B47" s="317" t="s">
        <v>482</v>
      </c>
      <c r="C47" s="318"/>
      <c r="D47" s="319"/>
      <c r="E47" s="43">
        <f t="shared" si="10"/>
        <v>65</v>
      </c>
      <c r="F47" s="43">
        <f t="shared" si="10"/>
        <v>72</v>
      </c>
      <c r="G47" s="43">
        <f>'21Q4_P5'!G47</f>
        <v>65</v>
      </c>
      <c r="H47" s="43">
        <f>'21Q4_P5'!H47</f>
        <v>72</v>
      </c>
      <c r="I47" s="67"/>
      <c r="J47" s="67"/>
      <c r="K47" s="44"/>
      <c r="L47" s="44"/>
      <c r="M47" s="44"/>
      <c r="N47" s="44"/>
      <c r="O47" s="44">
        <v>59</v>
      </c>
      <c r="P47" s="44">
        <v>61</v>
      </c>
      <c r="Q47" s="44">
        <v>65</v>
      </c>
      <c r="R47" s="44">
        <v>72</v>
      </c>
      <c r="S47" s="44"/>
      <c r="T47" s="44"/>
      <c r="U47" s="44"/>
      <c r="V47" s="44"/>
      <c r="W47" s="44"/>
      <c r="X47" s="44"/>
      <c r="Y47" s="44"/>
      <c r="Z47" s="44"/>
      <c r="AA47" s="67"/>
      <c r="AB47" s="67"/>
      <c r="AC47" s="27" t="s">
        <v>647</v>
      </c>
      <c r="AE47" s="3" t="s">
        <v>89</v>
      </c>
    </row>
    <row r="48" spans="1:31" s="27" customFormat="1" ht="15" customHeight="1" x14ac:dyDescent="0.25">
      <c r="A48" s="45" t="s">
        <v>220</v>
      </c>
      <c r="B48" s="320" t="s">
        <v>221</v>
      </c>
      <c r="C48" s="321"/>
      <c r="D48" s="322"/>
      <c r="E48" s="46">
        <f t="shared" si="10"/>
        <v>637</v>
      </c>
      <c r="F48" s="46">
        <f t="shared" si="10"/>
        <v>648</v>
      </c>
      <c r="G48" s="46">
        <f>'21Q4_P5'!G48</f>
        <v>633</v>
      </c>
      <c r="H48" s="46">
        <f>'21Q4_P5'!H48</f>
        <v>648</v>
      </c>
      <c r="I48" s="67"/>
      <c r="J48" s="67"/>
      <c r="K48" s="46">
        <f>SUM(K42:K47)</f>
        <v>0</v>
      </c>
      <c r="L48" s="46">
        <f t="shared" ref="L48:Z48" si="11">SUM(L42:L47)</f>
        <v>0</v>
      </c>
      <c r="M48" s="46">
        <f t="shared" si="11"/>
        <v>0</v>
      </c>
      <c r="N48" s="46">
        <f t="shared" si="11"/>
        <v>0</v>
      </c>
      <c r="O48" s="46">
        <f t="shared" si="11"/>
        <v>444</v>
      </c>
      <c r="P48" s="46">
        <f t="shared" si="11"/>
        <v>482</v>
      </c>
      <c r="Q48" s="46">
        <f t="shared" si="11"/>
        <v>637</v>
      </c>
      <c r="R48" s="46">
        <f t="shared" si="11"/>
        <v>648</v>
      </c>
      <c r="S48" s="46">
        <f t="shared" si="11"/>
        <v>0</v>
      </c>
      <c r="T48" s="46">
        <f t="shared" si="11"/>
        <v>0</v>
      </c>
      <c r="U48" s="46">
        <f t="shared" si="11"/>
        <v>0</v>
      </c>
      <c r="V48" s="46">
        <f t="shared" si="11"/>
        <v>0</v>
      </c>
      <c r="W48" s="46">
        <f t="shared" si="11"/>
        <v>0</v>
      </c>
      <c r="X48" s="46">
        <f t="shared" si="11"/>
        <v>0</v>
      </c>
      <c r="Y48" s="46">
        <f t="shared" si="11"/>
        <v>0</v>
      </c>
      <c r="Z48" s="46">
        <f t="shared" si="11"/>
        <v>0</v>
      </c>
      <c r="AA48" s="67"/>
      <c r="AB48" s="67"/>
      <c r="AE48" s="3" t="s">
        <v>89</v>
      </c>
    </row>
    <row r="49" spans="1:31" s="27" customFormat="1" ht="15" customHeight="1" x14ac:dyDescent="0.25">
      <c r="AE49" s="3" t="s">
        <v>89</v>
      </c>
    </row>
    <row r="50" spans="1:31" ht="15" customHeight="1" x14ac:dyDescent="0.25">
      <c r="A50" s="66" t="s">
        <v>444</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'22Q2_パラメータ設定'!$J$4</f>
        <v>2018</v>
      </c>
      <c r="F52" s="117">
        <f>'22Q2_パラメータ設定'!$K$4</f>
        <v>2019</v>
      </c>
      <c r="G52" s="117">
        <f>'22Q2_パラメータ設定'!$L$4</f>
        <v>2020</v>
      </c>
      <c r="H52" s="122">
        <f>'22Q2_パラメータ設定'!$M$4</f>
        <v>2021</v>
      </c>
      <c r="AE52" s="3" t="s">
        <v>89</v>
      </c>
    </row>
    <row r="53" spans="1:31" s="27" customFormat="1" ht="15" customHeight="1" x14ac:dyDescent="0.25">
      <c r="A53" s="314"/>
      <c r="B53" s="324"/>
      <c r="C53" s="324"/>
      <c r="D53" s="315"/>
      <c r="E53" s="119" t="s">
        <v>252</v>
      </c>
      <c r="F53" s="118" t="s">
        <v>445</v>
      </c>
      <c r="G53" s="118" t="s">
        <v>445</v>
      </c>
      <c r="H53" s="118" t="s">
        <v>445</v>
      </c>
      <c r="AE53" s="3" t="s">
        <v>89</v>
      </c>
    </row>
    <row r="54" spans="1:31" s="27" customFormat="1" ht="15" customHeight="1" x14ac:dyDescent="0.25">
      <c r="A54" s="148" t="s">
        <v>447</v>
      </c>
      <c r="B54" s="325" t="s">
        <v>446</v>
      </c>
      <c r="C54" s="326"/>
      <c r="D54" s="327"/>
      <c r="E54" s="37" t="str">
        <f>'21Q4_P5'!E54</f>
        <v>―</v>
      </c>
      <c r="F54" s="37" t="str">
        <f>'21Q4_P5'!F54</f>
        <v>―</v>
      </c>
      <c r="G54" s="37">
        <f>'21Q4_P5'!G54</f>
        <v>143</v>
      </c>
      <c r="H54" s="37">
        <f>'21Q4_P5'!H54</f>
        <v>148</v>
      </c>
      <c r="I54" s="67"/>
      <c r="J54" s="67"/>
      <c r="AA54" s="67"/>
      <c r="AB54" s="67"/>
      <c r="AC54" s="27" t="s">
        <v>648</v>
      </c>
      <c r="AE54" s="3" t="s">
        <v>89</v>
      </c>
    </row>
    <row r="55" spans="1:31" s="27" customFormat="1" ht="15" customHeight="1" x14ac:dyDescent="0.25">
      <c r="A55" s="149" t="s">
        <v>484</v>
      </c>
      <c r="B55" s="331" t="s">
        <v>485</v>
      </c>
      <c r="C55" s="332"/>
      <c r="D55" s="333"/>
      <c r="E55" s="147" t="str">
        <f>'21Q4_P5'!E55</f>
        <v>―</v>
      </c>
      <c r="F55" s="147" t="str">
        <f>'21Q4_P5'!F55</f>
        <v>―</v>
      </c>
      <c r="G55" s="147">
        <f>'21Q4_P5'!G55</f>
        <v>12</v>
      </c>
      <c r="H55" s="147">
        <f>'21Q4_P5'!H55</f>
        <v>12</v>
      </c>
      <c r="I55" s="67"/>
      <c r="J55" s="67"/>
      <c r="AA55" s="67"/>
      <c r="AB55" s="67"/>
      <c r="AC55" s="27" t="s">
        <v>648</v>
      </c>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'22Q2_パラメータ設定'!$E$4</f>
        <v>FY2020</v>
      </c>
      <c r="F59" s="117" t="str">
        <f>'22Q2_パラメータ設定'!$F$4</f>
        <v>FY2021</v>
      </c>
      <c r="G59" s="30" t="str">
        <f>'22Q2_パラメータ設定'!$G$4</f>
        <v>FY2022</v>
      </c>
      <c r="H59" s="122" t="str">
        <f>'22Q2_パラメータ設定'!$G$4</f>
        <v>FY2022</v>
      </c>
      <c r="K59" s="27" t="s">
        <v>341</v>
      </c>
      <c r="AE59" s="3" t="s">
        <v>89</v>
      </c>
    </row>
    <row r="60" spans="1:31" s="27" customFormat="1" ht="15" customHeight="1" x14ac:dyDescent="0.25">
      <c r="A60" s="314"/>
      <c r="B60" s="324"/>
      <c r="C60" s="324"/>
      <c r="D60" s="315"/>
      <c r="E60" s="118"/>
      <c r="F60" s="118"/>
      <c r="G60" s="35" t="s">
        <v>388</v>
      </c>
      <c r="H60" s="118"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E61" s="3" t="s">
        <v>89</v>
      </c>
    </row>
    <row r="62" spans="1:31" s="27" customFormat="1" ht="15" customHeight="1" x14ac:dyDescent="0.25">
      <c r="A62" s="38" t="s">
        <v>568</v>
      </c>
      <c r="B62" s="328" t="s">
        <v>567</v>
      </c>
      <c r="C62" s="329"/>
      <c r="D62" s="330"/>
      <c r="E62" s="39">
        <f>'22Q1_P5'!E62</f>
        <v>225</v>
      </c>
      <c r="F62" s="39">
        <f>'22Q1_P5'!F62</f>
        <v>224</v>
      </c>
      <c r="G62" s="39">
        <v>110</v>
      </c>
      <c r="H62" s="39" t="str">
        <f>'22Q1_P5'!H62</f>
        <v>―</v>
      </c>
      <c r="J62" s="65"/>
      <c r="K62" s="65"/>
      <c r="L62" s="65"/>
      <c r="M62" s="65"/>
      <c r="N62" s="65"/>
      <c r="O62" s="65"/>
      <c r="P62" s="65"/>
      <c r="Q62" s="65"/>
      <c r="R62" s="65"/>
      <c r="S62" s="65"/>
      <c r="T62" s="65"/>
      <c r="U62" s="65"/>
      <c r="V62" s="65"/>
      <c r="W62" s="65"/>
      <c r="X62" s="65"/>
      <c r="Y62" s="65"/>
      <c r="Z62" s="65"/>
      <c r="AA62" s="65"/>
      <c r="AB62" s="65"/>
      <c r="AC62" s="27" t="s">
        <v>649</v>
      </c>
      <c r="AE62" s="3" t="s">
        <v>89</v>
      </c>
    </row>
    <row r="63" spans="1:31" s="27" customFormat="1" ht="15" customHeight="1" x14ac:dyDescent="0.25">
      <c r="A63" s="38" t="s">
        <v>261</v>
      </c>
      <c r="B63" s="152" t="s">
        <v>466</v>
      </c>
      <c r="C63" s="153"/>
      <c r="D63" s="154"/>
      <c r="E63" s="39">
        <f>'22Q1_P5'!E63</f>
        <v>67</v>
      </c>
      <c r="F63" s="39">
        <f>'22Q1_P5'!F63</f>
        <v>115</v>
      </c>
      <c r="G63" s="39">
        <v>58</v>
      </c>
      <c r="H63" s="39" t="str">
        <f>'22Q1_P5'!H63</f>
        <v>―</v>
      </c>
      <c r="J63" s="65"/>
      <c r="K63" s="65"/>
      <c r="L63" s="65"/>
      <c r="M63" s="65"/>
      <c r="N63" s="65"/>
      <c r="O63" s="65"/>
      <c r="P63" s="65"/>
      <c r="Q63" s="65"/>
      <c r="R63" s="65"/>
      <c r="S63" s="65"/>
      <c r="T63" s="65"/>
      <c r="U63" s="65"/>
      <c r="V63" s="65"/>
      <c r="W63" s="65"/>
      <c r="X63" s="65"/>
      <c r="Y63" s="65"/>
      <c r="Z63" s="65"/>
      <c r="AA63" s="65"/>
      <c r="AB63" s="65"/>
      <c r="AC63" s="27" t="s">
        <v>649</v>
      </c>
      <c r="AE63" s="3" t="s">
        <v>89</v>
      </c>
    </row>
    <row r="64" spans="1:31" s="27" customFormat="1" ht="15" customHeight="1" x14ac:dyDescent="0.25">
      <c r="A64" s="38" t="s">
        <v>262</v>
      </c>
      <c r="B64" s="152" t="s">
        <v>467</v>
      </c>
      <c r="C64" s="153"/>
      <c r="D64" s="154"/>
      <c r="E64" s="39" t="str">
        <f>'22Q1_P5'!E64</f>
        <v>―</v>
      </c>
      <c r="F64" s="39">
        <f>'22Q1_P5'!F64</f>
        <v>9</v>
      </c>
      <c r="G64" s="39">
        <v>8</v>
      </c>
      <c r="H64" s="39" t="str">
        <f>'22Q1_P5'!H64</f>
        <v>―</v>
      </c>
      <c r="J64" s="65"/>
      <c r="K64" s="65"/>
      <c r="L64" s="65"/>
      <c r="M64" s="65"/>
      <c r="N64" s="65"/>
      <c r="O64" s="65"/>
      <c r="P64" s="65"/>
      <c r="Q64" s="65"/>
      <c r="R64" s="65"/>
      <c r="S64" s="65"/>
      <c r="T64" s="65"/>
      <c r="U64" s="65"/>
      <c r="V64" s="65"/>
      <c r="W64" s="65"/>
      <c r="X64" s="65"/>
      <c r="Y64" s="65"/>
      <c r="Z64" s="65"/>
      <c r="AA64" s="65"/>
      <c r="AB64" s="65"/>
      <c r="AC64" s="27" t="s">
        <v>649</v>
      </c>
      <c r="AE64" s="3" t="s">
        <v>89</v>
      </c>
    </row>
    <row r="65" spans="1:31" s="27" customFormat="1" ht="15" customHeight="1" x14ac:dyDescent="0.25">
      <c r="A65" s="42" t="s">
        <v>263</v>
      </c>
      <c r="B65" s="317" t="s">
        <v>263</v>
      </c>
      <c r="C65" s="318"/>
      <c r="D65" s="319"/>
      <c r="E65" s="43" t="str">
        <f>'22Q1_P5'!E65</f>
        <v>―</v>
      </c>
      <c r="F65" s="43" t="str">
        <f>'22Q1_P5'!F65</f>
        <v>―</v>
      </c>
      <c r="G65" s="43" t="s">
        <v>676</v>
      </c>
      <c r="H65" s="43">
        <f>'22Q1_P5'!H65</f>
        <v>15</v>
      </c>
      <c r="J65" s="65"/>
      <c r="K65" s="65"/>
      <c r="L65" s="65"/>
      <c r="M65" s="65"/>
      <c r="N65" s="65"/>
      <c r="O65" s="65"/>
      <c r="P65" s="65"/>
      <c r="Q65" s="65"/>
      <c r="R65" s="65"/>
      <c r="S65" s="65"/>
      <c r="T65" s="65"/>
      <c r="U65" s="65"/>
      <c r="V65" s="65"/>
      <c r="W65" s="65"/>
      <c r="X65" s="65"/>
      <c r="Y65" s="65"/>
      <c r="Z65" s="65"/>
      <c r="AA65" s="65"/>
      <c r="AB65" s="65"/>
      <c r="AC65" s="27" t="s">
        <v>649</v>
      </c>
      <c r="AE65" s="3" t="s">
        <v>89</v>
      </c>
    </row>
    <row r="66" spans="1:31" s="27" customFormat="1" ht="15" customHeight="1" x14ac:dyDescent="0.25">
      <c r="A66" s="3"/>
      <c r="B66" s="3"/>
      <c r="C66" s="3"/>
      <c r="D66" s="3"/>
      <c r="E66" s="3"/>
      <c r="F66" s="3"/>
      <c r="G66" s="3"/>
      <c r="H66" s="3"/>
      <c r="J66" s="65"/>
      <c r="K66" s="65"/>
      <c r="L66" s="65"/>
      <c r="M66" s="65"/>
      <c r="N66" s="65"/>
      <c r="O66" s="65"/>
      <c r="P66" s="65"/>
      <c r="Q66" s="65"/>
      <c r="R66" s="65"/>
      <c r="S66" s="65"/>
      <c r="T66" s="65"/>
      <c r="U66" s="65"/>
      <c r="V66" s="65"/>
      <c r="W66" s="65"/>
      <c r="X66" s="65"/>
      <c r="Y66" s="65"/>
      <c r="Z66" s="65"/>
      <c r="AA66" s="65"/>
      <c r="AB66" s="65"/>
      <c r="AE66" s="3" t="s">
        <v>89</v>
      </c>
    </row>
    <row r="67" spans="1:31" ht="15" customHeight="1" x14ac:dyDescent="0.2">
      <c r="AE67" s="3" t="s">
        <v>89</v>
      </c>
    </row>
    <row r="68" spans="1:31" ht="15" customHeight="1" x14ac:dyDescent="0.2">
      <c r="A68" s="3" t="s">
        <v>89</v>
      </c>
      <c r="B68" s="3" t="s">
        <v>89</v>
      </c>
      <c r="C68" s="3" t="s">
        <v>89</v>
      </c>
      <c r="D68" s="3" t="s">
        <v>89</v>
      </c>
      <c r="E68" s="3" t="s">
        <v>89</v>
      </c>
      <c r="F68" s="3" t="s">
        <v>89</v>
      </c>
      <c r="G68" s="3" t="s">
        <v>89</v>
      </c>
      <c r="H68" s="3" t="s">
        <v>89</v>
      </c>
      <c r="I68" s="3" t="s">
        <v>89</v>
      </c>
      <c r="J68" s="3" t="s">
        <v>89</v>
      </c>
      <c r="K68" s="3" t="s">
        <v>89</v>
      </c>
      <c r="L68" s="3" t="s">
        <v>89</v>
      </c>
      <c r="M68" s="3" t="s">
        <v>89</v>
      </c>
      <c r="N68" s="3" t="s">
        <v>89</v>
      </c>
      <c r="O68" s="3" t="s">
        <v>89</v>
      </c>
      <c r="P68" s="3" t="s">
        <v>89</v>
      </c>
      <c r="Q68" s="3" t="s">
        <v>89</v>
      </c>
      <c r="R68" s="3" t="s">
        <v>89</v>
      </c>
      <c r="S68" s="3" t="s">
        <v>89</v>
      </c>
      <c r="T68" s="3" t="s">
        <v>89</v>
      </c>
      <c r="U68" s="3" t="s">
        <v>89</v>
      </c>
      <c r="V68" s="3" t="s">
        <v>89</v>
      </c>
      <c r="W68" s="3" t="s">
        <v>89</v>
      </c>
      <c r="X68" s="3" t="s">
        <v>89</v>
      </c>
      <c r="Y68" s="3" t="s">
        <v>89</v>
      </c>
      <c r="Z68" s="3" t="s">
        <v>89</v>
      </c>
      <c r="AA68" s="3" t="s">
        <v>89</v>
      </c>
      <c r="AB68" s="3" t="s">
        <v>89</v>
      </c>
      <c r="AC68" s="3" t="s">
        <v>89</v>
      </c>
      <c r="AD68" s="3" t="s">
        <v>89</v>
      </c>
      <c r="AE68" s="3" t="s">
        <v>89</v>
      </c>
    </row>
  </sheetData>
  <mergeCells count="33">
    <mergeCell ref="B61:D61"/>
    <mergeCell ref="B62:D62"/>
    <mergeCell ref="B65:D65"/>
    <mergeCell ref="B47:D47"/>
    <mergeCell ref="B48:D48"/>
    <mergeCell ref="A52:D53"/>
    <mergeCell ref="B54:D54"/>
    <mergeCell ref="B55:D55"/>
    <mergeCell ref="A59:D60"/>
    <mergeCell ref="B46:D46"/>
    <mergeCell ref="B24:D24"/>
    <mergeCell ref="A28:D29"/>
    <mergeCell ref="B30:D30"/>
    <mergeCell ref="B31:D31"/>
    <mergeCell ref="B32:D32"/>
    <mergeCell ref="B33:D33"/>
    <mergeCell ref="A40:D41"/>
    <mergeCell ref="B42:D42"/>
    <mergeCell ref="B43:D43"/>
    <mergeCell ref="B44:D44"/>
    <mergeCell ref="B45:D45"/>
    <mergeCell ref="B23:D23"/>
    <mergeCell ref="A2:I2"/>
    <mergeCell ref="A8:D9"/>
    <mergeCell ref="B10:D10"/>
    <mergeCell ref="B11:D11"/>
    <mergeCell ref="B12:D12"/>
    <mergeCell ref="B13:D13"/>
    <mergeCell ref="B14:D14"/>
    <mergeCell ref="A18:D19"/>
    <mergeCell ref="B20:D20"/>
    <mergeCell ref="B21:D21"/>
    <mergeCell ref="B22:D22"/>
  </mergeCells>
  <phoneticPr fontId="3"/>
  <printOptions horizontalCentered="1"/>
  <pageMargins left="0.7" right="0.7" top="0.75" bottom="0.75" header="0.3" footer="0.3"/>
  <pageSetup paperSize="9" scale="75" orientation="portrait" r:id="rId1"/>
  <headerFooter>
    <oddFooter>&amp;R5</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94D4-5CFA-4226-AA23-B1B9BEA8ACE1}">
  <dimension ref="A1:AD61"/>
  <sheetViews>
    <sheetView defaultGridColor="0" colorId="23" zoomScaleNormal="100" zoomScaleSheetLayoutView="70" workbookViewId="0">
      <pane xSplit="10" ySplit="3" topLeftCell="K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641</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117" t="s">
        <v>233</v>
      </c>
      <c r="G6" s="117" t="s">
        <v>595</v>
      </c>
      <c r="H6" s="117" t="s">
        <v>235</v>
      </c>
      <c r="I6" s="31"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119" t="s">
        <v>238</v>
      </c>
      <c r="G7" s="119" t="s">
        <v>239</v>
      </c>
      <c r="H7" s="119" t="s">
        <v>240</v>
      </c>
      <c r="I7" s="35"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625</v>
      </c>
      <c r="B9" s="328" t="s">
        <v>691</v>
      </c>
      <c r="C9" s="330"/>
      <c r="D9" s="39">
        <f>+IF(K9="","―",K9)</f>
        <v>14010</v>
      </c>
      <c r="E9" s="39">
        <f t="shared" ref="E9:I11" si="0">+IF(L9="","―",L9)</f>
        <v>13948</v>
      </c>
      <c r="F9" s="39">
        <f t="shared" si="0"/>
        <v>14045</v>
      </c>
      <c r="G9" s="39">
        <f t="shared" si="0"/>
        <v>14102</v>
      </c>
      <c r="H9" s="39">
        <f t="shared" si="0"/>
        <v>13941</v>
      </c>
      <c r="I9" s="39">
        <f t="shared" si="0"/>
        <v>14067</v>
      </c>
      <c r="J9" s="65"/>
      <c r="K9" s="40">
        <v>14010</v>
      </c>
      <c r="L9" s="40">
        <v>13948</v>
      </c>
      <c r="M9" s="40">
        <v>14045</v>
      </c>
      <c r="N9" s="40">
        <v>14102</v>
      </c>
      <c r="O9" s="40">
        <v>13941</v>
      </c>
      <c r="P9" s="40">
        <v>14067</v>
      </c>
      <c r="Q9" s="65"/>
      <c r="R9" s="65"/>
      <c r="S9" s="65"/>
      <c r="T9" s="65"/>
      <c r="U9" s="65"/>
      <c r="V9" s="65"/>
      <c r="W9" s="65"/>
      <c r="X9" s="65"/>
      <c r="Y9" s="65"/>
      <c r="Z9" s="65"/>
      <c r="AA9" s="65"/>
      <c r="AB9" s="65" t="s">
        <v>650</v>
      </c>
      <c r="AC9" s="65"/>
      <c r="AD9" s="3" t="s">
        <v>89</v>
      </c>
    </row>
    <row r="10" spans="1:30" s="27" customFormat="1" ht="15" customHeight="1" x14ac:dyDescent="0.25">
      <c r="A10" s="49" t="s">
        <v>685</v>
      </c>
      <c r="B10" s="328" t="s">
        <v>686</v>
      </c>
      <c r="C10" s="330"/>
      <c r="D10" s="39">
        <f>+IF(K10="","―",K10)</f>
        <v>14157</v>
      </c>
      <c r="E10" s="39">
        <f t="shared" si="0"/>
        <v>14092</v>
      </c>
      <c r="F10" s="39">
        <f t="shared" si="0"/>
        <v>14191</v>
      </c>
      <c r="G10" s="39">
        <f t="shared" si="0"/>
        <v>14206</v>
      </c>
      <c r="H10" s="39">
        <f t="shared" si="0"/>
        <v>14123</v>
      </c>
      <c r="I10" s="39">
        <f t="shared" si="0"/>
        <v>14217</v>
      </c>
      <c r="J10" s="65"/>
      <c r="K10" s="40">
        <v>14157</v>
      </c>
      <c r="L10" s="40">
        <v>14092</v>
      </c>
      <c r="M10" s="40">
        <v>14191</v>
      </c>
      <c r="N10" s="40">
        <v>14206</v>
      </c>
      <c r="O10" s="40">
        <v>14123</v>
      </c>
      <c r="P10" s="40">
        <v>14217</v>
      </c>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1.0492505353319137</v>
      </c>
      <c r="E11" s="89">
        <f t="shared" si="0"/>
        <v>1.0324060797247014</v>
      </c>
      <c r="F11" s="89">
        <f t="shared" si="0"/>
        <v>1.0395158419366224</v>
      </c>
      <c r="G11" s="89">
        <f t="shared" si="0"/>
        <v>0.73748404481632779</v>
      </c>
      <c r="H11" s="89">
        <f t="shared" si="0"/>
        <v>1.3055017574062022</v>
      </c>
      <c r="I11" s="89">
        <f t="shared" si="0"/>
        <v>1.0663254425250512</v>
      </c>
      <c r="J11" s="65"/>
      <c r="K11" s="98">
        <f t="shared" ref="K11:P11" si="1">+IFERROR((K10/K9-1)*100,"―")</f>
        <v>1.0492505353319137</v>
      </c>
      <c r="L11" s="98">
        <f t="shared" si="1"/>
        <v>1.0324060797247014</v>
      </c>
      <c r="M11" s="98">
        <f t="shared" si="1"/>
        <v>1.0395158419366224</v>
      </c>
      <c r="N11" s="98">
        <f t="shared" si="1"/>
        <v>0.73748404481632779</v>
      </c>
      <c r="O11" s="98">
        <f t="shared" si="1"/>
        <v>1.3055017574062022</v>
      </c>
      <c r="P11" s="98">
        <f t="shared" si="1"/>
        <v>1.0663254425250512</v>
      </c>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625</v>
      </c>
      <c r="B13" s="328" t="s">
        <v>691</v>
      </c>
      <c r="C13" s="330"/>
      <c r="D13" s="39">
        <f>+IF(K13="","―",K13)</f>
        <v>12133</v>
      </c>
      <c r="E13" s="39">
        <f t="shared" ref="E13:I15" si="2">+IF(L13="","―",L13)</f>
        <v>11797</v>
      </c>
      <c r="F13" s="39">
        <f t="shared" si="2"/>
        <v>11928</v>
      </c>
      <c r="G13" s="39">
        <f t="shared" si="2"/>
        <v>12044</v>
      </c>
      <c r="H13" s="39">
        <f t="shared" si="2"/>
        <v>11963</v>
      </c>
      <c r="I13" s="39">
        <f t="shared" si="2"/>
        <v>11897</v>
      </c>
      <c r="J13" s="65"/>
      <c r="K13" s="40">
        <v>12133</v>
      </c>
      <c r="L13" s="40">
        <v>11797</v>
      </c>
      <c r="M13" s="40">
        <v>11928</v>
      </c>
      <c r="N13" s="40">
        <v>12044</v>
      </c>
      <c r="O13" s="40">
        <v>11963</v>
      </c>
      <c r="P13" s="40">
        <v>11897</v>
      </c>
      <c r="Q13" s="65"/>
      <c r="R13" s="65"/>
      <c r="S13" s="65"/>
      <c r="T13" s="65"/>
      <c r="U13" s="65"/>
      <c r="V13" s="65"/>
      <c r="W13" s="65"/>
      <c r="X13" s="65"/>
      <c r="Y13" s="65"/>
      <c r="Z13" s="65"/>
      <c r="AA13" s="65"/>
      <c r="AB13" s="65" t="s">
        <v>650</v>
      </c>
      <c r="AC13" s="65"/>
      <c r="AD13" s="3" t="s">
        <v>89</v>
      </c>
    </row>
    <row r="14" spans="1:30" s="27" customFormat="1" ht="15" customHeight="1" x14ac:dyDescent="0.25">
      <c r="A14" s="49" t="s">
        <v>685</v>
      </c>
      <c r="B14" s="328" t="s">
        <v>686</v>
      </c>
      <c r="C14" s="330"/>
      <c r="D14" s="39">
        <f>+IF(K14="","―",K14)</f>
        <v>11906</v>
      </c>
      <c r="E14" s="39">
        <f t="shared" si="2"/>
        <v>11947</v>
      </c>
      <c r="F14" s="39">
        <f t="shared" si="2"/>
        <v>12107</v>
      </c>
      <c r="G14" s="39">
        <f t="shared" si="2"/>
        <v>12073</v>
      </c>
      <c r="H14" s="39">
        <f t="shared" si="2"/>
        <v>11685</v>
      </c>
      <c r="I14" s="39">
        <f t="shared" si="2"/>
        <v>11859</v>
      </c>
      <c r="J14" s="65"/>
      <c r="K14" s="40">
        <v>11906</v>
      </c>
      <c r="L14" s="40">
        <v>11947</v>
      </c>
      <c r="M14" s="40">
        <v>12107</v>
      </c>
      <c r="N14" s="40">
        <v>12073</v>
      </c>
      <c r="O14" s="40">
        <v>11685</v>
      </c>
      <c r="P14" s="40">
        <v>11859</v>
      </c>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-1.8709305200692361</v>
      </c>
      <c r="E15" s="89">
        <f t="shared" si="2"/>
        <v>1.2715097058574321</v>
      </c>
      <c r="F15" s="89">
        <f t="shared" si="2"/>
        <v>1.5006706908115452</v>
      </c>
      <c r="G15" s="89">
        <f t="shared" si="2"/>
        <v>0.24078379275989104</v>
      </c>
      <c r="H15" s="89">
        <f t="shared" si="2"/>
        <v>-2.3238318147621784</v>
      </c>
      <c r="I15" s="89">
        <f t="shared" si="2"/>
        <v>-0.31940825418173002</v>
      </c>
      <c r="J15" s="65"/>
      <c r="K15" s="98">
        <f t="shared" ref="K15:P15" si="3">+IFERROR((K14/K13-1)*100,"―")</f>
        <v>-1.8709305200692361</v>
      </c>
      <c r="L15" s="98">
        <f t="shared" si="3"/>
        <v>1.2715097058574321</v>
      </c>
      <c r="M15" s="98">
        <f t="shared" si="3"/>
        <v>1.5006706908115452</v>
      </c>
      <c r="N15" s="98">
        <f t="shared" si="3"/>
        <v>0.24078379275989104</v>
      </c>
      <c r="O15" s="98">
        <f t="shared" si="3"/>
        <v>-2.3238318147621784</v>
      </c>
      <c r="P15" s="98">
        <f t="shared" si="3"/>
        <v>-0.31940825418173002</v>
      </c>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29" t="s">
        <v>244</v>
      </c>
      <c r="E17" s="29" t="s">
        <v>245</v>
      </c>
      <c r="F17" s="29" t="s">
        <v>246</v>
      </c>
      <c r="G17" s="29" t="s">
        <v>247</v>
      </c>
      <c r="H17" s="29" t="s">
        <v>248</v>
      </c>
      <c r="I17" s="32" t="s">
        <v>249</v>
      </c>
      <c r="K17" s="29" t="s">
        <v>244</v>
      </c>
      <c r="L17" s="29" t="s">
        <v>245</v>
      </c>
      <c r="M17" s="29" t="s">
        <v>246</v>
      </c>
      <c r="N17" s="29" t="s">
        <v>247</v>
      </c>
      <c r="O17" s="29" t="s">
        <v>248</v>
      </c>
      <c r="P17" s="29" t="s">
        <v>249</v>
      </c>
      <c r="AD17" s="3" t="s">
        <v>89</v>
      </c>
    </row>
    <row r="18" spans="1:30" s="27" customFormat="1" ht="15" customHeight="1" x14ac:dyDescent="0.25">
      <c r="A18" s="314"/>
      <c r="B18" s="324"/>
      <c r="C18" s="315"/>
      <c r="D18" s="33" t="s">
        <v>250</v>
      </c>
      <c r="E18" s="33" t="s">
        <v>251</v>
      </c>
      <c r="F18" s="33" t="s">
        <v>252</v>
      </c>
      <c r="G18" s="33" t="s">
        <v>253</v>
      </c>
      <c r="H18" s="33" t="s">
        <v>254</v>
      </c>
      <c r="I18" s="34" t="s">
        <v>218</v>
      </c>
      <c r="K18" s="33" t="s">
        <v>250</v>
      </c>
      <c r="L18" s="33" t="s">
        <v>251</v>
      </c>
      <c r="M18" s="33" t="s">
        <v>252</v>
      </c>
      <c r="N18" s="33" t="s">
        <v>253</v>
      </c>
      <c r="O18" s="33" t="s">
        <v>254</v>
      </c>
      <c r="P18" s="33"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625</v>
      </c>
      <c r="B20" s="328" t="s">
        <v>691</v>
      </c>
      <c r="C20" s="330"/>
      <c r="D20" s="39">
        <f>+IF(K20="","―",K20)</f>
        <v>14172</v>
      </c>
      <c r="E20" s="39">
        <f t="shared" ref="E20:I22" si="4">+IF(L20="","―",L20)</f>
        <v>14238</v>
      </c>
      <c r="F20" s="39">
        <f t="shared" si="4"/>
        <v>14317</v>
      </c>
      <c r="G20" s="39">
        <f t="shared" si="4"/>
        <v>14136</v>
      </c>
      <c r="H20" s="39">
        <f t="shared" si="4"/>
        <v>13988</v>
      </c>
      <c r="I20" s="39">
        <f t="shared" si="4"/>
        <v>14151</v>
      </c>
      <c r="J20" s="65"/>
      <c r="K20" s="40">
        <v>14172</v>
      </c>
      <c r="L20" s="40">
        <v>14238</v>
      </c>
      <c r="M20" s="40">
        <v>14317</v>
      </c>
      <c r="N20" s="40">
        <v>14136</v>
      </c>
      <c r="O20" s="40">
        <v>13988</v>
      </c>
      <c r="P20" s="40">
        <v>14151</v>
      </c>
      <c r="Q20" s="65"/>
      <c r="R20" s="65"/>
      <c r="S20" s="65"/>
      <c r="T20" s="65"/>
      <c r="U20" s="65"/>
      <c r="V20" s="65"/>
      <c r="W20" s="65"/>
      <c r="X20" s="65"/>
      <c r="Y20" s="65"/>
      <c r="Z20" s="65"/>
      <c r="AA20" s="65"/>
      <c r="AB20" s="65" t="s">
        <v>650</v>
      </c>
      <c r="AC20" s="65"/>
      <c r="AD20" s="3" t="s">
        <v>89</v>
      </c>
    </row>
    <row r="21" spans="1:30" s="27" customFormat="1" ht="15" customHeight="1" x14ac:dyDescent="0.25">
      <c r="A21" s="49" t="s">
        <v>685</v>
      </c>
      <c r="B21" s="328" t="s">
        <v>686</v>
      </c>
      <c r="C21" s="330"/>
      <c r="D21" s="39" t="str">
        <f>+IF(K21="","―",K21)</f>
        <v>―</v>
      </c>
      <c r="E21" s="39" t="str">
        <f t="shared" si="4"/>
        <v>―</v>
      </c>
      <c r="F21" s="39" t="str">
        <f t="shared" si="4"/>
        <v>―</v>
      </c>
      <c r="G21" s="39" t="str">
        <f t="shared" si="4"/>
        <v>―</v>
      </c>
      <c r="H21" s="39" t="str">
        <f t="shared" si="4"/>
        <v>―</v>
      </c>
      <c r="I21" s="39" t="str">
        <f t="shared" si="4"/>
        <v>―</v>
      </c>
      <c r="J21" s="65"/>
      <c r="K21" s="40"/>
      <c r="L21" s="40"/>
      <c r="M21" s="40"/>
      <c r="N21" s="40"/>
      <c r="O21" s="40"/>
      <c r="P21" s="40"/>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t="str">
        <f>+IF(K22="","―",K22)</f>
        <v>―</v>
      </c>
      <c r="E22" s="89" t="str">
        <f t="shared" si="4"/>
        <v>―</v>
      </c>
      <c r="F22" s="89" t="str">
        <f t="shared" si="4"/>
        <v>―</v>
      </c>
      <c r="G22" s="89" t="str">
        <f t="shared" si="4"/>
        <v>―</v>
      </c>
      <c r="H22" s="89" t="str">
        <f t="shared" si="4"/>
        <v>―</v>
      </c>
      <c r="I22" s="89" t="str">
        <f t="shared" si="4"/>
        <v>―</v>
      </c>
      <c r="J22" s="65"/>
      <c r="K22" s="98"/>
      <c r="L22" s="98"/>
      <c r="M22" s="98"/>
      <c r="N22" s="98"/>
      <c r="O22" s="98"/>
      <c r="P22" s="98"/>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625</v>
      </c>
      <c r="B24" s="328" t="s">
        <v>691</v>
      </c>
      <c r="C24" s="330"/>
      <c r="D24" s="39">
        <f>+IF(K24="","―",K24)</f>
        <v>12056</v>
      </c>
      <c r="E24" s="39">
        <f t="shared" ref="E24:I26" si="5">+IF(L24="","―",L24)</f>
        <v>12220</v>
      </c>
      <c r="F24" s="39">
        <f t="shared" si="5"/>
        <v>12226</v>
      </c>
      <c r="G24" s="39">
        <f t="shared" si="5"/>
        <v>12000</v>
      </c>
      <c r="H24" s="39">
        <f t="shared" si="5"/>
        <v>11564</v>
      </c>
      <c r="I24" s="39">
        <f t="shared" si="5"/>
        <v>11744</v>
      </c>
      <c r="J24" s="65"/>
      <c r="K24" s="40">
        <v>12056</v>
      </c>
      <c r="L24" s="40">
        <v>12220</v>
      </c>
      <c r="M24" s="40">
        <v>12226</v>
      </c>
      <c r="N24" s="40">
        <v>12000</v>
      </c>
      <c r="O24" s="40">
        <v>11564</v>
      </c>
      <c r="P24" s="40">
        <v>11744</v>
      </c>
      <c r="Q24" s="65"/>
      <c r="R24" s="65"/>
      <c r="S24" s="65"/>
      <c r="T24" s="65"/>
      <c r="U24" s="65"/>
      <c r="V24" s="65"/>
      <c r="W24" s="65"/>
      <c r="X24" s="65"/>
      <c r="Y24" s="65"/>
      <c r="Z24" s="65"/>
      <c r="AA24" s="65"/>
      <c r="AB24" s="65" t="s">
        <v>650</v>
      </c>
      <c r="AC24" s="65"/>
      <c r="AD24" s="3" t="s">
        <v>89</v>
      </c>
    </row>
    <row r="25" spans="1:30" s="27" customFormat="1" ht="15" customHeight="1" x14ac:dyDescent="0.25">
      <c r="A25" s="49" t="s">
        <v>685</v>
      </c>
      <c r="B25" s="328" t="s">
        <v>686</v>
      </c>
      <c r="C25" s="330"/>
      <c r="D25" s="39" t="str">
        <f>+IF(K25="","―",K25)</f>
        <v>―</v>
      </c>
      <c r="E25" s="39" t="str">
        <f t="shared" si="5"/>
        <v>―</v>
      </c>
      <c r="F25" s="39" t="str">
        <f t="shared" si="5"/>
        <v>―</v>
      </c>
      <c r="G25" s="39" t="str">
        <f t="shared" si="5"/>
        <v>―</v>
      </c>
      <c r="H25" s="39" t="str">
        <f t="shared" si="5"/>
        <v>―</v>
      </c>
      <c r="I25" s="39" t="str">
        <f t="shared" si="5"/>
        <v>―</v>
      </c>
      <c r="J25" s="65"/>
      <c r="K25" s="40"/>
      <c r="L25" s="40"/>
      <c r="M25" s="40"/>
      <c r="N25" s="40"/>
      <c r="O25" s="40"/>
      <c r="P25" s="40"/>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t="str">
        <f>+IF(K26="","―",K26)</f>
        <v>―</v>
      </c>
      <c r="E26" s="89" t="str">
        <f t="shared" si="5"/>
        <v>―</v>
      </c>
      <c r="F26" s="89" t="str">
        <f t="shared" si="5"/>
        <v>―</v>
      </c>
      <c r="G26" s="89" t="str">
        <f t="shared" si="5"/>
        <v>―</v>
      </c>
      <c r="H26" s="89" t="str">
        <f t="shared" si="5"/>
        <v>―</v>
      </c>
      <c r="I26" s="89" t="str">
        <f t="shared" si="5"/>
        <v>―</v>
      </c>
      <c r="J26" s="65"/>
      <c r="K26" s="98"/>
      <c r="L26" s="98"/>
      <c r="M26" s="98"/>
      <c r="N26" s="98"/>
      <c r="O26" s="98"/>
      <c r="P26" s="98"/>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117" t="s">
        <v>233</v>
      </c>
      <c r="G28" s="117" t="s">
        <v>595</v>
      </c>
      <c r="H28" s="117" t="s">
        <v>235</v>
      </c>
      <c r="I28" s="31"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119" t="s">
        <v>238</v>
      </c>
      <c r="G29" s="119" t="s">
        <v>239</v>
      </c>
      <c r="H29" s="119" t="s">
        <v>240</v>
      </c>
      <c r="I29" s="35"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630</v>
      </c>
      <c r="B31" s="328" t="s">
        <v>692</v>
      </c>
      <c r="C31" s="330"/>
      <c r="D31" s="39">
        <f>+IF(K31="","―",K31)</f>
        <v>3933</v>
      </c>
      <c r="E31" s="39">
        <f t="shared" ref="E31:I35" si="6">+IF(L31="","―",L31)</f>
        <v>3879</v>
      </c>
      <c r="F31" s="39">
        <f t="shared" si="6"/>
        <v>3862</v>
      </c>
      <c r="G31" s="39">
        <f t="shared" si="6"/>
        <v>3952</v>
      </c>
      <c r="H31" s="39">
        <f t="shared" si="6"/>
        <v>3942</v>
      </c>
      <c r="I31" s="39">
        <f t="shared" si="6"/>
        <v>3953</v>
      </c>
      <c r="J31" s="65"/>
      <c r="K31" s="40">
        <v>3933</v>
      </c>
      <c r="L31" s="40">
        <v>3879</v>
      </c>
      <c r="M31" s="40">
        <v>3862</v>
      </c>
      <c r="N31" s="40">
        <v>3952</v>
      </c>
      <c r="O31" s="40">
        <v>3942</v>
      </c>
      <c r="P31" s="40">
        <v>3953</v>
      </c>
      <c r="Q31" s="65"/>
      <c r="R31" s="65"/>
      <c r="S31" s="65"/>
      <c r="T31" s="65"/>
      <c r="U31" s="65"/>
      <c r="V31" s="65"/>
      <c r="W31" s="65"/>
      <c r="X31" s="65"/>
      <c r="Y31" s="65"/>
      <c r="Z31" s="65"/>
      <c r="AA31" s="65"/>
      <c r="AB31" s="65" t="s">
        <v>650</v>
      </c>
      <c r="AC31" s="65"/>
      <c r="AD31" s="3" t="s">
        <v>89</v>
      </c>
    </row>
    <row r="32" spans="1:30" s="27" customFormat="1" ht="15" customHeight="1" x14ac:dyDescent="0.25">
      <c r="A32" s="49" t="s">
        <v>687</v>
      </c>
      <c r="B32" s="328" t="s">
        <v>688</v>
      </c>
      <c r="C32" s="330"/>
      <c r="D32" s="39">
        <f>+IF(K32="","―",K32)</f>
        <v>4066</v>
      </c>
      <c r="E32" s="39">
        <f t="shared" si="6"/>
        <v>4067</v>
      </c>
      <c r="F32" s="39">
        <f t="shared" si="6"/>
        <v>4082</v>
      </c>
      <c r="G32" s="39">
        <f t="shared" si="6"/>
        <v>4081</v>
      </c>
      <c r="H32" s="39">
        <f t="shared" si="6"/>
        <v>4056</v>
      </c>
      <c r="I32" s="39">
        <f t="shared" si="6"/>
        <v>4061</v>
      </c>
      <c r="J32" s="65"/>
      <c r="K32" s="40">
        <v>4066</v>
      </c>
      <c r="L32" s="40">
        <v>4067</v>
      </c>
      <c r="M32" s="40">
        <v>4082</v>
      </c>
      <c r="N32" s="40">
        <v>4081</v>
      </c>
      <c r="O32" s="40">
        <v>4056</v>
      </c>
      <c r="P32" s="40">
        <v>4061</v>
      </c>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3.3816425120772875</v>
      </c>
      <c r="E33" s="89">
        <f t="shared" si="6"/>
        <v>4.8466099510183103</v>
      </c>
      <c r="F33" s="89">
        <f t="shared" si="6"/>
        <v>5.6965302951838437</v>
      </c>
      <c r="G33" s="89">
        <f t="shared" si="6"/>
        <v>3.2641700404858254</v>
      </c>
      <c r="H33" s="89">
        <f t="shared" si="6"/>
        <v>2.8919330289193246</v>
      </c>
      <c r="I33" s="89">
        <f t="shared" si="6"/>
        <v>2.7321022008601092</v>
      </c>
      <c r="J33" s="65"/>
      <c r="K33" s="98">
        <f t="shared" ref="K33:P33" si="7">+IFERROR((K32/K31-1)*100,"―")</f>
        <v>3.3816425120772875</v>
      </c>
      <c r="L33" s="98">
        <f t="shared" si="7"/>
        <v>4.8466099510183103</v>
      </c>
      <c r="M33" s="98">
        <f t="shared" si="7"/>
        <v>5.6965302951838437</v>
      </c>
      <c r="N33" s="98">
        <f t="shared" si="7"/>
        <v>3.2641700404858254</v>
      </c>
      <c r="O33" s="98">
        <f t="shared" si="7"/>
        <v>2.8919330289193246</v>
      </c>
      <c r="P33" s="98">
        <f t="shared" si="7"/>
        <v>2.7321022008601092</v>
      </c>
      <c r="Q33" s="65"/>
      <c r="R33" s="65"/>
      <c r="S33" s="65"/>
      <c r="T33" s="65"/>
      <c r="U33" s="65"/>
      <c r="V33" s="65"/>
      <c r="W33" s="65"/>
      <c r="X33" s="65"/>
      <c r="Y33" s="65"/>
      <c r="Z33" s="65"/>
      <c r="AA33" s="65"/>
      <c r="AB33" s="65"/>
      <c r="AC33" s="65"/>
      <c r="AD33" s="3" t="s">
        <v>89</v>
      </c>
    </row>
    <row r="34" spans="1:30" s="27" customFormat="1" ht="15" customHeight="1" x14ac:dyDescent="0.25">
      <c r="A34" s="72" t="s">
        <v>634</v>
      </c>
      <c r="B34" s="337" t="s">
        <v>693</v>
      </c>
      <c r="C34" s="339"/>
      <c r="D34" s="96">
        <f>+IF(K34="","―",K34)</f>
        <v>94.6</v>
      </c>
      <c r="E34" s="96">
        <f t="shared" si="6"/>
        <v>93.5</v>
      </c>
      <c r="F34" s="96">
        <f t="shared" si="6"/>
        <v>92.9</v>
      </c>
      <c r="G34" s="96">
        <f t="shared" si="6"/>
        <v>93.4</v>
      </c>
      <c r="H34" s="96">
        <f t="shared" si="6"/>
        <v>93.2</v>
      </c>
      <c r="I34" s="96">
        <f t="shared" si="6"/>
        <v>93.451536643026003</v>
      </c>
      <c r="J34" s="65"/>
      <c r="K34" s="97">
        <v>94.6</v>
      </c>
      <c r="L34" s="97">
        <v>93.5</v>
      </c>
      <c r="M34" s="97">
        <v>92.9</v>
      </c>
      <c r="N34" s="97">
        <v>93.4</v>
      </c>
      <c r="O34" s="97">
        <v>93.2</v>
      </c>
      <c r="P34" s="97">
        <v>93.451536643026003</v>
      </c>
      <c r="Q34" s="65"/>
      <c r="R34" s="65"/>
      <c r="S34" s="65"/>
      <c r="T34" s="65"/>
      <c r="U34" s="65"/>
      <c r="V34" s="65"/>
      <c r="W34" s="65"/>
      <c r="X34" s="65"/>
      <c r="Y34" s="65"/>
      <c r="Z34" s="65"/>
      <c r="AA34" s="65"/>
      <c r="AB34" s="65" t="s">
        <v>650</v>
      </c>
      <c r="AC34" s="65"/>
      <c r="AD34" s="3" t="s">
        <v>89</v>
      </c>
    </row>
    <row r="35" spans="1:30" s="27" customFormat="1" ht="15" customHeight="1" x14ac:dyDescent="0.25">
      <c r="A35" s="50" t="s">
        <v>689</v>
      </c>
      <c r="B35" s="317" t="s">
        <v>690</v>
      </c>
      <c r="C35" s="319"/>
      <c r="D35" s="98">
        <f>+IF(K35="","―",K35)</f>
        <v>92.8</v>
      </c>
      <c r="E35" s="98">
        <f t="shared" si="6"/>
        <v>92.8</v>
      </c>
      <c r="F35" s="98">
        <f t="shared" si="6"/>
        <v>93.1</v>
      </c>
      <c r="G35" s="98">
        <f t="shared" si="6"/>
        <v>93.1</v>
      </c>
      <c r="H35" s="98">
        <f t="shared" si="6"/>
        <v>92.5</v>
      </c>
      <c r="I35" s="98">
        <f t="shared" si="6"/>
        <v>92.7</v>
      </c>
      <c r="J35" s="65"/>
      <c r="K35" s="99">
        <v>92.8</v>
      </c>
      <c r="L35" s="99">
        <v>92.8</v>
      </c>
      <c r="M35" s="99">
        <v>93.1</v>
      </c>
      <c r="N35" s="99">
        <v>93.1</v>
      </c>
      <c r="O35" s="99">
        <v>92.5</v>
      </c>
      <c r="P35" s="99">
        <v>92.7</v>
      </c>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29" t="s">
        <v>244</v>
      </c>
      <c r="E37" s="29" t="s">
        <v>245</v>
      </c>
      <c r="F37" s="29" t="s">
        <v>246</v>
      </c>
      <c r="G37" s="29" t="s">
        <v>247</v>
      </c>
      <c r="H37" s="29" t="s">
        <v>248</v>
      </c>
      <c r="I37" s="32"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33" t="s">
        <v>250</v>
      </c>
      <c r="E38" s="33" t="s">
        <v>251</v>
      </c>
      <c r="F38" s="33" t="s">
        <v>252</v>
      </c>
      <c r="G38" s="33" t="s">
        <v>253</v>
      </c>
      <c r="H38" s="33" t="s">
        <v>254</v>
      </c>
      <c r="I38" s="34"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630</v>
      </c>
      <c r="B40" s="328" t="s">
        <v>692</v>
      </c>
      <c r="C40" s="330"/>
      <c r="D40" s="39">
        <f>+IF(K40="","―",K40)</f>
        <v>3953</v>
      </c>
      <c r="E40" s="39">
        <f t="shared" ref="E40:I44" si="8">+IF(L40="","―",L40)</f>
        <v>4088</v>
      </c>
      <c r="F40" s="39">
        <f t="shared" si="8"/>
        <v>4078</v>
      </c>
      <c r="G40" s="39">
        <f t="shared" si="8"/>
        <v>4072</v>
      </c>
      <c r="H40" s="39">
        <f t="shared" si="8"/>
        <v>4056</v>
      </c>
      <c r="I40" s="39">
        <f t="shared" si="8"/>
        <v>4054</v>
      </c>
      <c r="J40" s="65"/>
      <c r="K40" s="40">
        <v>3953</v>
      </c>
      <c r="L40" s="40">
        <v>4088</v>
      </c>
      <c r="M40" s="40">
        <v>4078</v>
      </c>
      <c r="N40" s="40">
        <v>4072</v>
      </c>
      <c r="O40" s="40">
        <v>4056</v>
      </c>
      <c r="P40" s="40">
        <v>4054</v>
      </c>
      <c r="Q40" s="65"/>
      <c r="R40" s="65"/>
      <c r="S40" s="65"/>
      <c r="T40" s="65"/>
      <c r="U40" s="65"/>
      <c r="V40" s="65"/>
      <c r="W40" s="65"/>
      <c r="X40" s="65"/>
      <c r="Y40" s="65"/>
      <c r="Z40" s="65"/>
      <c r="AA40" s="65"/>
      <c r="AB40" s="65" t="s">
        <v>650</v>
      </c>
      <c r="AC40" s="65"/>
      <c r="AD40" s="3" t="s">
        <v>89</v>
      </c>
    </row>
    <row r="41" spans="1:30" s="27" customFormat="1" ht="15" customHeight="1" x14ac:dyDescent="0.25">
      <c r="A41" s="49" t="s">
        <v>687</v>
      </c>
      <c r="B41" s="328" t="s">
        <v>688</v>
      </c>
      <c r="C41" s="330"/>
      <c r="D41" s="39" t="str">
        <f>+IF(K41="","―",K41)</f>
        <v>―</v>
      </c>
      <c r="E41" s="39" t="str">
        <f t="shared" si="8"/>
        <v>―</v>
      </c>
      <c r="F41" s="39" t="str">
        <f t="shared" si="8"/>
        <v>―</v>
      </c>
      <c r="G41" s="39" t="str">
        <f t="shared" si="8"/>
        <v>―</v>
      </c>
      <c r="H41" s="39" t="str">
        <f t="shared" si="8"/>
        <v>―</v>
      </c>
      <c r="I41" s="39" t="str">
        <f t="shared" si="8"/>
        <v>―</v>
      </c>
      <c r="J41" s="65"/>
      <c r="K41" s="40"/>
      <c r="L41" s="40"/>
      <c r="M41" s="40"/>
      <c r="N41" s="40"/>
      <c r="O41" s="40"/>
      <c r="P41" s="40"/>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t="str">
        <f>+IF(K42="","―",K42)</f>
        <v>―</v>
      </c>
      <c r="E42" s="89" t="str">
        <f t="shared" si="8"/>
        <v>―</v>
      </c>
      <c r="F42" s="89" t="str">
        <f t="shared" si="8"/>
        <v>―</v>
      </c>
      <c r="G42" s="89" t="str">
        <f t="shared" si="8"/>
        <v>―</v>
      </c>
      <c r="H42" s="89" t="str">
        <f t="shared" si="8"/>
        <v>―</v>
      </c>
      <c r="I42" s="89" t="str">
        <f t="shared" si="8"/>
        <v>―</v>
      </c>
      <c r="J42" s="65"/>
      <c r="K42" s="98"/>
      <c r="L42" s="98"/>
      <c r="M42" s="98"/>
      <c r="N42" s="98"/>
      <c r="O42" s="98"/>
      <c r="P42" s="98"/>
      <c r="Q42" s="65"/>
      <c r="R42" s="65"/>
      <c r="S42" s="65"/>
      <c r="T42" s="65"/>
      <c r="U42" s="65"/>
      <c r="V42" s="65"/>
      <c r="W42" s="65"/>
      <c r="X42" s="65"/>
      <c r="Y42" s="65"/>
      <c r="Z42" s="65"/>
      <c r="AA42" s="65"/>
      <c r="AB42" s="65"/>
      <c r="AC42" s="65"/>
      <c r="AD42" s="3" t="s">
        <v>89</v>
      </c>
    </row>
    <row r="43" spans="1:30" s="27" customFormat="1" ht="15" customHeight="1" x14ac:dyDescent="0.25">
      <c r="A43" s="72" t="s">
        <v>634</v>
      </c>
      <c r="B43" s="337" t="s">
        <v>693</v>
      </c>
      <c r="C43" s="339"/>
      <c r="D43" s="96">
        <f>+IF(K43="","―",K43)</f>
        <v>93.5</v>
      </c>
      <c r="E43" s="96">
        <f t="shared" si="8"/>
        <v>93.7</v>
      </c>
      <c r="F43" s="96">
        <f t="shared" si="8"/>
        <v>93.4</v>
      </c>
      <c r="G43" s="96">
        <f t="shared" si="8"/>
        <v>93.300000000000011</v>
      </c>
      <c r="H43" s="96">
        <f t="shared" si="8"/>
        <v>92.9</v>
      </c>
      <c r="I43" s="96">
        <f t="shared" si="8"/>
        <v>92.9</v>
      </c>
      <c r="K43" s="97">
        <v>93.5</v>
      </c>
      <c r="L43" s="97">
        <v>93.7</v>
      </c>
      <c r="M43" s="97">
        <v>93.4</v>
      </c>
      <c r="N43" s="97">
        <v>93.300000000000011</v>
      </c>
      <c r="O43" s="97">
        <v>92.9</v>
      </c>
      <c r="P43" s="97">
        <v>92.9</v>
      </c>
      <c r="AB43" s="65" t="s">
        <v>650</v>
      </c>
      <c r="AD43" s="3" t="s">
        <v>89</v>
      </c>
    </row>
    <row r="44" spans="1:30" s="27" customFormat="1" ht="15" customHeight="1" x14ac:dyDescent="0.25">
      <c r="A44" s="50" t="s">
        <v>689</v>
      </c>
      <c r="B44" s="317" t="s">
        <v>690</v>
      </c>
      <c r="C44" s="319"/>
      <c r="D44" s="98" t="str">
        <f>+IF(K44="","―",K44)</f>
        <v>―</v>
      </c>
      <c r="E44" s="98" t="str">
        <f t="shared" si="8"/>
        <v>―</v>
      </c>
      <c r="F44" s="98" t="str">
        <f t="shared" si="8"/>
        <v>―</v>
      </c>
      <c r="G44" s="98" t="str">
        <f t="shared" si="8"/>
        <v>―</v>
      </c>
      <c r="H44" s="98" t="str">
        <f t="shared" si="8"/>
        <v>―</v>
      </c>
      <c r="I44" s="98" t="str">
        <f t="shared" si="8"/>
        <v>―</v>
      </c>
      <c r="J44" s="65"/>
      <c r="K44" s="99"/>
      <c r="L44" s="99"/>
      <c r="M44" s="99"/>
      <c r="N44" s="99"/>
      <c r="O44" s="99"/>
      <c r="P44" s="99"/>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561</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'22Q2_パラメータ設定'!$M$4</f>
        <v>2021</v>
      </c>
      <c r="F51" s="30">
        <f>'22Q2_パラメータ設定'!$N$4</f>
        <v>2022</v>
      </c>
      <c r="G51" s="117">
        <f>'22Q2_パラメータ設定'!$M$4</f>
        <v>2021</v>
      </c>
      <c r="H51" s="122">
        <f>'22Q2_パラメータ設定'!$N$4</f>
        <v>2022</v>
      </c>
      <c r="K51" s="60" t="str">
        <f>'22Q2_P3'!I6</f>
        <v>2015年</v>
      </c>
      <c r="L51" s="60" t="str">
        <f>'22Q2_P3'!J6</f>
        <v>2016年</v>
      </c>
      <c r="M51" s="60" t="str">
        <f>'22Q2_P3'!K6</f>
        <v>2017年</v>
      </c>
      <c r="N51" s="60" t="str">
        <f>'22Q2_P3'!L6</f>
        <v>2018年</v>
      </c>
      <c r="O51" s="60" t="str">
        <f>'22Q2_P3'!M6</f>
        <v>2019年</v>
      </c>
      <c r="P51" s="60" t="str">
        <f>'22Q2_P3'!N6</f>
        <v>2020年</v>
      </c>
      <c r="Q51" s="60" t="str">
        <f>'22Q2_P3'!O6</f>
        <v>2021年</v>
      </c>
      <c r="R51" s="60" t="str">
        <f>'22Q2_P3'!P6</f>
        <v>2022年</v>
      </c>
      <c r="S51" s="60" t="str">
        <f>'22Q2_P3'!Q6</f>
        <v>2023年</v>
      </c>
      <c r="T51" s="60" t="str">
        <f>'22Q2_P3'!R6</f>
        <v>2024年</v>
      </c>
      <c r="U51" s="60" t="str">
        <f>'22Q2_P3'!S6</f>
        <v>2025年</v>
      </c>
      <c r="V51" s="60" t="str">
        <f>'22Q2_P3'!T6</f>
        <v>2026年</v>
      </c>
      <c r="W51" s="60" t="str">
        <f>'22Q2_P3'!U6</f>
        <v>2027年</v>
      </c>
      <c r="X51" s="60" t="str">
        <f>'22Q2_P3'!V6</f>
        <v>2028年</v>
      </c>
      <c r="Y51" s="60" t="str">
        <f>'22Q2_P3'!W6</f>
        <v>2029年</v>
      </c>
      <c r="Z51" s="60" t="str">
        <f>'22Q2_P3'!X6</f>
        <v>2030年</v>
      </c>
      <c r="AD51" s="3" t="s">
        <v>89</v>
      </c>
    </row>
    <row r="52" spans="1:30" s="27" customFormat="1" ht="15" customHeight="1" x14ac:dyDescent="0.25">
      <c r="A52" s="314"/>
      <c r="B52" s="324"/>
      <c r="C52" s="324"/>
      <c r="D52" s="315"/>
      <c r="E52" s="119" t="s">
        <v>241</v>
      </c>
      <c r="F52" s="35" t="s">
        <v>241</v>
      </c>
      <c r="G52" s="118" t="s">
        <v>217</v>
      </c>
      <c r="H52" s="118" t="s">
        <v>217</v>
      </c>
      <c r="K52" s="59" t="str">
        <f>'22Q2_P3'!I7</f>
        <v>Sep.</v>
      </c>
      <c r="L52" s="59" t="str">
        <f>'22Q2_P3'!J7</f>
        <v>Sep.</v>
      </c>
      <c r="M52" s="59" t="str">
        <f>'22Q2_P3'!K7</f>
        <v>Sep.</v>
      </c>
      <c r="N52" s="59" t="str">
        <f>'22Q2_P3'!L7</f>
        <v>Sep.</v>
      </c>
      <c r="O52" s="59" t="str">
        <f>'22Q2_P3'!M7</f>
        <v>Sep.</v>
      </c>
      <c r="P52" s="59" t="str">
        <f>'22Q2_P3'!N7</f>
        <v>Sep.</v>
      </c>
      <c r="Q52" s="59" t="str">
        <f>'22Q2_P3'!O7</f>
        <v>Sep.</v>
      </c>
      <c r="R52" s="59" t="str">
        <f>'22Q2_P3'!P7</f>
        <v>Sep.</v>
      </c>
      <c r="S52" s="59" t="str">
        <f>'22Q2_P3'!Q7</f>
        <v>Sep.</v>
      </c>
      <c r="T52" s="59" t="str">
        <f>'22Q2_P3'!R7</f>
        <v>Sep.</v>
      </c>
      <c r="U52" s="59" t="str">
        <f>'22Q2_P3'!S7</f>
        <v>Sep.</v>
      </c>
      <c r="V52" s="59" t="str">
        <f>'22Q2_P3'!T7</f>
        <v>Sep.</v>
      </c>
      <c r="W52" s="59" t="str">
        <f>'22Q2_P3'!U7</f>
        <v>Sep.</v>
      </c>
      <c r="X52" s="59" t="str">
        <f>'22Q2_P3'!V7</f>
        <v>Sep.</v>
      </c>
      <c r="Y52" s="59" t="str">
        <f>'22Q2_P3'!W7</f>
        <v>Sep.</v>
      </c>
      <c r="Z52" s="59" t="str">
        <f>'22Q2_P3'!X7</f>
        <v>Sep.</v>
      </c>
      <c r="AD52" s="3" t="s">
        <v>89</v>
      </c>
    </row>
    <row r="53" spans="1:30" s="27" customFormat="1" ht="15" customHeight="1" x14ac:dyDescent="0.25">
      <c r="A53" s="45" t="s">
        <v>220</v>
      </c>
      <c r="B53" s="320" t="s">
        <v>221</v>
      </c>
      <c r="C53" s="321"/>
      <c r="D53" s="322"/>
      <c r="E53" s="46">
        <f>+IF(Q53="","―",Q53)</f>
        <v>20</v>
      </c>
      <c r="F53" s="46">
        <f>+IF(R53="","―",R53)</f>
        <v>67</v>
      </c>
      <c r="G53" s="46">
        <f>'21Q4_P6'!G53</f>
        <v>18</v>
      </c>
      <c r="H53" s="46">
        <f>'21Q4_P6'!H53</f>
        <v>66</v>
      </c>
      <c r="I53" s="67"/>
      <c r="J53" s="67"/>
      <c r="K53" s="47"/>
      <c r="L53" s="47"/>
      <c r="M53" s="47"/>
      <c r="N53" s="47"/>
      <c r="O53" s="47">
        <v>16</v>
      </c>
      <c r="P53" s="47">
        <v>18</v>
      </c>
      <c r="Q53" s="47">
        <v>20</v>
      </c>
      <c r="R53" s="47">
        <v>67</v>
      </c>
      <c r="S53" s="47"/>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'22Q2_パラメータ設定'!$K$4</f>
        <v>2019</v>
      </c>
      <c r="F57" s="117">
        <f>'22Q2_パラメータ設定'!$L$4</f>
        <v>2020</v>
      </c>
      <c r="G57" s="117">
        <f>'22Q2_パラメータ設定'!$M$4</f>
        <v>2021</v>
      </c>
      <c r="H57" s="122">
        <f>'22Q2_パラメータ設定'!$N$4</f>
        <v>2022</v>
      </c>
      <c r="AD57" s="3" t="s">
        <v>89</v>
      </c>
    </row>
    <row r="58" spans="1:30" s="27" customFormat="1" ht="15" customHeight="1" x14ac:dyDescent="0.25">
      <c r="A58" s="314"/>
      <c r="B58" s="324"/>
      <c r="C58" s="324"/>
      <c r="D58" s="315"/>
      <c r="E58" s="119" t="s">
        <v>218</v>
      </c>
      <c r="F58" s="118" t="s">
        <v>217</v>
      </c>
      <c r="G58" s="118" t="s">
        <v>217</v>
      </c>
      <c r="H58" s="118" t="s">
        <v>230</v>
      </c>
      <c r="AD58" s="3" t="s">
        <v>89</v>
      </c>
    </row>
    <row r="59" spans="1:30" s="27" customFormat="1" ht="15" customHeight="1" x14ac:dyDescent="0.25">
      <c r="A59" s="45" t="s">
        <v>220</v>
      </c>
      <c r="B59" s="320" t="s">
        <v>221</v>
      </c>
      <c r="C59" s="321"/>
      <c r="D59" s="322"/>
      <c r="E59" s="46">
        <f>'21Q4_P6'!E59</f>
        <v>618</v>
      </c>
      <c r="F59" s="46">
        <f>'21Q4_P6'!F59</f>
        <v>712</v>
      </c>
      <c r="G59" s="46">
        <f>'21Q4_P6'!G59</f>
        <v>900</v>
      </c>
      <c r="H59" s="46">
        <f>'21Q4_P6'!H59</f>
        <v>3593</v>
      </c>
      <c r="I59" s="67"/>
      <c r="J59" s="6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59:D59"/>
    <mergeCell ref="B42:C42"/>
    <mergeCell ref="B43:C43"/>
    <mergeCell ref="B44:C44"/>
    <mergeCell ref="A51:D52"/>
    <mergeCell ref="B53:D53"/>
    <mergeCell ref="A57:D58"/>
    <mergeCell ref="B41:C41"/>
    <mergeCell ref="B26:C26"/>
    <mergeCell ref="A28:C29"/>
    <mergeCell ref="B30:C30"/>
    <mergeCell ref="B31:C31"/>
    <mergeCell ref="B32:C32"/>
    <mergeCell ref="B33:C33"/>
    <mergeCell ref="B34:C34"/>
    <mergeCell ref="B35:C35"/>
    <mergeCell ref="A37:C38"/>
    <mergeCell ref="B39:C39"/>
    <mergeCell ref="B40:C40"/>
    <mergeCell ref="B25:C25"/>
    <mergeCell ref="B12:C12"/>
    <mergeCell ref="B13:C13"/>
    <mergeCell ref="B14:C14"/>
    <mergeCell ref="B15:C15"/>
    <mergeCell ref="A17:C18"/>
    <mergeCell ref="B19:C19"/>
    <mergeCell ref="B20:C20"/>
    <mergeCell ref="B21:C21"/>
    <mergeCell ref="B22:C22"/>
    <mergeCell ref="B23:C23"/>
    <mergeCell ref="B24:C24"/>
    <mergeCell ref="B11:C11"/>
    <mergeCell ref="A2:I2"/>
    <mergeCell ref="A6:C7"/>
    <mergeCell ref="B8:C8"/>
    <mergeCell ref="B9:C9"/>
    <mergeCell ref="B10:C10"/>
  </mergeCells>
  <phoneticPr fontId="3"/>
  <printOptions horizontalCentered="1"/>
  <pageMargins left="0.7" right="0.7" top="0.75" bottom="0.75" header="0.3" footer="0.3"/>
  <pageSetup paperSize="9" scale="75" orientation="portrait" r:id="rId1"/>
  <headerFooter>
    <oddFooter>&amp;R6</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96B0B-631D-4D18-96A5-9FCE55D4C45F}">
  <dimension ref="A1:AA53"/>
  <sheetViews>
    <sheetView defaultGridColor="0" colorId="23" zoomScaleNormal="100" workbookViewId="0">
      <pane xSplit="7" ySplit="3" topLeftCell="H4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566</v>
      </c>
      <c r="Y4" s="170" t="s">
        <v>641</v>
      </c>
      <c r="AA4" s="3" t="s">
        <v>89</v>
      </c>
    </row>
    <row r="5" spans="1:27" s="27" customFormat="1" ht="15" customHeight="1" x14ac:dyDescent="0.25">
      <c r="F5" s="28" t="s">
        <v>242</v>
      </c>
      <c r="I5" s="3"/>
      <c r="AA5" s="27" t="s">
        <v>89</v>
      </c>
    </row>
    <row r="6" spans="1:27" s="27" customFormat="1" ht="15" customHeight="1" x14ac:dyDescent="0.25">
      <c r="A6" s="312"/>
      <c r="B6" s="313"/>
      <c r="C6" s="117" t="str">
        <f>'22Q2_パラメータ設定'!$F$4</f>
        <v>FY2021</v>
      </c>
      <c r="D6" s="30" t="str">
        <f>'22Q2_パラメータ設定'!$G$4</f>
        <v>FY2022</v>
      </c>
      <c r="E6" s="117" t="str">
        <f>'22Q2_パラメータ設定'!$E$4</f>
        <v>FY2020</v>
      </c>
      <c r="F6" s="122" t="str">
        <f>'22Q2_パラメータ設定'!$F$4</f>
        <v>FY2021</v>
      </c>
      <c r="H6" s="58" t="str">
        <f>'22Q2_P1'!I6</f>
        <v>FY2015</v>
      </c>
      <c r="I6" s="58" t="str">
        <f>'22Q2_P1'!J6</f>
        <v>FY2016</v>
      </c>
      <c r="J6" s="58" t="str">
        <f>'22Q2_P1'!K6</f>
        <v>FY2017</v>
      </c>
      <c r="K6" s="58" t="str">
        <f>'22Q2_P1'!L6</f>
        <v>FY2018</v>
      </c>
      <c r="L6" s="58" t="str">
        <f>'22Q2_P1'!M6</f>
        <v>FY2019</v>
      </c>
      <c r="M6" s="58" t="str">
        <f>'22Q2_P1'!N6</f>
        <v>FY2020</v>
      </c>
      <c r="N6" s="58" t="str">
        <f>'22Q2_P1'!O6</f>
        <v>FY2021</v>
      </c>
      <c r="O6" s="58" t="str">
        <f>'22Q2_P1'!P6</f>
        <v>FY2022</v>
      </c>
      <c r="P6" s="58" t="str">
        <f>'22Q2_P1'!Q6</f>
        <v>FY2023</v>
      </c>
      <c r="Q6" s="58" t="str">
        <f>'22Q2_P1'!R6</f>
        <v>FY2024</v>
      </c>
      <c r="R6" s="58" t="str">
        <f>'22Q2_P1'!S6</f>
        <v>FY2025</v>
      </c>
      <c r="S6" s="58" t="str">
        <f>'22Q2_P1'!T6</f>
        <v>FY2026</v>
      </c>
      <c r="T6" s="58" t="str">
        <f>'22Q2_P1'!U6</f>
        <v>FY2027</v>
      </c>
      <c r="U6" s="58" t="str">
        <f>'22Q2_P1'!V6</f>
        <v>FY2028</v>
      </c>
      <c r="V6" s="58" t="str">
        <f>'22Q2_P1'!W6</f>
        <v>FY2029</v>
      </c>
      <c r="W6" s="60" t="str">
        <f>'22Q2_P1'!X6</f>
        <v>FY2030</v>
      </c>
      <c r="AA6" s="27" t="s">
        <v>89</v>
      </c>
    </row>
    <row r="7" spans="1:27" s="27" customFormat="1" ht="15" customHeight="1" x14ac:dyDescent="0.25">
      <c r="A7" s="314"/>
      <c r="B7" s="315"/>
      <c r="C7" s="119" t="s">
        <v>388</v>
      </c>
      <c r="D7" s="35" t="s">
        <v>388</v>
      </c>
      <c r="E7" s="118"/>
      <c r="F7" s="118"/>
      <c r="H7" s="155" t="str">
        <f>'22Q2_P1'!I7</f>
        <v>H1</v>
      </c>
      <c r="I7" s="155" t="str">
        <f>'22Q2_P1'!J7</f>
        <v>H1</v>
      </c>
      <c r="J7" s="155" t="str">
        <f>'22Q2_P1'!K7</f>
        <v>H1</v>
      </c>
      <c r="K7" s="155" t="str">
        <f>'22Q2_P1'!L7</f>
        <v>H1</v>
      </c>
      <c r="L7" s="155" t="str">
        <f>'22Q2_P1'!M7</f>
        <v>H1</v>
      </c>
      <c r="M7" s="155" t="str">
        <f>'22Q2_P1'!N7</f>
        <v>H1</v>
      </c>
      <c r="N7" s="155" t="str">
        <f>'22Q2_P1'!O7</f>
        <v>H1</v>
      </c>
      <c r="O7" s="155" t="str">
        <f>'22Q2_P1'!P7</f>
        <v>H1</v>
      </c>
      <c r="P7" s="155" t="str">
        <f>'22Q2_P1'!Q7</f>
        <v>H1</v>
      </c>
      <c r="Q7" s="155" t="str">
        <f>'22Q2_P1'!R7</f>
        <v>H1</v>
      </c>
      <c r="R7" s="155" t="str">
        <f>'22Q2_P1'!S7</f>
        <v>H1</v>
      </c>
      <c r="S7" s="155" t="str">
        <f>'22Q2_P1'!T7</f>
        <v>H1</v>
      </c>
      <c r="T7" s="155" t="str">
        <f>'22Q2_P1'!U7</f>
        <v>H1</v>
      </c>
      <c r="U7" s="155" t="str">
        <f>'22Q2_P1'!V7</f>
        <v>H1</v>
      </c>
      <c r="V7" s="155" t="str">
        <f>'22Q2_P1'!W7</f>
        <v>H1</v>
      </c>
      <c r="W7" s="59" t="str">
        <f>'22Q2_P1'!X7</f>
        <v>H1</v>
      </c>
      <c r="AA7" s="3" t="s">
        <v>89</v>
      </c>
    </row>
    <row r="8" spans="1:27" s="27" customFormat="1" ht="15" customHeight="1" x14ac:dyDescent="0.25">
      <c r="A8" s="45" t="s">
        <v>220</v>
      </c>
      <c r="B8" s="13" t="s">
        <v>221</v>
      </c>
      <c r="C8" s="46">
        <f>+IF(N8="","―",N8)</f>
        <v>4616</v>
      </c>
      <c r="D8" s="46">
        <f>+IF(O8="","―",O8)</f>
        <v>4597</v>
      </c>
      <c r="E8" s="46">
        <f>'21Q4_P7'!E8</f>
        <v>6324</v>
      </c>
      <c r="F8" s="46">
        <f>'21Q4_P7'!F8</f>
        <v>8412</v>
      </c>
      <c r="G8" s="67"/>
      <c r="H8" s="47"/>
      <c r="I8" s="47"/>
      <c r="J8" s="47"/>
      <c r="K8" s="47"/>
      <c r="L8" s="47">
        <v>4070</v>
      </c>
      <c r="M8" s="47">
        <v>3300</v>
      </c>
      <c r="N8" s="47">
        <v>4616</v>
      </c>
      <c r="O8" s="47">
        <v>4597</v>
      </c>
      <c r="P8" s="47"/>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566</v>
      </c>
      <c r="AA11" s="3" t="s">
        <v>89</v>
      </c>
    </row>
    <row r="12" spans="1:27" s="27" customFormat="1" ht="15" customHeight="1" x14ac:dyDescent="0.25">
      <c r="F12" s="28" t="s">
        <v>242</v>
      </c>
      <c r="AA12" s="3" t="s">
        <v>89</v>
      </c>
    </row>
    <row r="13" spans="1:27" s="27" customFormat="1" ht="15" customHeight="1" x14ac:dyDescent="0.25">
      <c r="A13" s="312" t="s">
        <v>269</v>
      </c>
      <c r="B13" s="313"/>
      <c r="C13" s="117">
        <f>'22Q2_パラメータ設定'!$M$4</f>
        <v>2021</v>
      </c>
      <c r="D13" s="30">
        <f>'22Q2_パラメータ設定'!$N$4</f>
        <v>2022</v>
      </c>
      <c r="E13" s="117">
        <f>'22Q2_パラメータ設定'!$M$4</f>
        <v>2021</v>
      </c>
      <c r="F13" s="122">
        <f>'22Q2_パラメータ設定'!$N$4</f>
        <v>2022</v>
      </c>
      <c r="H13" s="60" t="str">
        <f>'22Q2_P3'!I6</f>
        <v>2015年</v>
      </c>
      <c r="I13" s="60" t="str">
        <f>'22Q2_P3'!J6</f>
        <v>2016年</v>
      </c>
      <c r="J13" s="60" t="str">
        <f>'22Q2_P3'!K6</f>
        <v>2017年</v>
      </c>
      <c r="K13" s="60" t="str">
        <f>'22Q2_P3'!L6</f>
        <v>2018年</v>
      </c>
      <c r="L13" s="60" t="str">
        <f>'22Q2_P3'!M6</f>
        <v>2019年</v>
      </c>
      <c r="M13" s="60" t="str">
        <f>'22Q2_P3'!N6</f>
        <v>2020年</v>
      </c>
      <c r="N13" s="60" t="str">
        <f>'22Q2_P3'!O6</f>
        <v>2021年</v>
      </c>
      <c r="O13" s="60" t="str">
        <f>'22Q2_P3'!P6</f>
        <v>2022年</v>
      </c>
      <c r="P13" s="60" t="str">
        <f>'22Q2_P3'!Q6</f>
        <v>2023年</v>
      </c>
      <c r="Q13" s="60" t="str">
        <f>'22Q2_P3'!R6</f>
        <v>2024年</v>
      </c>
      <c r="R13" s="60" t="str">
        <f>'22Q2_P3'!S6</f>
        <v>2025年</v>
      </c>
      <c r="S13" s="60" t="str">
        <f>'22Q2_P3'!T6</f>
        <v>2026年</v>
      </c>
      <c r="T13" s="60" t="str">
        <f>'22Q2_P3'!U6</f>
        <v>2027年</v>
      </c>
      <c r="U13" s="60" t="str">
        <f>'22Q2_P3'!V6</f>
        <v>2028年</v>
      </c>
      <c r="V13" s="60" t="str">
        <f>'22Q2_P3'!W6</f>
        <v>2029年</v>
      </c>
      <c r="W13" s="60" t="str">
        <f>'22Q2_P3'!X6</f>
        <v>2030年</v>
      </c>
      <c r="AA13" s="3" t="s">
        <v>89</v>
      </c>
    </row>
    <row r="14" spans="1:27" s="27" customFormat="1" ht="15" customHeight="1" x14ac:dyDescent="0.25">
      <c r="A14" s="314"/>
      <c r="B14" s="315"/>
      <c r="C14" s="119" t="s">
        <v>241</v>
      </c>
      <c r="D14" s="35" t="s">
        <v>241</v>
      </c>
      <c r="E14" s="118" t="s">
        <v>217</v>
      </c>
      <c r="F14" s="118" t="s">
        <v>217</v>
      </c>
      <c r="H14" s="59" t="str">
        <f>'22Q2_P3'!I7</f>
        <v>Sep.</v>
      </c>
      <c r="I14" s="59" t="str">
        <f>'22Q2_P3'!J7</f>
        <v>Sep.</v>
      </c>
      <c r="J14" s="59" t="str">
        <f>'22Q2_P3'!K7</f>
        <v>Sep.</v>
      </c>
      <c r="K14" s="59" t="str">
        <f>'22Q2_P3'!L7</f>
        <v>Sep.</v>
      </c>
      <c r="L14" s="59" t="str">
        <f>'22Q2_P3'!M7</f>
        <v>Sep.</v>
      </c>
      <c r="M14" s="59" t="str">
        <f>'22Q2_P3'!N7</f>
        <v>Sep.</v>
      </c>
      <c r="N14" s="59" t="str">
        <f>'22Q2_P3'!O7</f>
        <v>Sep.</v>
      </c>
      <c r="O14" s="59" t="str">
        <f>'22Q2_P3'!P7</f>
        <v>Sep.</v>
      </c>
      <c r="P14" s="59" t="str">
        <f>'22Q2_P3'!Q7</f>
        <v>Sep.</v>
      </c>
      <c r="Q14" s="59" t="str">
        <f>'22Q2_P3'!R7</f>
        <v>Sep.</v>
      </c>
      <c r="R14" s="59" t="str">
        <f>'22Q2_P3'!S7</f>
        <v>Sep.</v>
      </c>
      <c r="S14" s="59" t="str">
        <f>'22Q2_P3'!T7</f>
        <v>Sep.</v>
      </c>
      <c r="T14" s="59" t="str">
        <f>'22Q2_P3'!U7</f>
        <v>Sep.</v>
      </c>
      <c r="U14" s="59" t="str">
        <f>'22Q2_P3'!V7</f>
        <v>Sep.</v>
      </c>
      <c r="V14" s="59" t="str">
        <f>'22Q2_P3'!W7</f>
        <v>Sep.</v>
      </c>
      <c r="W14" s="59" t="str">
        <f>'22Q2_P3'!X7</f>
        <v>Sep.</v>
      </c>
      <c r="AA14" s="3" t="s">
        <v>89</v>
      </c>
    </row>
    <row r="15" spans="1:27" s="27" customFormat="1" ht="15" customHeight="1" x14ac:dyDescent="0.25">
      <c r="A15" s="38" t="s">
        <v>10</v>
      </c>
      <c r="B15" s="12" t="s">
        <v>13</v>
      </c>
      <c r="C15" s="76" t="str">
        <f t="shared" ref="C15:D20" si="0">+IF(N15="","―",N15)</f>
        <v>20,527[ 2,581]</v>
      </c>
      <c r="D15" s="76" t="str">
        <f t="shared" si="0"/>
        <v>21,087[ 2,863]</v>
      </c>
      <c r="E15" s="76" t="str">
        <f>'21Q4_P7'!E15</f>
        <v>20,543[ 2,007]</v>
      </c>
      <c r="F15" s="76" t="str">
        <f>'21Q4_P7'!F15</f>
        <v>20,612[ 2,743]</v>
      </c>
      <c r="H15" s="104"/>
      <c r="I15" s="104"/>
      <c r="J15" s="104"/>
      <c r="K15" s="104"/>
      <c r="L15" s="104" t="s">
        <v>596</v>
      </c>
      <c r="M15" s="104" t="s">
        <v>597</v>
      </c>
      <c r="N15" s="104" t="s">
        <v>602</v>
      </c>
      <c r="O15" s="104" t="s">
        <v>666</v>
      </c>
      <c r="P15" s="104"/>
      <c r="Q15" s="104"/>
      <c r="R15" s="104"/>
      <c r="S15" s="104"/>
      <c r="T15" s="104"/>
      <c r="U15" s="104"/>
      <c r="V15" s="104"/>
      <c r="W15" s="104"/>
      <c r="Y15" s="27" t="s">
        <v>653</v>
      </c>
      <c r="AA15" s="3" t="s">
        <v>89</v>
      </c>
    </row>
    <row r="16" spans="1:27" s="27" customFormat="1" ht="15" customHeight="1" x14ac:dyDescent="0.25">
      <c r="A16" s="38" t="s">
        <v>11</v>
      </c>
      <c r="B16" s="12" t="s">
        <v>44</v>
      </c>
      <c r="C16" s="76" t="str">
        <f t="shared" si="0"/>
        <v>8,643[ 1,619]</v>
      </c>
      <c r="D16" s="76" t="str">
        <f t="shared" si="0"/>
        <v>8,602[ 1,641]</v>
      </c>
      <c r="E16" s="76" t="str">
        <f>'21Q4_P7'!E16</f>
        <v>8,691[ 1,470]</v>
      </c>
      <c r="F16" s="76" t="str">
        <f>'21Q4_P7'!F16</f>
        <v>8,661[ 1,621]</v>
      </c>
      <c r="H16" s="104"/>
      <c r="I16" s="104"/>
      <c r="J16" s="104"/>
      <c r="K16" s="104"/>
      <c r="L16" s="104"/>
      <c r="M16" s="104"/>
      <c r="N16" s="104" t="s">
        <v>606</v>
      </c>
      <c r="O16" s="104" t="s">
        <v>667</v>
      </c>
      <c r="P16" s="104"/>
      <c r="Q16" s="104"/>
      <c r="R16" s="104"/>
      <c r="S16" s="104"/>
      <c r="T16" s="104"/>
      <c r="U16" s="104"/>
      <c r="V16" s="104"/>
      <c r="W16" s="104"/>
      <c r="Y16" s="27" t="s">
        <v>653</v>
      </c>
      <c r="AA16" s="3" t="s">
        <v>89</v>
      </c>
    </row>
    <row r="17" spans="1:27" s="27" customFormat="1" ht="15" customHeight="1" x14ac:dyDescent="0.25">
      <c r="A17" s="38" t="s">
        <v>14</v>
      </c>
      <c r="B17" s="12" t="s">
        <v>77</v>
      </c>
      <c r="C17" s="76" t="str">
        <f t="shared" si="0"/>
        <v>456[      70]</v>
      </c>
      <c r="D17" s="76" t="str">
        <f t="shared" si="0"/>
        <v>1,425[      77]</v>
      </c>
      <c r="E17" s="76" t="str">
        <f>'21Q4_P7'!E17</f>
        <v>390[     58]</v>
      </c>
      <c r="F17" s="76" t="str">
        <f>'21Q4_P7'!F17</f>
        <v>1,332[     84]</v>
      </c>
      <c r="H17" s="104"/>
      <c r="I17" s="104"/>
      <c r="J17" s="104"/>
      <c r="K17" s="104"/>
      <c r="L17" s="104"/>
      <c r="M17" s="104"/>
      <c r="N17" s="104" t="s">
        <v>607</v>
      </c>
      <c r="O17" s="104" t="s">
        <v>668</v>
      </c>
      <c r="P17" s="104"/>
      <c r="Q17" s="104"/>
      <c r="R17" s="104"/>
      <c r="S17" s="104"/>
      <c r="T17" s="104"/>
      <c r="U17" s="104"/>
      <c r="V17" s="104"/>
      <c r="W17" s="104"/>
      <c r="Y17" s="27" t="s">
        <v>653</v>
      </c>
      <c r="AA17" s="3" t="s">
        <v>89</v>
      </c>
    </row>
    <row r="18" spans="1:27" s="27" customFormat="1" ht="15" customHeight="1" x14ac:dyDescent="0.25">
      <c r="A18" s="38" t="s">
        <v>15</v>
      </c>
      <c r="B18" s="12" t="s">
        <v>76</v>
      </c>
      <c r="C18" s="76" t="str">
        <f t="shared" si="0"/>
        <v>45[       2]</v>
      </c>
      <c r="D18" s="76" t="str">
        <f t="shared" si="0"/>
        <v>123[       4]</v>
      </c>
      <c r="E18" s="76" t="str">
        <f>'21Q4_P7'!E18</f>
        <v>23[       3]</v>
      </c>
      <c r="F18" s="76" t="str">
        <f>'21Q4_P7'!F18</f>
        <v>105[       2]</v>
      </c>
      <c r="H18" s="104"/>
      <c r="I18" s="104"/>
      <c r="J18" s="104"/>
      <c r="K18" s="104"/>
      <c r="L18" s="104" t="s">
        <v>345</v>
      </c>
      <c r="M18" s="104" t="s">
        <v>571</v>
      </c>
      <c r="N18" s="104" t="s">
        <v>603</v>
      </c>
      <c r="O18" s="104" t="s">
        <v>669</v>
      </c>
      <c r="P18" s="104"/>
      <c r="Q18" s="104"/>
      <c r="R18" s="104"/>
      <c r="S18" s="104"/>
      <c r="T18" s="104"/>
      <c r="U18" s="104"/>
      <c r="V18" s="104"/>
      <c r="W18" s="104"/>
      <c r="Y18" s="27" t="s">
        <v>653</v>
      </c>
      <c r="AA18" s="3" t="s">
        <v>89</v>
      </c>
    </row>
    <row r="19" spans="1:27" s="27" customFormat="1" ht="15" customHeight="1" x14ac:dyDescent="0.25">
      <c r="A19" s="68" t="s">
        <v>496</v>
      </c>
      <c r="B19" s="12" t="s">
        <v>497</v>
      </c>
      <c r="C19" s="77" t="str">
        <f t="shared" si="0"/>
        <v>196[     11]</v>
      </c>
      <c r="D19" s="77" t="str">
        <f t="shared" si="0"/>
        <v>237[     11]</v>
      </c>
      <c r="E19" s="77" t="str">
        <f>'21Q4_P7'!E19</f>
        <v>191[     12]</v>
      </c>
      <c r="F19" s="77" t="str">
        <f>'21Q4_P7'!F19</f>
        <v>218[     12]</v>
      </c>
      <c r="H19" s="105"/>
      <c r="I19" s="105"/>
      <c r="J19" s="105"/>
      <c r="K19" s="105"/>
      <c r="L19" s="105" t="s">
        <v>598</v>
      </c>
      <c r="M19" s="105" t="s">
        <v>599</v>
      </c>
      <c r="N19" s="105" t="s">
        <v>604</v>
      </c>
      <c r="O19" s="105" t="s">
        <v>670</v>
      </c>
      <c r="P19" s="105"/>
      <c r="Q19" s="105"/>
      <c r="R19" s="105"/>
      <c r="S19" s="105"/>
      <c r="T19" s="105"/>
      <c r="U19" s="105"/>
      <c r="V19" s="105"/>
      <c r="W19" s="105"/>
      <c r="Y19" s="27" t="s">
        <v>653</v>
      </c>
      <c r="AA19" s="3" t="s">
        <v>89</v>
      </c>
    </row>
    <row r="20" spans="1:27" s="27" customFormat="1" ht="15" customHeight="1" x14ac:dyDescent="0.25">
      <c r="A20" s="45" t="s">
        <v>220</v>
      </c>
      <c r="B20" s="13" t="s">
        <v>221</v>
      </c>
      <c r="C20" s="78" t="str">
        <f t="shared" si="0"/>
        <v>29,867[ 4,283]</v>
      </c>
      <c r="D20" s="78" t="str">
        <f t="shared" si="0"/>
        <v>31,474[ 4,596]</v>
      </c>
      <c r="E20" s="78" t="str">
        <f>'21Q4_P7'!E20</f>
        <v>29,838[ 3,550]</v>
      </c>
      <c r="F20" s="78" t="str">
        <f>'21Q4_P7'!F20</f>
        <v>30,928[ 4,462]</v>
      </c>
      <c r="H20" s="106"/>
      <c r="I20" s="106"/>
      <c r="J20" s="106"/>
      <c r="K20" s="106"/>
      <c r="L20" s="106" t="s">
        <v>600</v>
      </c>
      <c r="M20" s="106" t="s">
        <v>601</v>
      </c>
      <c r="N20" s="106" t="s">
        <v>605</v>
      </c>
      <c r="O20" s="106" t="s">
        <v>671</v>
      </c>
      <c r="P20" s="106"/>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75"/>
      <c r="AA23" s="3" t="s">
        <v>89</v>
      </c>
    </row>
    <row r="24" spans="1:27" s="27" customFormat="1" ht="15" customHeight="1" x14ac:dyDescent="0.25">
      <c r="F24" s="28"/>
      <c r="I24" s="3"/>
      <c r="AA24" s="27" t="s">
        <v>89</v>
      </c>
    </row>
    <row r="25" spans="1:27" s="27" customFormat="1" ht="15" customHeight="1" x14ac:dyDescent="0.25">
      <c r="A25" s="312"/>
      <c r="B25" s="313"/>
      <c r="C25" s="117" t="str">
        <f>'22Q2_パラメータ設定'!$C$4</f>
        <v>FY2018</v>
      </c>
      <c r="D25" s="117" t="str">
        <f>'22Q2_パラメータ設定'!$D$4</f>
        <v>FY2019</v>
      </c>
      <c r="E25" s="117" t="str">
        <f>'22Q2_パラメータ設定'!$E$4</f>
        <v>FY2020</v>
      </c>
      <c r="F25" s="122" t="str">
        <f>'22Q2_パラメータ設定'!$F$4</f>
        <v>FY2021</v>
      </c>
      <c r="I25" s="3"/>
      <c r="AA25" s="27" t="s">
        <v>89</v>
      </c>
    </row>
    <row r="26" spans="1:27" s="27" customFormat="1" ht="15" customHeight="1" x14ac:dyDescent="0.25">
      <c r="A26" s="314"/>
      <c r="B26" s="315"/>
      <c r="C26" s="119"/>
      <c r="D26" s="118"/>
      <c r="E26" s="118"/>
      <c r="F26" s="118"/>
      <c r="I26" s="3"/>
      <c r="AA26" s="3" t="s">
        <v>89</v>
      </c>
    </row>
    <row r="27" spans="1:27" s="27" customFormat="1" ht="15" customHeight="1" x14ac:dyDescent="0.25">
      <c r="A27" s="36" t="s">
        <v>499</v>
      </c>
      <c r="B27" s="136" t="s">
        <v>498</v>
      </c>
      <c r="C27" s="37"/>
      <c r="D27" s="37"/>
      <c r="E27" s="37"/>
      <c r="F27" s="37"/>
      <c r="G27" s="67"/>
      <c r="I27" s="3"/>
      <c r="AA27" s="3" t="s">
        <v>89</v>
      </c>
    </row>
    <row r="28" spans="1:27" s="27" customFormat="1" ht="15" customHeight="1" x14ac:dyDescent="0.25">
      <c r="A28" s="137" t="s">
        <v>438</v>
      </c>
      <c r="B28" s="12" t="s">
        <v>443</v>
      </c>
      <c r="C28" s="87" t="str">
        <f>'21Q4_P7'!C28</f>
        <v>―</v>
      </c>
      <c r="D28" s="87">
        <f>'21Q4_P7'!D28</f>
        <v>13.5</v>
      </c>
      <c r="E28" s="87">
        <f>'21Q4_P7'!E28</f>
        <v>18.600000000000001</v>
      </c>
      <c r="F28" s="87">
        <f>'21Q4_P7'!F28</f>
        <v>17.5</v>
      </c>
      <c r="G28" s="67"/>
      <c r="I28" s="3"/>
      <c r="Y28" s="27" t="s">
        <v>658</v>
      </c>
      <c r="AA28" s="3" t="s">
        <v>89</v>
      </c>
    </row>
    <row r="29" spans="1:27" s="27" customFormat="1" ht="15" customHeight="1" x14ac:dyDescent="0.25">
      <c r="A29" s="36" t="s">
        <v>417</v>
      </c>
      <c r="B29" s="136" t="s">
        <v>418</v>
      </c>
      <c r="C29" s="37"/>
      <c r="D29" s="37"/>
      <c r="E29" s="37"/>
      <c r="F29" s="37"/>
      <c r="G29" s="67"/>
      <c r="I29" s="3"/>
      <c r="AA29" s="3" t="s">
        <v>89</v>
      </c>
    </row>
    <row r="30" spans="1:27" s="27" customFormat="1" ht="15" customHeight="1" x14ac:dyDescent="0.25">
      <c r="A30" s="137" t="s">
        <v>426</v>
      </c>
      <c r="B30" s="12" t="s">
        <v>419</v>
      </c>
      <c r="C30" s="39" t="str">
        <f>'21Q4_P7'!C30</f>
        <v>―</v>
      </c>
      <c r="D30" s="39">
        <f>'21Q4_P7'!D30</f>
        <v>249</v>
      </c>
      <c r="E30" s="39">
        <f>'21Q4_P7'!E30</f>
        <v>280</v>
      </c>
      <c r="F30" s="39">
        <f>'21Q4_P7'!F30</f>
        <v>316</v>
      </c>
      <c r="G30" s="67"/>
      <c r="I30" s="3"/>
      <c r="Y30" s="27" t="s">
        <v>657</v>
      </c>
      <c r="AA30" s="3" t="s">
        <v>89</v>
      </c>
    </row>
    <row r="31" spans="1:27" s="27" customFormat="1" ht="15" customHeight="1" x14ac:dyDescent="0.25">
      <c r="A31" s="68" t="s">
        <v>427</v>
      </c>
      <c r="B31" s="14" t="s">
        <v>428</v>
      </c>
      <c r="C31" s="89" t="str">
        <f>'21Q4_P7'!C31</f>
        <v>―</v>
      </c>
      <c r="D31" s="89" t="str">
        <f>'21Q4_P7'!D31</f>
        <v>―</v>
      </c>
      <c r="E31" s="89">
        <f>'21Q4_P7'!E31</f>
        <v>12.4</v>
      </c>
      <c r="F31" s="89">
        <f>'21Q4_P7'!F31</f>
        <v>12.9</v>
      </c>
      <c r="G31" s="67"/>
      <c r="I31" s="3"/>
      <c r="Y31" s="27" t="s">
        <v>657</v>
      </c>
      <c r="AA31" s="3" t="s">
        <v>89</v>
      </c>
    </row>
    <row r="32" spans="1:27" s="27" customFormat="1" ht="15" customHeight="1" x14ac:dyDescent="0.25">
      <c r="A32" s="36" t="s">
        <v>420</v>
      </c>
      <c r="B32" s="136" t="s">
        <v>421</v>
      </c>
      <c r="C32" s="37"/>
      <c r="D32" s="37"/>
      <c r="E32" s="37"/>
      <c r="F32" s="37"/>
      <c r="G32" s="67"/>
      <c r="I32" s="3"/>
      <c r="AA32" s="3" t="s">
        <v>89</v>
      </c>
    </row>
    <row r="33" spans="1:27" s="27" customFormat="1" ht="15" customHeight="1" x14ac:dyDescent="0.25">
      <c r="A33" s="137" t="s">
        <v>429</v>
      </c>
      <c r="B33" s="12" t="s">
        <v>430</v>
      </c>
      <c r="C33" s="43" t="str">
        <f>'21Q4_P7'!C33</f>
        <v>―</v>
      </c>
      <c r="D33" s="43">
        <f>'21Q4_P7'!D33</f>
        <v>46</v>
      </c>
      <c r="E33" s="43">
        <f>'21Q4_P7'!E33</f>
        <v>46</v>
      </c>
      <c r="F33" s="43">
        <f>'21Q4_P7'!F33</f>
        <v>45</v>
      </c>
      <c r="G33" s="67"/>
      <c r="I33" s="3"/>
      <c r="Y33" s="27" t="s">
        <v>657</v>
      </c>
      <c r="AA33" s="3" t="s">
        <v>89</v>
      </c>
    </row>
    <row r="34" spans="1:27" s="27" customFormat="1" ht="15" customHeight="1" x14ac:dyDescent="0.25">
      <c r="A34" s="45" t="s">
        <v>610</v>
      </c>
      <c r="B34" s="134" t="s">
        <v>612</v>
      </c>
      <c r="C34" s="91" t="str">
        <f>'21Q4_P7'!C34</f>
        <v>―</v>
      </c>
      <c r="D34" s="91">
        <f>'21Q4_P7'!D34</f>
        <v>7.3</v>
      </c>
      <c r="E34" s="91">
        <f>'21Q4_P7'!E34</f>
        <v>2.4</v>
      </c>
      <c r="F34" s="91">
        <f>'21Q4_P7'!F34</f>
        <v>-1.5</v>
      </c>
      <c r="G34" s="67"/>
      <c r="I34" s="3"/>
      <c r="Y34" s="27" t="s">
        <v>655</v>
      </c>
      <c r="AA34" s="3" t="s">
        <v>89</v>
      </c>
    </row>
    <row r="35" spans="1:27" s="27" customFormat="1" ht="15" customHeight="1" x14ac:dyDescent="0.25">
      <c r="A35" s="36" t="s">
        <v>611</v>
      </c>
      <c r="B35" s="136" t="s">
        <v>504</v>
      </c>
      <c r="C35" s="37"/>
      <c r="D35" s="37"/>
      <c r="E35" s="37"/>
      <c r="F35" s="37"/>
      <c r="G35" s="67"/>
      <c r="I35" s="3"/>
      <c r="AA35" s="3" t="s">
        <v>89</v>
      </c>
    </row>
    <row r="36" spans="1:27" s="27" customFormat="1" ht="15" customHeight="1" x14ac:dyDescent="0.25">
      <c r="A36" s="137" t="s">
        <v>439</v>
      </c>
      <c r="B36" s="12" t="s">
        <v>441</v>
      </c>
      <c r="C36" s="87" t="str">
        <f>'21Q4_P7'!C36</f>
        <v>―</v>
      </c>
      <c r="D36" s="87">
        <f>'21Q4_P7'!D36</f>
        <v>0.8</v>
      </c>
      <c r="E36" s="87">
        <f>'21Q4_P7'!E36</f>
        <v>2.8</v>
      </c>
      <c r="F36" s="87">
        <f>'21Q4_P7'!F36</f>
        <v>-2</v>
      </c>
      <c r="G36" s="67"/>
      <c r="I36" s="3"/>
      <c r="Y36" s="27" t="s">
        <v>656</v>
      </c>
      <c r="AA36" s="3" t="s">
        <v>89</v>
      </c>
    </row>
    <row r="37" spans="1:27" s="27" customFormat="1" ht="15" customHeight="1" x14ac:dyDescent="0.25">
      <c r="A37" s="68" t="s">
        <v>440</v>
      </c>
      <c r="B37" s="14" t="s">
        <v>442</v>
      </c>
      <c r="C37" s="89" t="str">
        <f>'21Q4_P7'!C37</f>
        <v>―</v>
      </c>
      <c r="D37" s="89">
        <f>'21Q4_P7'!D37</f>
        <v>2.9</v>
      </c>
      <c r="E37" s="89">
        <f>'21Q4_P7'!E37</f>
        <v>2.2999999999999998</v>
      </c>
      <c r="F37" s="89">
        <f>'21Q4_P7'!F37</f>
        <v>-3.6</v>
      </c>
      <c r="G37" s="67"/>
      <c r="I37" s="3"/>
      <c r="Y37" s="27" t="s">
        <v>656</v>
      </c>
      <c r="AA37" s="3" t="s">
        <v>89</v>
      </c>
    </row>
    <row r="38" spans="1:27" s="27" customFormat="1" ht="15" customHeight="1" x14ac:dyDescent="0.25">
      <c r="I38" s="3"/>
      <c r="AA38" s="3" t="s">
        <v>89</v>
      </c>
    </row>
    <row r="39" spans="1:27" s="27" customFormat="1" ht="15" customHeight="1" x14ac:dyDescent="0.25">
      <c r="AA39" s="3" t="s">
        <v>89</v>
      </c>
    </row>
    <row r="40" spans="1:27" ht="15" customHeight="1" x14ac:dyDescent="0.25">
      <c r="A40" s="1" t="s">
        <v>495</v>
      </c>
      <c r="H40" s="75"/>
      <c r="AA40" s="3" t="s">
        <v>89</v>
      </c>
    </row>
    <row r="41" spans="1:27" s="27" customFormat="1" ht="15" customHeight="1" x14ac:dyDescent="0.25">
      <c r="F41" s="28" t="s">
        <v>437</v>
      </c>
      <c r="H41" s="75"/>
      <c r="I41" s="3"/>
      <c r="J41" s="3"/>
      <c r="K41" s="3"/>
      <c r="L41" s="3"/>
      <c r="M41" s="3"/>
      <c r="N41" s="3"/>
      <c r="O41" s="3"/>
      <c r="P41" s="3"/>
      <c r="Q41" s="3"/>
      <c r="R41" s="3"/>
      <c r="S41" s="3"/>
      <c r="T41" s="3"/>
      <c r="U41" s="3"/>
      <c r="V41" s="3"/>
      <c r="W41" s="3"/>
      <c r="AA41" s="27" t="s">
        <v>89</v>
      </c>
    </row>
    <row r="42" spans="1:27" s="27" customFormat="1" ht="15" customHeight="1" x14ac:dyDescent="0.25">
      <c r="A42" s="312"/>
      <c r="B42" s="313"/>
      <c r="C42" s="117" t="str">
        <f>'22Q2_パラメータ設定'!$C$4</f>
        <v>FY2018</v>
      </c>
      <c r="D42" s="117" t="str">
        <f>'22Q2_パラメータ設定'!$D$4</f>
        <v>FY2019</v>
      </c>
      <c r="E42" s="117" t="str">
        <f>'22Q2_パラメータ設定'!$E$4</f>
        <v>FY2020</v>
      </c>
      <c r="F42" s="122" t="str">
        <f>'22Q2_パラメータ設定'!$F$4</f>
        <v>FY2021</v>
      </c>
      <c r="H42" s="75"/>
      <c r="I42" s="3"/>
      <c r="J42" s="3"/>
      <c r="K42" s="3"/>
      <c r="L42" s="3"/>
      <c r="M42" s="3"/>
      <c r="N42" s="3"/>
      <c r="O42" s="3"/>
      <c r="P42" s="3"/>
      <c r="Q42" s="3"/>
      <c r="R42" s="3"/>
      <c r="S42" s="3"/>
      <c r="T42" s="3"/>
      <c r="U42" s="3"/>
      <c r="V42" s="3"/>
      <c r="W42" s="3"/>
      <c r="AA42" s="27" t="s">
        <v>89</v>
      </c>
    </row>
    <row r="43" spans="1:27" s="27" customFormat="1" ht="15" customHeight="1" x14ac:dyDescent="0.25">
      <c r="A43" s="314"/>
      <c r="B43" s="315"/>
      <c r="C43" s="119"/>
      <c r="D43" s="118"/>
      <c r="E43" s="118"/>
      <c r="F43" s="118"/>
      <c r="H43" s="75"/>
      <c r="I43" s="3"/>
      <c r="J43" s="3"/>
      <c r="K43" s="3"/>
      <c r="L43" s="3"/>
      <c r="M43" s="3"/>
      <c r="N43" s="3"/>
      <c r="O43" s="3"/>
      <c r="P43" s="3"/>
      <c r="Q43" s="3"/>
      <c r="R43" s="3"/>
      <c r="S43" s="3"/>
      <c r="T43" s="3"/>
      <c r="U43" s="3"/>
      <c r="V43" s="3"/>
      <c r="W43" s="3"/>
      <c r="AA43" s="3" t="s">
        <v>89</v>
      </c>
    </row>
    <row r="44" spans="1:27" s="27" customFormat="1" ht="15" customHeight="1" x14ac:dyDescent="0.25">
      <c r="A44" s="36" t="s">
        <v>723</v>
      </c>
      <c r="B44" s="136" t="s">
        <v>724</v>
      </c>
      <c r="C44" s="37"/>
      <c r="D44" s="37"/>
      <c r="E44" s="37"/>
      <c r="F44" s="37"/>
      <c r="G44" s="67"/>
      <c r="H44" s="75"/>
      <c r="I44" s="3"/>
      <c r="J44" s="3"/>
      <c r="K44" s="3"/>
      <c r="L44" s="3"/>
      <c r="M44" s="3"/>
      <c r="N44" s="3"/>
      <c r="O44" s="3"/>
      <c r="P44" s="3"/>
      <c r="Q44" s="3"/>
      <c r="R44" s="3"/>
      <c r="S44" s="3"/>
      <c r="T44" s="3"/>
      <c r="U44" s="3"/>
      <c r="V44" s="3"/>
      <c r="W44" s="3"/>
      <c r="Y44" s="27" t="s">
        <v>654</v>
      </c>
      <c r="AA44" s="3" t="s">
        <v>89</v>
      </c>
    </row>
    <row r="45" spans="1:27" s="27" customFormat="1" ht="15" customHeight="1" x14ac:dyDescent="0.25">
      <c r="A45" s="137" t="s">
        <v>435</v>
      </c>
      <c r="B45" s="12" t="s">
        <v>436</v>
      </c>
      <c r="C45" s="39" t="str">
        <f>'21Q4_P7'!C45</f>
        <v>―</v>
      </c>
      <c r="D45" s="39" t="str">
        <f>'21Q4_P7'!D45</f>
        <v>―</v>
      </c>
      <c r="E45" s="39">
        <f>'21Q4_P7'!E45</f>
        <v>24651</v>
      </c>
      <c r="F45" s="39">
        <f>'21Q4_P7'!F45</f>
        <v>27354</v>
      </c>
      <c r="G45" s="67"/>
      <c r="H45" s="75"/>
      <c r="I45" s="3"/>
      <c r="J45" s="3"/>
      <c r="K45" s="3"/>
      <c r="L45" s="3"/>
      <c r="M45" s="3"/>
      <c r="N45" s="3"/>
      <c r="O45" s="3"/>
      <c r="P45" s="3"/>
      <c r="Q45" s="3"/>
      <c r="R45" s="3"/>
      <c r="S45" s="3"/>
      <c r="T45" s="3"/>
      <c r="U45" s="3"/>
      <c r="V45" s="3"/>
      <c r="W45" s="3"/>
      <c r="Y45" s="27" t="s">
        <v>654</v>
      </c>
      <c r="AA45" s="3" t="s">
        <v>89</v>
      </c>
    </row>
    <row r="46" spans="1:27" s="27" customFormat="1" ht="15" customHeight="1" x14ac:dyDescent="0.25">
      <c r="A46" s="138" t="s">
        <v>432</v>
      </c>
      <c r="B46" s="139" t="s">
        <v>431</v>
      </c>
      <c r="C46" s="39" t="str">
        <f>'21Q4_P7'!C46</f>
        <v>―</v>
      </c>
      <c r="D46" s="39" t="str">
        <f>'21Q4_P7'!D46</f>
        <v>―</v>
      </c>
      <c r="E46" s="39">
        <f>'21Q4_P7'!E46</f>
        <v>18375</v>
      </c>
      <c r="F46" s="39">
        <f>'21Q4_P7'!F46</f>
        <v>20552</v>
      </c>
      <c r="G46" s="67"/>
      <c r="H46" s="75"/>
      <c r="I46" s="3"/>
      <c r="J46" s="3"/>
      <c r="K46" s="3"/>
      <c r="L46" s="3"/>
      <c r="M46" s="3"/>
      <c r="N46" s="3"/>
      <c r="O46" s="3"/>
      <c r="P46" s="3"/>
      <c r="Q46" s="3"/>
      <c r="R46" s="3"/>
      <c r="S46" s="3"/>
      <c r="T46" s="3"/>
      <c r="U46" s="3"/>
      <c r="V46" s="3"/>
      <c r="W46" s="3"/>
      <c r="Y46" s="27" t="s">
        <v>654</v>
      </c>
      <c r="AA46" s="3" t="s">
        <v>89</v>
      </c>
    </row>
    <row r="47" spans="1:27" s="27" customFormat="1" ht="15" customHeight="1" x14ac:dyDescent="0.25">
      <c r="A47" s="145" t="s">
        <v>469</v>
      </c>
      <c r="B47" s="146" t="s">
        <v>468</v>
      </c>
      <c r="C47" s="39" t="str">
        <f>'21Q4_P7'!C47</f>
        <v>―</v>
      </c>
      <c r="D47" s="39" t="str">
        <f>'21Q4_P7'!D47</f>
        <v>―</v>
      </c>
      <c r="E47" s="39">
        <f>'21Q4_P7'!E47</f>
        <v>3449</v>
      </c>
      <c r="F47" s="39">
        <f>'21Q4_P7'!F47</f>
        <v>3496</v>
      </c>
      <c r="G47" s="67"/>
      <c r="H47" s="75"/>
      <c r="I47" s="3"/>
      <c r="J47" s="3"/>
      <c r="K47" s="3"/>
      <c r="L47" s="3"/>
      <c r="M47" s="3"/>
      <c r="N47" s="3"/>
      <c r="O47" s="3"/>
      <c r="P47" s="3"/>
      <c r="Q47" s="3"/>
      <c r="R47" s="3"/>
      <c r="S47" s="3"/>
      <c r="T47" s="3"/>
      <c r="U47" s="3"/>
      <c r="V47" s="3"/>
      <c r="W47" s="3"/>
      <c r="Y47" s="27" t="s">
        <v>654</v>
      </c>
      <c r="AA47" s="3" t="s">
        <v>89</v>
      </c>
    </row>
    <row r="48" spans="1:27" s="27" customFormat="1" ht="15" customHeight="1" x14ac:dyDescent="0.25">
      <c r="A48" s="145" t="s">
        <v>471</v>
      </c>
      <c r="B48" s="146" t="s">
        <v>470</v>
      </c>
      <c r="C48" s="39" t="str">
        <f>'21Q4_P7'!C48</f>
        <v>―</v>
      </c>
      <c r="D48" s="39" t="str">
        <f>'21Q4_P7'!D48</f>
        <v>―</v>
      </c>
      <c r="E48" s="39">
        <f>'21Q4_P7'!E48</f>
        <v>14926</v>
      </c>
      <c r="F48" s="39">
        <f>'21Q4_P7'!F48</f>
        <v>17057</v>
      </c>
      <c r="G48" s="67"/>
      <c r="H48" s="75"/>
      <c r="I48" s="3"/>
      <c r="J48" s="3"/>
      <c r="K48" s="3"/>
      <c r="L48" s="3"/>
      <c r="M48" s="3"/>
      <c r="N48" s="3"/>
      <c r="O48" s="3"/>
      <c r="P48" s="3"/>
      <c r="Q48" s="3"/>
      <c r="R48" s="3"/>
      <c r="S48" s="3"/>
      <c r="T48" s="3"/>
      <c r="U48" s="3"/>
      <c r="V48" s="3"/>
      <c r="W48" s="3"/>
      <c r="Y48" s="27" t="s">
        <v>654</v>
      </c>
      <c r="AA48" s="3" t="s">
        <v>89</v>
      </c>
    </row>
    <row r="49" spans="1:27" s="27" customFormat="1" ht="15" customHeight="1" x14ac:dyDescent="0.25">
      <c r="A49" s="140" t="s">
        <v>434</v>
      </c>
      <c r="B49" s="141" t="s">
        <v>433</v>
      </c>
      <c r="C49" s="43" t="str">
        <f>'21Q4_P7'!C49</f>
        <v>―</v>
      </c>
      <c r="D49" s="43" t="str">
        <f>'21Q4_P7'!D49</f>
        <v>―</v>
      </c>
      <c r="E49" s="43">
        <f>'21Q4_P7'!E49</f>
        <v>6276</v>
      </c>
      <c r="F49" s="43">
        <f>'21Q4_P7'!F49</f>
        <v>6802</v>
      </c>
      <c r="G49" s="67"/>
      <c r="H49" s="75"/>
      <c r="I49" s="3"/>
      <c r="J49" s="3"/>
      <c r="K49" s="3"/>
      <c r="L49" s="3"/>
      <c r="M49" s="3"/>
      <c r="N49" s="3"/>
      <c r="O49" s="3"/>
      <c r="P49" s="3"/>
      <c r="Q49" s="3"/>
      <c r="R49" s="3"/>
      <c r="S49" s="3"/>
      <c r="T49" s="3"/>
      <c r="U49" s="3"/>
      <c r="V49" s="3"/>
      <c r="W49" s="3"/>
      <c r="Y49" s="27" t="s">
        <v>654</v>
      </c>
      <c r="AA49" s="3" t="s">
        <v>89</v>
      </c>
    </row>
    <row r="50" spans="1:27" s="27" customFormat="1" ht="15" customHeight="1" x14ac:dyDescent="0.25">
      <c r="A50" s="36" t="s">
        <v>725</v>
      </c>
      <c r="B50" s="136" t="s">
        <v>728</v>
      </c>
      <c r="C50" s="37"/>
      <c r="D50" s="37"/>
      <c r="E50" s="37"/>
      <c r="F50" s="37"/>
      <c r="G50" s="67"/>
      <c r="H50" s="75"/>
      <c r="I50" s="3"/>
      <c r="J50" s="3"/>
      <c r="K50" s="3"/>
      <c r="L50" s="3"/>
      <c r="M50" s="3"/>
      <c r="N50" s="3"/>
      <c r="O50" s="3"/>
      <c r="P50" s="3"/>
      <c r="Q50" s="3"/>
      <c r="R50" s="3"/>
      <c r="S50" s="3"/>
      <c r="T50" s="3"/>
      <c r="U50" s="3"/>
      <c r="V50" s="3"/>
      <c r="W50" s="3"/>
      <c r="Y50" s="27" t="s">
        <v>654</v>
      </c>
      <c r="AA50" s="3" t="s">
        <v>89</v>
      </c>
    </row>
    <row r="51" spans="1:27" s="27" customFormat="1" ht="15" customHeight="1" x14ac:dyDescent="0.25">
      <c r="A51" s="140" t="s">
        <v>431</v>
      </c>
      <c r="B51" s="141" t="s">
        <v>431</v>
      </c>
      <c r="C51" s="144" t="str">
        <f>'21Q4_P7'!C51</f>
        <v>―</v>
      </c>
      <c r="D51" s="144" t="str">
        <f>'21Q4_P7'!D51</f>
        <v>―</v>
      </c>
      <c r="E51" s="98">
        <f>'21Q4_P7'!E51</f>
        <v>30.2</v>
      </c>
      <c r="F51" s="98">
        <f>'21Q4_P7'!F51</f>
        <v>29.5</v>
      </c>
      <c r="G51" s="67"/>
      <c r="H51" s="75"/>
      <c r="I51" s="3"/>
      <c r="J51" s="3"/>
      <c r="K51" s="3"/>
      <c r="L51" s="3"/>
      <c r="M51" s="3"/>
      <c r="N51" s="3"/>
      <c r="O51" s="3"/>
      <c r="P51" s="3"/>
      <c r="Q51" s="3"/>
      <c r="R51" s="3"/>
      <c r="S51" s="3"/>
      <c r="T51" s="3"/>
      <c r="U51" s="3"/>
      <c r="V51" s="3"/>
      <c r="W51" s="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r:id="rId1"/>
  <headerFooter>
    <oddFooter>&amp;R7</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3FE7-817E-4204-893A-010CF8A8CE71}">
  <dimension ref="A1:CB81"/>
  <sheetViews>
    <sheetView defaultGridColor="0" colorId="23" zoomScaleNormal="100" workbookViewId="0">
      <pane xSplit="11" ySplit="2" topLeftCell="AO3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5">
      <c r="L3" s="27"/>
      <c r="BZ3" s="170" t="s">
        <v>641</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'22Q2_パラメータ設定'!$F$4</f>
        <v>FY2021</v>
      </c>
      <c r="D56" s="353"/>
      <c r="E56" s="353"/>
      <c r="F56" s="354"/>
      <c r="G56" s="355" t="str">
        <f>'22Q2_パラメータ設定'!$G$4</f>
        <v>FY2022</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57" t="s">
        <v>381</v>
      </c>
      <c r="I57" s="33" t="s">
        <v>384</v>
      </c>
      <c r="J57" s="80" t="s">
        <v>378</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+IF(OR(AK58="",AK58=0),"―",IF(AK58&lt;0,ROUNDDOWN(AK58/10^6,0)+-0.0000001,ROUNDDOWN(AK58/10^6,0)))</f>
        <v>29095</v>
      </c>
      <c r="D58" s="107">
        <f t="shared" ref="D58:J62" si="1">+IF(OR(AL58="",AL58=0),"―",IF(AL58&lt;0,ROUNDDOWN(AL58/10^6,0)+-0.0000001,ROUNDDOWN(AL58/10^6,0)))</f>
        <v>29055</v>
      </c>
      <c r="E58" s="107">
        <f t="shared" si="1"/>
        <v>29104</v>
      </c>
      <c r="F58" s="107">
        <f t="shared" si="1"/>
        <v>29984</v>
      </c>
      <c r="G58" s="107">
        <f t="shared" si="1"/>
        <v>32059</v>
      </c>
      <c r="H58" s="107">
        <f t="shared" si="1"/>
        <v>33081</v>
      </c>
      <c r="I58" s="107" t="str">
        <f t="shared" si="1"/>
        <v>―</v>
      </c>
      <c r="J58" s="107" t="str">
        <f t="shared" si="1"/>
        <v>―</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 t="shared" si="2"/>
        <v>32059328119</v>
      </c>
      <c r="AP58" s="107">
        <f>SUM(AP59:AP62)</f>
        <v>33081599028</v>
      </c>
      <c r="AQ58" s="107"/>
      <c r="AR58" s="107"/>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+IF(OR(AK59="",AK59=0),"―",IF(AK59&lt;0,ROUNDDOWN(AK59/10^6,0)+-0.0000001,ROUNDDOWN(AK59/10^6,0)))</f>
        <v>16585</v>
      </c>
      <c r="D59" s="110">
        <f t="shared" si="1"/>
        <v>16299</v>
      </c>
      <c r="E59" s="110">
        <f t="shared" si="1"/>
        <v>15980</v>
      </c>
      <c r="F59" s="110">
        <f t="shared" si="1"/>
        <v>17176</v>
      </c>
      <c r="G59" s="110">
        <f t="shared" si="1"/>
        <v>17085</v>
      </c>
      <c r="H59" s="110">
        <f t="shared" si="1"/>
        <v>18562</v>
      </c>
      <c r="I59" s="110" t="str">
        <f t="shared" si="1"/>
        <v>―</v>
      </c>
      <c r="J59" s="110" t="str">
        <f t="shared" si="1"/>
        <v>―</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f>AP77-AO77</f>
        <v>18562798514</v>
      </c>
      <c r="AQ59" s="110"/>
      <c r="AR59" s="110"/>
      <c r="AS59" s="110">
        <f>AS77</f>
        <v>0</v>
      </c>
      <c r="AT59" s="110">
        <f>AT77-AS77</f>
        <v>0</v>
      </c>
      <c r="AU59" s="110">
        <f>AU77-AT77</f>
        <v>0</v>
      </c>
      <c r="AV59" s="110">
        <f>AV77-AU77</f>
        <v>0</v>
      </c>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+IF(OR(AK60="",AK60=0),"―",IF(AK60&lt;0,ROUNDDOWN(AK60/10^6,0)+-0.0000001,ROUNDDOWN(AK60/10^6,0)))</f>
        <v>11671</v>
      </c>
      <c r="D60" s="110">
        <f t="shared" si="1"/>
        <v>11916</v>
      </c>
      <c r="E60" s="110">
        <f t="shared" si="1"/>
        <v>12283</v>
      </c>
      <c r="F60" s="110">
        <f t="shared" si="1"/>
        <v>11731</v>
      </c>
      <c r="G60" s="110">
        <f t="shared" si="1"/>
        <v>12082</v>
      </c>
      <c r="H60" s="110">
        <f t="shared" si="1"/>
        <v>12089</v>
      </c>
      <c r="I60" s="110" t="str">
        <f t="shared" si="1"/>
        <v>―</v>
      </c>
      <c r="J60" s="110" t="str">
        <f t="shared" si="1"/>
        <v>―</v>
      </c>
      <c r="K60" s="67"/>
      <c r="L60" s="67" t="s">
        <v>365</v>
      </c>
      <c r="M60" s="110">
        <f>M78</f>
        <v>0</v>
      </c>
      <c r="N60" s="110">
        <f t="shared" ref="N60:P62" si="3">N78-M78</f>
        <v>0</v>
      </c>
      <c r="O60" s="110">
        <f t="shared" si="3"/>
        <v>0</v>
      </c>
      <c r="P60" s="110">
        <f t="shared" si="3"/>
        <v>0</v>
      </c>
      <c r="Q60" s="110">
        <f>Q78</f>
        <v>0</v>
      </c>
      <c r="R60" s="110">
        <f t="shared" ref="R60:T62" si="4">R78-Q78</f>
        <v>0</v>
      </c>
      <c r="S60" s="110">
        <f t="shared" si="4"/>
        <v>0</v>
      </c>
      <c r="T60" s="110">
        <f t="shared" si="4"/>
        <v>0</v>
      </c>
      <c r="U60" s="110">
        <f>U78</f>
        <v>3686457328</v>
      </c>
      <c r="V60" s="110">
        <f t="shared" ref="V60:X62" si="5">V78-U78</f>
        <v>3957024597</v>
      </c>
      <c r="W60" s="110">
        <f t="shared" si="5"/>
        <v>5072883166</v>
      </c>
      <c r="X60" s="110">
        <f t="shared" si="5"/>
        <v>5927756268</v>
      </c>
      <c r="Y60" s="110">
        <f>Y78</f>
        <v>6131104357</v>
      </c>
      <c r="Z60" s="110">
        <f t="shared" ref="Z60:AB62" si="6">Z78-Y78</f>
        <v>6156113626</v>
      </c>
      <c r="AA60" s="110">
        <f t="shared" si="6"/>
        <v>6729534934</v>
      </c>
      <c r="AB60" s="110">
        <f t="shared" si="6"/>
        <v>7425061523</v>
      </c>
      <c r="AC60" s="110">
        <f>AC78</f>
        <v>8477873011</v>
      </c>
      <c r="AD60" s="110">
        <f t="shared" ref="AD60:AF62" si="7">AD78-AC78</f>
        <v>8639663347</v>
      </c>
      <c r="AE60" s="110">
        <f t="shared" si="7"/>
        <v>9084831539</v>
      </c>
      <c r="AF60" s="110">
        <f t="shared" si="7"/>
        <v>8883269362</v>
      </c>
      <c r="AG60" s="110">
        <f>AG78</f>
        <v>9347644043</v>
      </c>
      <c r="AH60" s="110">
        <f t="shared" ref="AH60:AJ62" si="8">AH78-AG78</f>
        <v>9756200738</v>
      </c>
      <c r="AI60" s="110">
        <f t="shared" si="8"/>
        <v>11722775208</v>
      </c>
      <c r="AJ60" s="110">
        <f t="shared" si="8"/>
        <v>11476919062</v>
      </c>
      <c r="AK60" s="110">
        <f>AK78</f>
        <v>11671131728</v>
      </c>
      <c r="AL60" s="110">
        <f t="shared" ref="AL60:AN62" si="9">AL78-AK78</f>
        <v>11916851032</v>
      </c>
      <c r="AM60" s="110">
        <f t="shared" si="9"/>
        <v>12283685855</v>
      </c>
      <c r="AN60" s="110">
        <f t="shared" si="9"/>
        <v>11731177508</v>
      </c>
      <c r="AO60" s="110">
        <f>AO78</f>
        <v>12082106976</v>
      </c>
      <c r="AP60" s="110">
        <f>AP78-AO78</f>
        <v>12089593909</v>
      </c>
      <c r="AQ60" s="110"/>
      <c r="AR60" s="110"/>
      <c r="AS60" s="110">
        <f>AS78</f>
        <v>0</v>
      </c>
      <c r="AT60" s="110">
        <f t="shared" ref="AT60:AV62" si="10">AT78-AS78</f>
        <v>0</v>
      </c>
      <c r="AU60" s="110">
        <f t="shared" si="10"/>
        <v>0</v>
      </c>
      <c r="AV60" s="110">
        <f t="shared" si="10"/>
        <v>0</v>
      </c>
      <c r="AW60" s="110">
        <f>AW78</f>
        <v>0</v>
      </c>
      <c r="AX60" s="110">
        <f t="shared" ref="AX60:AZ62" si="11">AX78-AW78</f>
        <v>0</v>
      </c>
      <c r="AY60" s="110">
        <f t="shared" si="11"/>
        <v>0</v>
      </c>
      <c r="AZ60" s="110">
        <f t="shared" si="11"/>
        <v>0</v>
      </c>
      <c r="BA60" s="110">
        <f>BA78</f>
        <v>0</v>
      </c>
      <c r="BB60" s="110">
        <f t="shared" ref="BB60:BD62" si="12">BB78-BA78</f>
        <v>0</v>
      </c>
      <c r="BC60" s="110">
        <f t="shared" si="12"/>
        <v>0</v>
      </c>
      <c r="BD60" s="110">
        <f t="shared" si="12"/>
        <v>0</v>
      </c>
      <c r="BE60" s="110">
        <f>BE78</f>
        <v>0</v>
      </c>
      <c r="BF60" s="110">
        <f t="shared" ref="BF60:BH62" si="13">BF78-BE78</f>
        <v>0</v>
      </c>
      <c r="BG60" s="110">
        <f t="shared" si="13"/>
        <v>0</v>
      </c>
      <c r="BH60" s="110">
        <f t="shared" si="13"/>
        <v>0</v>
      </c>
      <c r="BI60" s="110">
        <f>BI78</f>
        <v>0</v>
      </c>
      <c r="BJ60" s="110">
        <f t="shared" ref="BJ60:BL62" si="14">BJ78-BI78</f>
        <v>0</v>
      </c>
      <c r="BK60" s="110">
        <f t="shared" si="14"/>
        <v>0</v>
      </c>
      <c r="BL60" s="110">
        <f t="shared" si="14"/>
        <v>0</v>
      </c>
      <c r="BM60" s="110">
        <f>BM78</f>
        <v>0</v>
      </c>
      <c r="BN60" s="110">
        <f t="shared" ref="BN60:BP62" si="15">BN78-BM78</f>
        <v>0</v>
      </c>
      <c r="BO60" s="110">
        <f t="shared" si="15"/>
        <v>0</v>
      </c>
      <c r="BP60" s="110">
        <f t="shared" si="15"/>
        <v>0</v>
      </c>
      <c r="BQ60" s="110">
        <f>BQ78</f>
        <v>0</v>
      </c>
      <c r="BR60" s="110">
        <f t="shared" ref="BR60:BT62" si="16">BR78-BQ78</f>
        <v>0</v>
      </c>
      <c r="BS60" s="110">
        <f t="shared" si="16"/>
        <v>0</v>
      </c>
      <c r="BT60" s="110">
        <f t="shared" si="16"/>
        <v>0</v>
      </c>
      <c r="BU60" s="110">
        <f>BU78</f>
        <v>0</v>
      </c>
      <c r="BV60" s="110">
        <f t="shared" ref="BV60:BX62" si="17">BV78-BU78</f>
        <v>0</v>
      </c>
      <c r="BW60" s="110">
        <f t="shared" si="17"/>
        <v>0</v>
      </c>
      <c r="BX60" s="110">
        <f t="shared" si="17"/>
        <v>0</v>
      </c>
      <c r="BY60" s="65"/>
      <c r="BZ60" s="65"/>
      <c r="CA60" s="65"/>
      <c r="CB60" s="3" t="s">
        <v>89</v>
      </c>
    </row>
    <row r="61" spans="1:80" s="27" customFormat="1" ht="15" customHeight="1" x14ac:dyDescent="0.25">
      <c r="A61" s="38" t="s">
        <v>14</v>
      </c>
      <c r="B61" s="12" t="s">
        <v>77</v>
      </c>
      <c r="C61" s="110">
        <f>+IF(OR(AK61="",AK61=0),"―",IF(AK61&lt;0,ROUNDDOWN(AK61/10^6,0)+-0.0000001,ROUNDDOWN(AK61/10^6,0)))</f>
        <v>702</v>
      </c>
      <c r="D61" s="110">
        <f t="shared" si="1"/>
        <v>704</v>
      </c>
      <c r="E61" s="110">
        <f t="shared" si="1"/>
        <v>731</v>
      </c>
      <c r="F61" s="110">
        <f t="shared" si="1"/>
        <v>939</v>
      </c>
      <c r="G61" s="110">
        <f t="shared" si="1"/>
        <v>2721</v>
      </c>
      <c r="H61" s="110">
        <f t="shared" si="1"/>
        <v>2291</v>
      </c>
      <c r="I61" s="110" t="str">
        <f t="shared" si="1"/>
        <v>―</v>
      </c>
      <c r="J61" s="110" t="str">
        <f t="shared" si="1"/>
        <v>―</v>
      </c>
      <c r="K61" s="67"/>
      <c r="L61" s="67" t="s">
        <v>366</v>
      </c>
      <c r="M61" s="110">
        <f>M79</f>
        <v>0</v>
      </c>
      <c r="N61" s="110">
        <f t="shared" si="3"/>
        <v>0</v>
      </c>
      <c r="O61" s="110">
        <f t="shared" si="3"/>
        <v>0</v>
      </c>
      <c r="P61" s="110">
        <f t="shared" si="3"/>
        <v>0</v>
      </c>
      <c r="Q61" s="110">
        <f>Q79</f>
        <v>0</v>
      </c>
      <c r="R61" s="110">
        <f t="shared" si="4"/>
        <v>0</v>
      </c>
      <c r="S61" s="110">
        <f t="shared" si="4"/>
        <v>0</v>
      </c>
      <c r="T61" s="110">
        <f t="shared" si="4"/>
        <v>0</v>
      </c>
      <c r="U61" s="110">
        <f>U79</f>
        <v>311311680</v>
      </c>
      <c r="V61" s="110">
        <f t="shared" si="5"/>
        <v>345542790</v>
      </c>
      <c r="W61" s="110">
        <f t="shared" si="5"/>
        <v>397676025</v>
      </c>
      <c r="X61" s="110">
        <f t="shared" si="5"/>
        <v>396790849</v>
      </c>
      <c r="Y61" s="110">
        <f>Y79</f>
        <v>371553439</v>
      </c>
      <c r="Z61" s="110">
        <f t="shared" si="6"/>
        <v>402997101</v>
      </c>
      <c r="AA61" s="110">
        <f t="shared" si="6"/>
        <v>425266645</v>
      </c>
      <c r="AB61" s="110">
        <f t="shared" si="6"/>
        <v>416389917</v>
      </c>
      <c r="AC61" s="110">
        <f>AC79</f>
        <v>455746337</v>
      </c>
      <c r="AD61" s="110">
        <f t="shared" si="7"/>
        <v>470906720</v>
      </c>
      <c r="AE61" s="110">
        <f t="shared" si="7"/>
        <v>492783789</v>
      </c>
      <c r="AF61" s="110">
        <f t="shared" si="7"/>
        <v>506008260</v>
      </c>
      <c r="AG61" s="110">
        <f>AG79</f>
        <v>583508639</v>
      </c>
      <c r="AH61" s="110">
        <f t="shared" si="8"/>
        <v>588593741</v>
      </c>
      <c r="AI61" s="110">
        <f t="shared" si="8"/>
        <v>606224519</v>
      </c>
      <c r="AJ61" s="110">
        <f t="shared" si="8"/>
        <v>648863273</v>
      </c>
      <c r="AK61" s="110">
        <f>AK79</f>
        <v>702477106</v>
      </c>
      <c r="AL61" s="110">
        <f t="shared" si="9"/>
        <v>704818685</v>
      </c>
      <c r="AM61" s="110">
        <f t="shared" si="9"/>
        <v>731443877</v>
      </c>
      <c r="AN61" s="110">
        <f t="shared" si="9"/>
        <v>939887944</v>
      </c>
      <c r="AO61" s="110">
        <f>AO79</f>
        <v>2721858722</v>
      </c>
      <c r="AP61" s="110">
        <f>AP79-AO79</f>
        <v>2291679142</v>
      </c>
      <c r="AQ61" s="110"/>
      <c r="AR61" s="110"/>
      <c r="AS61" s="110">
        <f>AS79</f>
        <v>0</v>
      </c>
      <c r="AT61" s="110">
        <f t="shared" si="10"/>
        <v>0</v>
      </c>
      <c r="AU61" s="110">
        <f t="shared" si="10"/>
        <v>0</v>
      </c>
      <c r="AV61" s="110">
        <f t="shared" si="10"/>
        <v>0</v>
      </c>
      <c r="AW61" s="110">
        <f>AW79</f>
        <v>0</v>
      </c>
      <c r="AX61" s="110">
        <f t="shared" si="11"/>
        <v>0</v>
      </c>
      <c r="AY61" s="110">
        <f t="shared" si="11"/>
        <v>0</v>
      </c>
      <c r="AZ61" s="110">
        <f t="shared" si="11"/>
        <v>0</v>
      </c>
      <c r="BA61" s="110">
        <f>BA79</f>
        <v>0</v>
      </c>
      <c r="BB61" s="110">
        <f t="shared" si="12"/>
        <v>0</v>
      </c>
      <c r="BC61" s="110">
        <f t="shared" si="12"/>
        <v>0</v>
      </c>
      <c r="BD61" s="110">
        <f t="shared" si="12"/>
        <v>0</v>
      </c>
      <c r="BE61" s="110">
        <f>BE79</f>
        <v>0</v>
      </c>
      <c r="BF61" s="110">
        <f t="shared" si="13"/>
        <v>0</v>
      </c>
      <c r="BG61" s="110">
        <f t="shared" si="13"/>
        <v>0</v>
      </c>
      <c r="BH61" s="110">
        <f t="shared" si="13"/>
        <v>0</v>
      </c>
      <c r="BI61" s="110">
        <f>BI79</f>
        <v>0</v>
      </c>
      <c r="BJ61" s="110">
        <f t="shared" si="14"/>
        <v>0</v>
      </c>
      <c r="BK61" s="110">
        <f t="shared" si="14"/>
        <v>0</v>
      </c>
      <c r="BL61" s="110">
        <f t="shared" si="14"/>
        <v>0</v>
      </c>
      <c r="BM61" s="110">
        <f>BM79</f>
        <v>0</v>
      </c>
      <c r="BN61" s="110">
        <f t="shared" si="15"/>
        <v>0</v>
      </c>
      <c r="BO61" s="110">
        <f t="shared" si="15"/>
        <v>0</v>
      </c>
      <c r="BP61" s="110">
        <f t="shared" si="15"/>
        <v>0</v>
      </c>
      <c r="BQ61" s="110">
        <f>BQ79</f>
        <v>0</v>
      </c>
      <c r="BR61" s="110">
        <f t="shared" si="16"/>
        <v>0</v>
      </c>
      <c r="BS61" s="110">
        <f t="shared" si="16"/>
        <v>0</v>
      </c>
      <c r="BT61" s="110">
        <f t="shared" si="16"/>
        <v>0</v>
      </c>
      <c r="BU61" s="110">
        <f>BU79</f>
        <v>0</v>
      </c>
      <c r="BV61" s="110">
        <f t="shared" si="17"/>
        <v>0</v>
      </c>
      <c r="BW61" s="110">
        <f t="shared" si="17"/>
        <v>0</v>
      </c>
      <c r="BX61" s="110">
        <f t="shared" si="17"/>
        <v>0</v>
      </c>
      <c r="BY61" s="65"/>
      <c r="BZ61" s="65"/>
      <c r="CA61" s="65"/>
      <c r="CB61" s="3" t="s">
        <v>89</v>
      </c>
    </row>
    <row r="62" spans="1:80" s="27" customFormat="1" ht="15" customHeight="1" x14ac:dyDescent="0.25">
      <c r="A62" s="42" t="s">
        <v>15</v>
      </c>
      <c r="B62" s="14" t="s">
        <v>76</v>
      </c>
      <c r="C62" s="111">
        <f>+IF(OR(AK62="",AK62=0),"―",IF(AK62&lt;0,ROUNDDOWN(AK62/10^6,0)+-0.0000001,ROUNDDOWN(AK62/10^6,0)))</f>
        <v>136</v>
      </c>
      <c r="D62" s="111">
        <f t="shared" si="1"/>
        <v>134</v>
      </c>
      <c r="E62" s="111">
        <f t="shared" si="1"/>
        <v>108</v>
      </c>
      <c r="F62" s="111">
        <f t="shared" si="1"/>
        <v>136</v>
      </c>
      <c r="G62" s="111">
        <f t="shared" si="1"/>
        <v>170</v>
      </c>
      <c r="H62" s="111">
        <f t="shared" si="1"/>
        <v>137</v>
      </c>
      <c r="I62" s="111" t="str">
        <f t="shared" si="1"/>
        <v>―</v>
      </c>
      <c r="J62" s="111" t="str">
        <f t="shared" si="1"/>
        <v>―</v>
      </c>
      <c r="K62" s="67"/>
      <c r="L62" s="67" t="s">
        <v>367</v>
      </c>
      <c r="M62" s="111">
        <f>M80</f>
        <v>0</v>
      </c>
      <c r="N62" s="111">
        <f t="shared" si="3"/>
        <v>0</v>
      </c>
      <c r="O62" s="111">
        <f t="shared" si="3"/>
        <v>0</v>
      </c>
      <c r="P62" s="111">
        <f t="shared" si="3"/>
        <v>0</v>
      </c>
      <c r="Q62" s="111">
        <f>Q80</f>
        <v>0</v>
      </c>
      <c r="R62" s="111">
        <f t="shared" si="4"/>
        <v>0</v>
      </c>
      <c r="S62" s="111">
        <f t="shared" si="4"/>
        <v>0</v>
      </c>
      <c r="T62" s="111">
        <f t="shared" si="4"/>
        <v>0</v>
      </c>
      <c r="U62" s="111">
        <f>U80</f>
        <v>184865023</v>
      </c>
      <c r="V62" s="111">
        <f t="shared" si="5"/>
        <v>186716868</v>
      </c>
      <c r="W62" s="111">
        <f t="shared" si="5"/>
        <v>122739257</v>
      </c>
      <c r="X62" s="111">
        <f t="shared" si="5"/>
        <v>138150467</v>
      </c>
      <c r="Y62" s="111">
        <f>Y80</f>
        <v>180738042</v>
      </c>
      <c r="Z62" s="111">
        <f t="shared" si="6"/>
        <v>145378587</v>
      </c>
      <c r="AA62" s="111">
        <f t="shared" si="6"/>
        <v>92931716</v>
      </c>
      <c r="AB62" s="111">
        <f t="shared" si="6"/>
        <v>133532802</v>
      </c>
      <c r="AC62" s="111">
        <f>AC80</f>
        <v>119336176</v>
      </c>
      <c r="AD62" s="111">
        <f t="shared" si="7"/>
        <v>127497028</v>
      </c>
      <c r="AE62" s="111">
        <f t="shared" si="7"/>
        <v>91037280</v>
      </c>
      <c r="AF62" s="111">
        <f t="shared" si="7"/>
        <v>107540688</v>
      </c>
      <c r="AG62" s="111">
        <f>AG80</f>
        <v>133444603</v>
      </c>
      <c r="AH62" s="111">
        <f t="shared" si="8"/>
        <v>150622340</v>
      </c>
      <c r="AI62" s="111">
        <f t="shared" si="8"/>
        <v>105567376</v>
      </c>
      <c r="AJ62" s="111">
        <f t="shared" si="8"/>
        <v>135030268</v>
      </c>
      <c r="AK62" s="111">
        <f>AK80</f>
        <v>136302549</v>
      </c>
      <c r="AL62" s="111">
        <f t="shared" si="9"/>
        <v>134553863</v>
      </c>
      <c r="AM62" s="111">
        <f t="shared" si="9"/>
        <v>108606424</v>
      </c>
      <c r="AN62" s="111">
        <f t="shared" si="9"/>
        <v>136791411</v>
      </c>
      <c r="AO62" s="111">
        <f>AO80</f>
        <v>170005868</v>
      </c>
      <c r="AP62" s="111">
        <f>AP80-AO80</f>
        <v>137527463</v>
      </c>
      <c r="AQ62" s="111"/>
      <c r="AR62" s="111"/>
      <c r="AS62" s="111">
        <f>AS80</f>
        <v>0</v>
      </c>
      <c r="AT62" s="111">
        <f t="shared" si="10"/>
        <v>0</v>
      </c>
      <c r="AU62" s="111">
        <f t="shared" si="10"/>
        <v>0</v>
      </c>
      <c r="AV62" s="111">
        <f t="shared" si="10"/>
        <v>0</v>
      </c>
      <c r="AW62" s="111">
        <f>AW80</f>
        <v>0</v>
      </c>
      <c r="AX62" s="111">
        <f t="shared" si="11"/>
        <v>0</v>
      </c>
      <c r="AY62" s="111">
        <f t="shared" si="11"/>
        <v>0</v>
      </c>
      <c r="AZ62" s="111">
        <f t="shared" si="11"/>
        <v>0</v>
      </c>
      <c r="BA62" s="111">
        <f>BA80</f>
        <v>0</v>
      </c>
      <c r="BB62" s="111">
        <f t="shared" si="12"/>
        <v>0</v>
      </c>
      <c r="BC62" s="111">
        <f t="shared" si="12"/>
        <v>0</v>
      </c>
      <c r="BD62" s="111">
        <f t="shared" si="12"/>
        <v>0</v>
      </c>
      <c r="BE62" s="111">
        <f>BE80</f>
        <v>0</v>
      </c>
      <c r="BF62" s="111">
        <f t="shared" si="13"/>
        <v>0</v>
      </c>
      <c r="BG62" s="111">
        <f t="shared" si="13"/>
        <v>0</v>
      </c>
      <c r="BH62" s="111">
        <f t="shared" si="13"/>
        <v>0</v>
      </c>
      <c r="BI62" s="111">
        <f>BI80</f>
        <v>0</v>
      </c>
      <c r="BJ62" s="111">
        <f t="shared" si="14"/>
        <v>0</v>
      </c>
      <c r="BK62" s="111">
        <f t="shared" si="14"/>
        <v>0</v>
      </c>
      <c r="BL62" s="111">
        <f t="shared" si="14"/>
        <v>0</v>
      </c>
      <c r="BM62" s="111">
        <f>BM80</f>
        <v>0</v>
      </c>
      <c r="BN62" s="111">
        <f t="shared" si="15"/>
        <v>0</v>
      </c>
      <c r="BO62" s="111">
        <f t="shared" si="15"/>
        <v>0</v>
      </c>
      <c r="BP62" s="111">
        <f t="shared" si="15"/>
        <v>0</v>
      </c>
      <c r="BQ62" s="111">
        <f>BQ80</f>
        <v>0</v>
      </c>
      <c r="BR62" s="111">
        <f t="shared" si="16"/>
        <v>0</v>
      </c>
      <c r="BS62" s="111">
        <f t="shared" si="16"/>
        <v>0</v>
      </c>
      <c r="BT62" s="111">
        <f t="shared" si="16"/>
        <v>0</v>
      </c>
      <c r="BU62" s="111">
        <f>BU80</f>
        <v>0</v>
      </c>
      <c r="BV62" s="111">
        <f t="shared" si="17"/>
        <v>0</v>
      </c>
      <c r="BW62" s="111">
        <f t="shared" si="17"/>
        <v>0</v>
      </c>
      <c r="BX62" s="111">
        <f t="shared" si="17"/>
        <v>0</v>
      </c>
      <c r="BY62" s="65"/>
      <c r="BZ62" s="65"/>
      <c r="CA62" s="65"/>
      <c r="CB62" s="3" t="s">
        <v>89</v>
      </c>
    </row>
    <row r="63" spans="1:80" s="27" customFormat="1" ht="15" customHeight="1" x14ac:dyDescent="0.25">
      <c r="A63" s="27" t="s">
        <v>89</v>
      </c>
      <c r="B63" s="27" t="s">
        <v>89</v>
      </c>
      <c r="C63" s="27" t="s">
        <v>89</v>
      </c>
      <c r="D63" s="27" t="s">
        <v>89</v>
      </c>
      <c r="E63" s="27" t="s">
        <v>89</v>
      </c>
      <c r="F63" s="27" t="s">
        <v>89</v>
      </c>
      <c r="G63" s="27" t="s">
        <v>89</v>
      </c>
      <c r="H63" s="27" t="s">
        <v>89</v>
      </c>
      <c r="I63" s="27" t="s">
        <v>89</v>
      </c>
      <c r="J63" s="27" t="s">
        <v>89</v>
      </c>
      <c r="K63" s="27" t="s">
        <v>89</v>
      </c>
      <c r="L63" s="27" t="s">
        <v>89</v>
      </c>
      <c r="M63" s="27" t="s">
        <v>89</v>
      </c>
      <c r="N63" s="27" t="s">
        <v>89</v>
      </c>
      <c r="O63" s="27" t="s">
        <v>89</v>
      </c>
      <c r="P63" s="27" t="s">
        <v>89</v>
      </c>
      <c r="Q63" s="27" t="s">
        <v>89</v>
      </c>
      <c r="R63" s="27" t="s">
        <v>89</v>
      </c>
      <c r="S63" s="27" t="s">
        <v>89</v>
      </c>
      <c r="T63" s="27" t="s">
        <v>89</v>
      </c>
      <c r="U63" s="27" t="s">
        <v>89</v>
      </c>
      <c r="V63" s="27" t="s">
        <v>89</v>
      </c>
      <c r="W63" s="27" t="s">
        <v>89</v>
      </c>
      <c r="X63" s="27" t="s">
        <v>89</v>
      </c>
      <c r="Y63" s="27" t="s">
        <v>89</v>
      </c>
      <c r="Z63" s="27" t="s">
        <v>89</v>
      </c>
      <c r="AA63" s="27" t="s">
        <v>89</v>
      </c>
      <c r="AB63" s="27" t="s">
        <v>89</v>
      </c>
      <c r="AC63" s="27" t="s">
        <v>89</v>
      </c>
      <c r="AD63" s="27" t="s">
        <v>89</v>
      </c>
      <c r="AE63" s="27" t="s">
        <v>89</v>
      </c>
      <c r="AF63" s="27" t="s">
        <v>89</v>
      </c>
      <c r="AG63" s="27" t="s">
        <v>89</v>
      </c>
      <c r="AH63" s="27" t="s">
        <v>89</v>
      </c>
      <c r="AI63" s="27" t="s">
        <v>89</v>
      </c>
      <c r="AJ63" s="27" t="s">
        <v>89</v>
      </c>
      <c r="AK63" s="27" t="s">
        <v>89</v>
      </c>
      <c r="AL63" s="27" t="s">
        <v>89</v>
      </c>
      <c r="AM63" s="27" t="s">
        <v>89</v>
      </c>
      <c r="AN63" s="27" t="s">
        <v>89</v>
      </c>
      <c r="AO63" s="27" t="s">
        <v>89</v>
      </c>
      <c r="AP63" s="27" t="s">
        <v>89</v>
      </c>
      <c r="AQ63" s="27" t="s">
        <v>89</v>
      </c>
      <c r="AR63" s="27" t="s">
        <v>89</v>
      </c>
      <c r="AS63" s="27" t="s">
        <v>89</v>
      </c>
      <c r="AT63" s="27" t="s">
        <v>89</v>
      </c>
      <c r="AU63" s="27" t="s">
        <v>89</v>
      </c>
      <c r="AV63" s="27" t="s">
        <v>89</v>
      </c>
      <c r="AW63" s="27" t="s">
        <v>89</v>
      </c>
      <c r="AX63" s="27" t="s">
        <v>89</v>
      </c>
      <c r="AY63" s="27" t="s">
        <v>89</v>
      </c>
      <c r="AZ63" s="27" t="s">
        <v>89</v>
      </c>
      <c r="BA63" s="27" t="s">
        <v>89</v>
      </c>
      <c r="BB63" s="27" t="s">
        <v>89</v>
      </c>
      <c r="BC63" s="27" t="s">
        <v>89</v>
      </c>
      <c r="BD63" s="27" t="s">
        <v>89</v>
      </c>
      <c r="BE63" s="27" t="s">
        <v>89</v>
      </c>
      <c r="BF63" s="27" t="s">
        <v>89</v>
      </c>
      <c r="BG63" s="27" t="s">
        <v>89</v>
      </c>
      <c r="BH63" s="27" t="s">
        <v>89</v>
      </c>
      <c r="BI63" s="27" t="s">
        <v>89</v>
      </c>
      <c r="BJ63" s="27" t="s">
        <v>89</v>
      </c>
      <c r="BK63" s="27" t="s">
        <v>89</v>
      </c>
      <c r="BL63" s="27" t="s">
        <v>89</v>
      </c>
      <c r="BM63" s="27" t="s">
        <v>89</v>
      </c>
      <c r="BN63" s="27" t="s">
        <v>89</v>
      </c>
      <c r="BO63" s="27" t="s">
        <v>89</v>
      </c>
      <c r="BP63" s="27" t="s">
        <v>89</v>
      </c>
      <c r="BQ63" s="27" t="s">
        <v>89</v>
      </c>
      <c r="BR63" s="27" t="s">
        <v>89</v>
      </c>
      <c r="BS63" s="27" t="s">
        <v>89</v>
      </c>
      <c r="BT63" s="27" t="s">
        <v>89</v>
      </c>
      <c r="BU63" s="27" t="s">
        <v>89</v>
      </c>
      <c r="BV63" s="27" t="s">
        <v>89</v>
      </c>
      <c r="BW63" s="27" t="s">
        <v>89</v>
      </c>
      <c r="BX63" s="27" t="s">
        <v>89</v>
      </c>
      <c r="BY63" s="27" t="s">
        <v>89</v>
      </c>
      <c r="BZ63" s="3" t="s">
        <v>89</v>
      </c>
      <c r="CA63" s="27" t="s">
        <v>89</v>
      </c>
      <c r="CB63" s="27"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8">N66</f>
        <v>Q2</v>
      </c>
      <c r="S66" s="33" t="str">
        <f t="shared" si="18"/>
        <v>Q3</v>
      </c>
      <c r="T66" s="33" t="str">
        <f t="shared" si="18"/>
        <v>Q4</v>
      </c>
      <c r="U66" s="33" t="str">
        <f t="shared" si="18"/>
        <v>Q1</v>
      </c>
      <c r="V66" s="33" t="str">
        <f t="shared" si="18"/>
        <v>Q2</v>
      </c>
      <c r="W66" s="33" t="str">
        <f t="shared" si="18"/>
        <v>Q3</v>
      </c>
      <c r="X66" s="33" t="str">
        <f t="shared" si="18"/>
        <v>Q4</v>
      </c>
      <c r="Y66" s="33" t="str">
        <f t="shared" si="18"/>
        <v>Q1</v>
      </c>
      <c r="Z66" s="33" t="str">
        <f t="shared" si="18"/>
        <v>Q2</v>
      </c>
      <c r="AA66" s="33" t="str">
        <f t="shared" si="18"/>
        <v>Q3</v>
      </c>
      <c r="AB66" s="33" t="str">
        <f t="shared" si="18"/>
        <v>Q4</v>
      </c>
      <c r="AC66" s="33" t="str">
        <f t="shared" si="18"/>
        <v>Q1</v>
      </c>
      <c r="AD66" s="33" t="str">
        <f t="shared" si="18"/>
        <v>Q2</v>
      </c>
      <c r="AE66" s="33" t="str">
        <f t="shared" si="18"/>
        <v>Q3</v>
      </c>
      <c r="AF66" s="33" t="str">
        <f t="shared" si="18"/>
        <v>Q4</v>
      </c>
      <c r="AG66" s="33" t="str">
        <f t="shared" si="18"/>
        <v>Q1</v>
      </c>
      <c r="AH66" s="33" t="str">
        <f t="shared" si="18"/>
        <v>Q2</v>
      </c>
      <c r="AI66" s="33" t="str">
        <f t="shared" si="18"/>
        <v>Q3</v>
      </c>
      <c r="AJ66" s="33" t="str">
        <f t="shared" si="18"/>
        <v>Q4</v>
      </c>
      <c r="AK66" s="33" t="str">
        <f t="shared" si="18"/>
        <v>Q1</v>
      </c>
      <c r="AL66" s="33" t="str">
        <f t="shared" si="18"/>
        <v>Q2</v>
      </c>
      <c r="AM66" s="33" t="str">
        <f t="shared" si="18"/>
        <v>Q3</v>
      </c>
      <c r="AN66" s="33" t="str">
        <f t="shared" si="18"/>
        <v>Q4</v>
      </c>
      <c r="AO66" s="33" t="str">
        <f t="shared" si="18"/>
        <v>Q1</v>
      </c>
      <c r="AP66" s="33" t="str">
        <f t="shared" si="18"/>
        <v>Q2</v>
      </c>
      <c r="AQ66" s="33" t="str">
        <f t="shared" si="18"/>
        <v>Q3</v>
      </c>
      <c r="AR66" s="33" t="str">
        <f t="shared" si="18"/>
        <v>Q4</v>
      </c>
      <c r="AS66" s="33" t="str">
        <f t="shared" si="18"/>
        <v>Q1</v>
      </c>
      <c r="AT66" s="33" t="str">
        <f t="shared" si="18"/>
        <v>Q2</v>
      </c>
      <c r="AU66" s="33" t="str">
        <f t="shared" si="18"/>
        <v>Q3</v>
      </c>
      <c r="AV66" s="33" t="str">
        <f t="shared" si="18"/>
        <v>Q4</v>
      </c>
      <c r="AW66" s="33" t="str">
        <f t="shared" si="18"/>
        <v>Q1</v>
      </c>
      <c r="AX66" s="33" t="str">
        <f t="shared" si="18"/>
        <v>Q2</v>
      </c>
      <c r="AY66" s="33" t="str">
        <f t="shared" si="18"/>
        <v>Q3</v>
      </c>
      <c r="AZ66" s="33" t="str">
        <f t="shared" si="18"/>
        <v>Q4</v>
      </c>
      <c r="BA66" s="33" t="str">
        <f t="shared" si="18"/>
        <v>Q1</v>
      </c>
      <c r="BB66" s="33" t="str">
        <f t="shared" si="18"/>
        <v>Q2</v>
      </c>
      <c r="BC66" s="33" t="str">
        <f t="shared" si="18"/>
        <v>Q3</v>
      </c>
      <c r="BD66" s="33" t="str">
        <f t="shared" si="18"/>
        <v>Q4</v>
      </c>
      <c r="BE66" s="33" t="str">
        <f t="shared" si="18"/>
        <v>Q1</v>
      </c>
      <c r="BF66" s="33" t="str">
        <f t="shared" si="18"/>
        <v>Q2</v>
      </c>
      <c r="BG66" s="33" t="str">
        <f t="shared" si="18"/>
        <v>Q3</v>
      </c>
      <c r="BH66" s="33" t="str">
        <f t="shared" si="18"/>
        <v>Q4</v>
      </c>
      <c r="BI66" s="33" t="str">
        <f t="shared" si="18"/>
        <v>Q1</v>
      </c>
      <c r="BJ66" s="33" t="str">
        <f t="shared" si="18"/>
        <v>Q2</v>
      </c>
      <c r="BK66" s="33" t="str">
        <f t="shared" si="18"/>
        <v>Q3</v>
      </c>
      <c r="BL66" s="33" t="str">
        <f t="shared" si="18"/>
        <v>Q4</v>
      </c>
      <c r="BM66" s="33" t="str">
        <f t="shared" si="18"/>
        <v>Q1</v>
      </c>
      <c r="BN66" s="33" t="str">
        <f t="shared" si="18"/>
        <v>Q2</v>
      </c>
      <c r="BO66" s="33" t="str">
        <f t="shared" si="18"/>
        <v>Q3</v>
      </c>
      <c r="BP66" s="33" t="str">
        <f t="shared" si="18"/>
        <v>Q4</v>
      </c>
      <c r="BQ66" s="33" t="str">
        <f t="shared" si="18"/>
        <v>Q1</v>
      </c>
      <c r="BR66" s="33" t="str">
        <f t="shared" si="18"/>
        <v>Q2</v>
      </c>
      <c r="BS66" s="33" t="str">
        <f t="shared" si="18"/>
        <v>Q3</v>
      </c>
      <c r="BT66" s="33" t="str">
        <f t="shared" si="18"/>
        <v>Q4</v>
      </c>
      <c r="BU66" s="33" t="str">
        <f t="shared" si="18"/>
        <v>Q1</v>
      </c>
      <c r="BV66" s="33" t="str">
        <f t="shared" si="18"/>
        <v>Q2</v>
      </c>
      <c r="BW66" s="33" t="str">
        <f t="shared" si="18"/>
        <v>Q3</v>
      </c>
      <c r="BX66" s="80" t="str">
        <f t="shared" si="18"/>
        <v>Q4</v>
      </c>
      <c r="BY66" s="67"/>
      <c r="BZ66" s="67"/>
      <c r="CB66" s="3"/>
    </row>
    <row r="67" spans="1:80" s="27" customFormat="1" ht="15" customHeight="1" x14ac:dyDescent="0.25">
      <c r="A67" s="36" t="s">
        <v>2</v>
      </c>
      <c r="B67" s="11" t="s">
        <v>12</v>
      </c>
      <c r="C67" s="172">
        <f>+IF(AK67="","―",AK67)</f>
        <v>16.564187263623364</v>
      </c>
      <c r="D67" s="172">
        <f t="shared" ref="D67:H69" si="19">+IF(AL67="","―",AL67)</f>
        <v>14.393282686345476</v>
      </c>
      <c r="E67" s="172">
        <f t="shared" si="19"/>
        <v>4.8495003788934676</v>
      </c>
      <c r="F67" s="172">
        <f t="shared" si="19"/>
        <v>6.8456273801047907</v>
      </c>
      <c r="G67" s="172">
        <f t="shared" si="19"/>
        <v>10.188410324351317</v>
      </c>
      <c r="H67" s="172">
        <f t="shared" si="19"/>
        <v>13.854998049146229</v>
      </c>
      <c r="I67" s="172"/>
      <c r="J67" s="172"/>
      <c r="K67" s="67"/>
      <c r="L67" s="67" t="s">
        <v>362</v>
      </c>
      <c r="M67" s="115"/>
      <c r="N67" s="107"/>
      <c r="O67" s="107"/>
      <c r="P67" s="107"/>
      <c r="Q67" s="160" t="str">
        <f t="shared" ref="Q67:Z71" si="20">IF(OR(Q58&lt;=0,M58&lt;=0),"―",(Q58/M58-1)*100)</f>
        <v>―</v>
      </c>
      <c r="R67" s="161" t="str">
        <f t="shared" si="20"/>
        <v>―</v>
      </c>
      <c r="S67" s="161" t="str">
        <f t="shared" si="20"/>
        <v>―</v>
      </c>
      <c r="T67" s="161" t="str">
        <f t="shared" si="20"/>
        <v>―</v>
      </c>
      <c r="U67" s="161" t="str">
        <f t="shared" si="20"/>
        <v>―</v>
      </c>
      <c r="V67" s="161" t="str">
        <f t="shared" si="20"/>
        <v>―</v>
      </c>
      <c r="W67" s="161" t="str">
        <f t="shared" si="20"/>
        <v>―</v>
      </c>
      <c r="X67" s="161" t="str">
        <f t="shared" si="20"/>
        <v>―</v>
      </c>
      <c r="Y67" s="161">
        <f t="shared" si="20"/>
        <v>17.5124203308322</v>
      </c>
      <c r="Z67" s="161">
        <f t="shared" si="20"/>
        <v>15.229232104886247</v>
      </c>
      <c r="AA67" s="161">
        <f t="shared" ref="AA67:AJ71" si="21">IF(OR(AA58&lt;=0,W58&lt;=0),"―",(AA58/W58-1)*100)</f>
        <v>11.187328040222422</v>
      </c>
      <c r="AB67" s="161">
        <f t="shared" si="21"/>
        <v>10.102255598275555</v>
      </c>
      <c r="AC67" s="161">
        <f t="shared" si="21"/>
        <v>13.959888716501268</v>
      </c>
      <c r="AD67" s="161">
        <f t="shared" si="21"/>
        <v>15.430875009261591</v>
      </c>
      <c r="AE67" s="161">
        <f t="shared" si="21"/>
        <v>14.841062160787665</v>
      </c>
      <c r="AF67" s="161">
        <f t="shared" si="21"/>
        <v>10.40621268572739</v>
      </c>
      <c r="AG67" s="161">
        <f t="shared" si="21"/>
        <v>6.9522831694453835</v>
      </c>
      <c r="AH67" s="161">
        <f t="shared" si="21"/>
        <v>7.0657886869206488</v>
      </c>
      <c r="AI67" s="161">
        <f t="shared" si="21"/>
        <v>13.923260430406348</v>
      </c>
      <c r="AJ67" s="161">
        <f t="shared" si="21"/>
        <v>15.523739895974909</v>
      </c>
      <c r="AK67" s="161">
        <f t="shared" ref="AK67:AT71" si="22">IF(OR(AK58&lt;=0,AG58&lt;=0),"―",(AK58/AG58-1)*100)</f>
        <v>16.564187263623364</v>
      </c>
      <c r="AL67" s="161">
        <f t="shared" si="22"/>
        <v>14.393282686345476</v>
      </c>
      <c r="AM67" s="161">
        <f t="shared" si="22"/>
        <v>4.8495003788934676</v>
      </c>
      <c r="AN67" s="161">
        <f t="shared" si="22"/>
        <v>6.8456273801047907</v>
      </c>
      <c r="AO67" s="161">
        <f t="shared" si="22"/>
        <v>10.188410324351317</v>
      </c>
      <c r="AP67" s="161">
        <f t="shared" si="22"/>
        <v>13.854998049146229</v>
      </c>
      <c r="AQ67" s="161" t="str">
        <f t="shared" si="22"/>
        <v>―</v>
      </c>
      <c r="AR67" s="161" t="str">
        <f t="shared" si="22"/>
        <v>―</v>
      </c>
      <c r="AS67" s="161" t="str">
        <f t="shared" si="22"/>
        <v>―</v>
      </c>
      <c r="AT67" s="161" t="str">
        <f t="shared" si="22"/>
        <v>―</v>
      </c>
      <c r="AU67" s="161" t="str">
        <f t="shared" ref="AU67:BD71" si="23">IF(OR(AU58&lt;=0,AQ58&lt;=0),"―",(AU58/AQ58-1)*100)</f>
        <v>―</v>
      </c>
      <c r="AV67" s="161" t="str">
        <f t="shared" si="23"/>
        <v>―</v>
      </c>
      <c r="AW67" s="161" t="str">
        <f t="shared" si="23"/>
        <v>―</v>
      </c>
      <c r="AX67" s="161" t="str">
        <f t="shared" si="23"/>
        <v>―</v>
      </c>
      <c r="AY67" s="161" t="str">
        <f t="shared" si="23"/>
        <v>―</v>
      </c>
      <c r="AZ67" s="161" t="str">
        <f t="shared" si="23"/>
        <v>―</v>
      </c>
      <c r="BA67" s="161" t="str">
        <f t="shared" si="23"/>
        <v>―</v>
      </c>
      <c r="BB67" s="161" t="str">
        <f t="shared" si="23"/>
        <v>―</v>
      </c>
      <c r="BC67" s="161" t="str">
        <f t="shared" si="23"/>
        <v>―</v>
      </c>
      <c r="BD67" s="161" t="str">
        <f t="shared" si="23"/>
        <v>―</v>
      </c>
      <c r="BE67" s="161" t="str">
        <f t="shared" ref="BE67:BN71" si="24">IF(OR(BE58&lt;=0,BA58&lt;=0),"―",(BE58/BA58-1)*100)</f>
        <v>―</v>
      </c>
      <c r="BF67" s="161" t="str">
        <f t="shared" si="24"/>
        <v>―</v>
      </c>
      <c r="BG67" s="161" t="str">
        <f t="shared" si="24"/>
        <v>―</v>
      </c>
      <c r="BH67" s="161" t="str">
        <f t="shared" si="24"/>
        <v>―</v>
      </c>
      <c r="BI67" s="161" t="str">
        <f t="shared" si="24"/>
        <v>―</v>
      </c>
      <c r="BJ67" s="161" t="str">
        <f t="shared" si="24"/>
        <v>―</v>
      </c>
      <c r="BK67" s="161" t="str">
        <f t="shared" si="24"/>
        <v>―</v>
      </c>
      <c r="BL67" s="161" t="str">
        <f t="shared" si="24"/>
        <v>―</v>
      </c>
      <c r="BM67" s="161" t="str">
        <f t="shared" si="24"/>
        <v>―</v>
      </c>
      <c r="BN67" s="161" t="str">
        <f t="shared" si="24"/>
        <v>―</v>
      </c>
      <c r="BO67" s="161" t="str">
        <f t="shared" ref="BO67:BX71" si="25">IF(OR(BO58&lt;=0,BK58&lt;=0),"―",(BO58/BK58-1)*100)</f>
        <v>―</v>
      </c>
      <c r="BP67" s="161" t="str">
        <f t="shared" si="25"/>
        <v>―</v>
      </c>
      <c r="BQ67" s="161" t="str">
        <f t="shared" si="25"/>
        <v>―</v>
      </c>
      <c r="BR67" s="161" t="str">
        <f t="shared" si="25"/>
        <v>―</v>
      </c>
      <c r="BS67" s="161" t="str">
        <f t="shared" si="25"/>
        <v>―</v>
      </c>
      <c r="BT67" s="161" t="str">
        <f t="shared" si="25"/>
        <v>―</v>
      </c>
      <c r="BU67" s="161" t="str">
        <f t="shared" si="25"/>
        <v>―</v>
      </c>
      <c r="BV67" s="161" t="str">
        <f t="shared" si="25"/>
        <v>―</v>
      </c>
      <c r="BW67" s="161" t="str">
        <f t="shared" si="25"/>
        <v>―</v>
      </c>
      <c r="BX67" s="161" t="str">
        <f t="shared" si="25"/>
        <v>―</v>
      </c>
      <c r="BY67" s="67"/>
      <c r="BZ67" s="67"/>
      <c r="CB67" s="3"/>
    </row>
    <row r="68" spans="1:80" s="27" customFormat="1" ht="15" customHeight="1" x14ac:dyDescent="0.25">
      <c r="A68" s="38" t="s">
        <v>10</v>
      </c>
      <c r="B68" s="12" t="s">
        <v>363</v>
      </c>
      <c r="C68" s="173">
        <f>+IF(AK68="","―",AK68)</f>
        <v>11.339964626029641</v>
      </c>
      <c r="D68" s="173">
        <f t="shared" si="19"/>
        <v>9.3601241763705545</v>
      </c>
      <c r="E68" s="173">
        <f t="shared" si="19"/>
        <v>4.2872751872679693</v>
      </c>
      <c r="F68" s="173">
        <f t="shared" si="19"/>
        <v>8.6952493658379417</v>
      </c>
      <c r="G68" s="173">
        <f t="shared" si="19"/>
        <v>3.0163146674212049</v>
      </c>
      <c r="H68" s="173">
        <f t="shared" si="19"/>
        <v>13.884431719042723</v>
      </c>
      <c r="I68" s="173"/>
      <c r="J68" s="173"/>
      <c r="K68" s="67"/>
      <c r="L68" s="67" t="s">
        <v>364</v>
      </c>
      <c r="M68" s="108"/>
      <c r="N68" s="108"/>
      <c r="O68" s="108"/>
      <c r="P68" s="108"/>
      <c r="Q68" s="162" t="str">
        <f t="shared" si="20"/>
        <v>―</v>
      </c>
      <c r="R68" s="162" t="str">
        <f t="shared" si="20"/>
        <v>―</v>
      </c>
      <c r="S68" s="162" t="str">
        <f t="shared" si="20"/>
        <v>―</v>
      </c>
      <c r="T68" s="162" t="str">
        <f t="shared" si="20"/>
        <v>―</v>
      </c>
      <c r="U68" s="162" t="str">
        <f t="shared" si="20"/>
        <v>―</v>
      </c>
      <c r="V68" s="162" t="str">
        <f t="shared" si="20"/>
        <v>―</v>
      </c>
      <c r="W68" s="162" t="str">
        <f t="shared" si="20"/>
        <v>―</v>
      </c>
      <c r="X68" s="162" t="str">
        <f t="shared" si="20"/>
        <v>―</v>
      </c>
      <c r="Y68" s="162">
        <f t="shared" si="20"/>
        <v>4.1614210042481448</v>
      </c>
      <c r="Z68" s="162">
        <f t="shared" si="20"/>
        <v>3.7543740762508548</v>
      </c>
      <c r="AA68" s="162">
        <f t="shared" si="21"/>
        <v>3.5611439771773057</v>
      </c>
      <c r="AB68" s="162">
        <f t="shared" si="21"/>
        <v>3.7461780273305267</v>
      </c>
      <c r="AC68" s="162">
        <f t="shared" si="21"/>
        <v>3.5467702058423978</v>
      </c>
      <c r="AD68" s="162">
        <f t="shared" si="21"/>
        <v>4.6059677185323444</v>
      </c>
      <c r="AE68" s="162">
        <f t="shared" si="21"/>
        <v>5.2108374472598085</v>
      </c>
      <c r="AF68" s="162">
        <f t="shared" si="21"/>
        <v>5.4734972178263952</v>
      </c>
      <c r="AG68" s="162">
        <f t="shared" si="21"/>
        <v>4.2763717108375454</v>
      </c>
      <c r="AH68" s="162">
        <f t="shared" si="21"/>
        <v>2.8919581587624199</v>
      </c>
      <c r="AI68" s="162">
        <f t="shared" si="21"/>
        <v>4.2634804352029487</v>
      </c>
      <c r="AJ68" s="162">
        <f t="shared" si="21"/>
        <v>6.8066020791099247</v>
      </c>
      <c r="AK68" s="162">
        <f t="shared" si="22"/>
        <v>11.339964626029641</v>
      </c>
      <c r="AL68" s="162">
        <f t="shared" si="22"/>
        <v>9.3601241763705545</v>
      </c>
      <c r="AM68" s="162">
        <f t="shared" si="22"/>
        <v>4.2872751872679693</v>
      </c>
      <c r="AN68" s="162">
        <f t="shared" si="22"/>
        <v>8.6952493658379417</v>
      </c>
      <c r="AO68" s="162">
        <f t="shared" si="22"/>
        <v>3.0163146674212049</v>
      </c>
      <c r="AP68" s="162">
        <f t="shared" si="22"/>
        <v>13.884431719042723</v>
      </c>
      <c r="AQ68" s="162" t="str">
        <f t="shared" si="22"/>
        <v>―</v>
      </c>
      <c r="AR68" s="162" t="str">
        <f t="shared" si="22"/>
        <v>―</v>
      </c>
      <c r="AS68" s="162" t="str">
        <f t="shared" si="22"/>
        <v>―</v>
      </c>
      <c r="AT68" s="162" t="str">
        <f t="shared" si="22"/>
        <v>―</v>
      </c>
      <c r="AU68" s="162" t="str">
        <f t="shared" si="23"/>
        <v>―</v>
      </c>
      <c r="AV68" s="162" t="str">
        <f t="shared" si="23"/>
        <v>―</v>
      </c>
      <c r="AW68" s="162" t="str">
        <f t="shared" si="23"/>
        <v>―</v>
      </c>
      <c r="AX68" s="162" t="str">
        <f t="shared" si="23"/>
        <v>―</v>
      </c>
      <c r="AY68" s="162" t="str">
        <f t="shared" si="23"/>
        <v>―</v>
      </c>
      <c r="AZ68" s="162" t="str">
        <f t="shared" si="23"/>
        <v>―</v>
      </c>
      <c r="BA68" s="162" t="str">
        <f t="shared" si="23"/>
        <v>―</v>
      </c>
      <c r="BB68" s="162" t="str">
        <f t="shared" si="23"/>
        <v>―</v>
      </c>
      <c r="BC68" s="162" t="str">
        <f t="shared" si="23"/>
        <v>―</v>
      </c>
      <c r="BD68" s="162" t="str">
        <f t="shared" si="23"/>
        <v>―</v>
      </c>
      <c r="BE68" s="162" t="str">
        <f t="shared" si="24"/>
        <v>―</v>
      </c>
      <c r="BF68" s="162" t="str">
        <f t="shared" si="24"/>
        <v>―</v>
      </c>
      <c r="BG68" s="162" t="str">
        <f t="shared" si="24"/>
        <v>―</v>
      </c>
      <c r="BH68" s="162" t="str">
        <f t="shared" si="24"/>
        <v>―</v>
      </c>
      <c r="BI68" s="162" t="str">
        <f t="shared" si="24"/>
        <v>―</v>
      </c>
      <c r="BJ68" s="162" t="str">
        <f t="shared" si="24"/>
        <v>―</v>
      </c>
      <c r="BK68" s="162" t="str">
        <f t="shared" si="24"/>
        <v>―</v>
      </c>
      <c r="BL68" s="162" t="str">
        <f t="shared" si="24"/>
        <v>―</v>
      </c>
      <c r="BM68" s="162" t="str">
        <f t="shared" si="24"/>
        <v>―</v>
      </c>
      <c r="BN68" s="162" t="str">
        <f t="shared" si="24"/>
        <v>―</v>
      </c>
      <c r="BO68" s="162" t="str">
        <f t="shared" si="25"/>
        <v>―</v>
      </c>
      <c r="BP68" s="162" t="str">
        <f t="shared" si="25"/>
        <v>―</v>
      </c>
      <c r="BQ68" s="162" t="str">
        <f t="shared" si="25"/>
        <v>―</v>
      </c>
      <c r="BR68" s="162" t="str">
        <f t="shared" si="25"/>
        <v>―</v>
      </c>
      <c r="BS68" s="162" t="str">
        <f t="shared" si="25"/>
        <v>―</v>
      </c>
      <c r="BT68" s="162" t="str">
        <f t="shared" si="25"/>
        <v>―</v>
      </c>
      <c r="BU68" s="162" t="str">
        <f t="shared" si="25"/>
        <v>―</v>
      </c>
      <c r="BV68" s="162" t="str">
        <f t="shared" si="25"/>
        <v>―</v>
      </c>
      <c r="BW68" s="162" t="str">
        <f t="shared" si="25"/>
        <v>―</v>
      </c>
      <c r="BX68" s="162" t="str">
        <f t="shared" si="25"/>
        <v>―</v>
      </c>
      <c r="BY68" s="67"/>
      <c r="BZ68" s="67"/>
      <c r="CB68" s="3"/>
    </row>
    <row r="69" spans="1:80" s="27" customFormat="1" ht="15" customHeight="1" x14ac:dyDescent="0.25">
      <c r="A69" s="42" t="s">
        <v>11</v>
      </c>
      <c r="B69" s="14" t="s">
        <v>44</v>
      </c>
      <c r="C69" s="174">
        <f>+IF(AK69="","―",AK69)</f>
        <v>24.856398834955073</v>
      </c>
      <c r="D69" s="174">
        <f t="shared" si="19"/>
        <v>22.146431300704549</v>
      </c>
      <c r="E69" s="174">
        <f t="shared" si="19"/>
        <v>4.7847940188874061</v>
      </c>
      <c r="F69" s="174">
        <f t="shared" si="19"/>
        <v>2.2153893795578528</v>
      </c>
      <c r="G69" s="174">
        <f t="shared" si="19"/>
        <v>3.5212973135590353</v>
      </c>
      <c r="H69" s="174">
        <f t="shared" si="19"/>
        <v>1.4495681496407009</v>
      </c>
      <c r="I69" s="174"/>
      <c r="J69" s="174"/>
      <c r="K69" s="67"/>
      <c r="L69" s="67" t="s">
        <v>365</v>
      </c>
      <c r="M69" s="108"/>
      <c r="N69" s="108"/>
      <c r="O69" s="108"/>
      <c r="P69" s="108"/>
      <c r="Q69" s="162" t="str">
        <f t="shared" si="20"/>
        <v>―</v>
      </c>
      <c r="R69" s="162" t="str">
        <f t="shared" si="20"/>
        <v>―</v>
      </c>
      <c r="S69" s="162" t="str">
        <f t="shared" si="20"/>
        <v>―</v>
      </c>
      <c r="T69" s="162" t="str">
        <f t="shared" si="20"/>
        <v>―</v>
      </c>
      <c r="U69" s="162" t="str">
        <f t="shared" si="20"/>
        <v>―</v>
      </c>
      <c r="V69" s="162" t="str">
        <f t="shared" si="20"/>
        <v>―</v>
      </c>
      <c r="W69" s="162" t="str">
        <f t="shared" si="20"/>
        <v>―</v>
      </c>
      <c r="X69" s="162" t="str">
        <f t="shared" si="20"/>
        <v>―</v>
      </c>
      <c r="Y69" s="162">
        <f t="shared" si="20"/>
        <v>66.314263573105976</v>
      </c>
      <c r="Z69" s="162">
        <f t="shared" si="20"/>
        <v>55.574307793467568</v>
      </c>
      <c r="AA69" s="162">
        <f t="shared" si="21"/>
        <v>32.65700615979847</v>
      </c>
      <c r="AB69" s="162">
        <f t="shared" si="21"/>
        <v>25.25922435581489</v>
      </c>
      <c r="AC69" s="162">
        <f t="shared" si="21"/>
        <v>38.276442829107118</v>
      </c>
      <c r="AD69" s="162">
        <f t="shared" si="21"/>
        <v>40.342818081051448</v>
      </c>
      <c r="AE69" s="162">
        <f t="shared" si="21"/>
        <v>34.999396363933059</v>
      </c>
      <c r="AF69" s="162">
        <f t="shared" si="21"/>
        <v>19.639000087514823</v>
      </c>
      <c r="AG69" s="162">
        <f t="shared" si="21"/>
        <v>10.259307150171693</v>
      </c>
      <c r="AH69" s="162">
        <f t="shared" si="21"/>
        <v>12.923390022919135</v>
      </c>
      <c r="AI69" s="162">
        <f t="shared" si="21"/>
        <v>29.036792346403463</v>
      </c>
      <c r="AJ69" s="162">
        <f t="shared" si="21"/>
        <v>29.197017385230573</v>
      </c>
      <c r="AK69" s="162">
        <f t="shared" si="22"/>
        <v>24.856398834955073</v>
      </c>
      <c r="AL69" s="162">
        <f t="shared" si="22"/>
        <v>22.146431300704549</v>
      </c>
      <c r="AM69" s="162">
        <f t="shared" si="22"/>
        <v>4.7847940188874061</v>
      </c>
      <c r="AN69" s="162">
        <f t="shared" si="22"/>
        <v>2.2153893795578528</v>
      </c>
      <c r="AO69" s="162">
        <f t="shared" si="22"/>
        <v>3.5212973135590353</v>
      </c>
      <c r="AP69" s="162">
        <f t="shared" si="22"/>
        <v>1.4495681496407009</v>
      </c>
      <c r="AQ69" s="162" t="str">
        <f t="shared" si="22"/>
        <v>―</v>
      </c>
      <c r="AR69" s="162" t="str">
        <f t="shared" si="22"/>
        <v>―</v>
      </c>
      <c r="AS69" s="162" t="str">
        <f t="shared" si="22"/>
        <v>―</v>
      </c>
      <c r="AT69" s="162" t="str">
        <f t="shared" si="22"/>
        <v>―</v>
      </c>
      <c r="AU69" s="162" t="str">
        <f t="shared" si="23"/>
        <v>―</v>
      </c>
      <c r="AV69" s="162" t="str">
        <f t="shared" si="23"/>
        <v>―</v>
      </c>
      <c r="AW69" s="162" t="str">
        <f t="shared" si="23"/>
        <v>―</v>
      </c>
      <c r="AX69" s="162" t="str">
        <f t="shared" si="23"/>
        <v>―</v>
      </c>
      <c r="AY69" s="162" t="str">
        <f t="shared" si="23"/>
        <v>―</v>
      </c>
      <c r="AZ69" s="162" t="str">
        <f t="shared" si="23"/>
        <v>―</v>
      </c>
      <c r="BA69" s="162" t="str">
        <f t="shared" si="23"/>
        <v>―</v>
      </c>
      <c r="BB69" s="162" t="str">
        <f t="shared" si="23"/>
        <v>―</v>
      </c>
      <c r="BC69" s="162" t="str">
        <f t="shared" si="23"/>
        <v>―</v>
      </c>
      <c r="BD69" s="162" t="str">
        <f t="shared" si="23"/>
        <v>―</v>
      </c>
      <c r="BE69" s="162" t="str">
        <f t="shared" si="24"/>
        <v>―</v>
      </c>
      <c r="BF69" s="162" t="str">
        <f t="shared" si="24"/>
        <v>―</v>
      </c>
      <c r="BG69" s="162" t="str">
        <f t="shared" si="24"/>
        <v>―</v>
      </c>
      <c r="BH69" s="162" t="str">
        <f t="shared" si="24"/>
        <v>―</v>
      </c>
      <c r="BI69" s="162" t="str">
        <f t="shared" si="24"/>
        <v>―</v>
      </c>
      <c r="BJ69" s="162" t="str">
        <f t="shared" si="24"/>
        <v>―</v>
      </c>
      <c r="BK69" s="162" t="str">
        <f t="shared" si="24"/>
        <v>―</v>
      </c>
      <c r="BL69" s="162" t="str">
        <f t="shared" si="24"/>
        <v>―</v>
      </c>
      <c r="BM69" s="162" t="str">
        <f t="shared" si="24"/>
        <v>―</v>
      </c>
      <c r="BN69" s="162" t="str">
        <f t="shared" si="24"/>
        <v>―</v>
      </c>
      <c r="BO69" s="162" t="str">
        <f t="shared" si="25"/>
        <v>―</v>
      </c>
      <c r="BP69" s="162" t="str">
        <f t="shared" si="25"/>
        <v>―</v>
      </c>
      <c r="BQ69" s="162" t="str">
        <f t="shared" si="25"/>
        <v>―</v>
      </c>
      <c r="BR69" s="162" t="str">
        <f t="shared" si="25"/>
        <v>―</v>
      </c>
      <c r="BS69" s="162" t="str">
        <f t="shared" si="25"/>
        <v>―</v>
      </c>
      <c r="BT69" s="162" t="str">
        <f t="shared" si="25"/>
        <v>―</v>
      </c>
      <c r="BU69" s="162" t="str">
        <f t="shared" si="25"/>
        <v>―</v>
      </c>
      <c r="BV69" s="162" t="str">
        <f t="shared" si="25"/>
        <v>―</v>
      </c>
      <c r="BW69" s="162" t="str">
        <f t="shared" si="25"/>
        <v>―</v>
      </c>
      <c r="BX69" s="162" t="str">
        <f t="shared" si="25"/>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0"/>
        <v>―</v>
      </c>
      <c r="R70" s="162" t="str">
        <f t="shared" si="20"/>
        <v>―</v>
      </c>
      <c r="S70" s="162" t="str">
        <f t="shared" si="20"/>
        <v>―</v>
      </c>
      <c r="T70" s="162" t="str">
        <f t="shared" si="20"/>
        <v>―</v>
      </c>
      <c r="U70" s="162" t="str">
        <f t="shared" si="20"/>
        <v>―</v>
      </c>
      <c r="V70" s="162" t="str">
        <f t="shared" si="20"/>
        <v>―</v>
      </c>
      <c r="W70" s="162" t="str">
        <f t="shared" si="20"/>
        <v>―</v>
      </c>
      <c r="X70" s="162" t="str">
        <f t="shared" si="20"/>
        <v>―</v>
      </c>
      <c r="Y70" s="162">
        <f t="shared" si="20"/>
        <v>19.350947256460159</v>
      </c>
      <c r="Z70" s="162">
        <f t="shared" si="20"/>
        <v>16.627263731938967</v>
      </c>
      <c r="AA70" s="162">
        <f t="shared" si="21"/>
        <v>6.9379641380191259</v>
      </c>
      <c r="AB70" s="162">
        <f t="shared" si="21"/>
        <v>4.9393951623113219</v>
      </c>
      <c r="AC70" s="162">
        <f t="shared" si="21"/>
        <v>22.659700910479263</v>
      </c>
      <c r="AD70" s="162">
        <f t="shared" si="21"/>
        <v>16.851143303881976</v>
      </c>
      <c r="AE70" s="162">
        <f t="shared" si="21"/>
        <v>15.876425953885942</v>
      </c>
      <c r="AF70" s="162">
        <f t="shared" si="21"/>
        <v>21.522697678579949</v>
      </c>
      <c r="AG70" s="162">
        <f t="shared" si="21"/>
        <v>28.033643197443837</v>
      </c>
      <c r="AH70" s="162">
        <f t="shared" si="21"/>
        <v>24.991578162231363</v>
      </c>
      <c r="AI70" s="162">
        <f t="shared" si="21"/>
        <v>23.020385924261809</v>
      </c>
      <c r="AJ70" s="162">
        <f t="shared" si="21"/>
        <v>28.231755149609604</v>
      </c>
      <c r="AK70" s="162">
        <f t="shared" si="22"/>
        <v>20.388467119164623</v>
      </c>
      <c r="AL70" s="162">
        <f t="shared" si="22"/>
        <v>19.74620793665558</v>
      </c>
      <c r="AM70" s="162">
        <f t="shared" si="22"/>
        <v>20.655607629753426</v>
      </c>
      <c r="AN70" s="162">
        <f t="shared" si="22"/>
        <v>44.851463029253622</v>
      </c>
      <c r="AO70" s="162">
        <f t="shared" si="22"/>
        <v>287.46582611049536</v>
      </c>
      <c r="AP70" s="162">
        <f t="shared" si="22"/>
        <v>225.14449329617304</v>
      </c>
      <c r="AQ70" s="162" t="str">
        <f t="shared" si="22"/>
        <v>―</v>
      </c>
      <c r="AR70" s="162" t="str">
        <f t="shared" si="22"/>
        <v>―</v>
      </c>
      <c r="AS70" s="162" t="str">
        <f t="shared" si="22"/>
        <v>―</v>
      </c>
      <c r="AT70" s="162" t="str">
        <f t="shared" si="22"/>
        <v>―</v>
      </c>
      <c r="AU70" s="162" t="str">
        <f t="shared" si="23"/>
        <v>―</v>
      </c>
      <c r="AV70" s="162" t="str">
        <f t="shared" si="23"/>
        <v>―</v>
      </c>
      <c r="AW70" s="162" t="str">
        <f t="shared" si="23"/>
        <v>―</v>
      </c>
      <c r="AX70" s="162" t="str">
        <f t="shared" si="23"/>
        <v>―</v>
      </c>
      <c r="AY70" s="162" t="str">
        <f t="shared" si="23"/>
        <v>―</v>
      </c>
      <c r="AZ70" s="162" t="str">
        <f t="shared" si="23"/>
        <v>―</v>
      </c>
      <c r="BA70" s="162" t="str">
        <f t="shared" si="23"/>
        <v>―</v>
      </c>
      <c r="BB70" s="162" t="str">
        <f t="shared" si="23"/>
        <v>―</v>
      </c>
      <c r="BC70" s="162" t="str">
        <f t="shared" si="23"/>
        <v>―</v>
      </c>
      <c r="BD70" s="162" t="str">
        <f t="shared" si="23"/>
        <v>―</v>
      </c>
      <c r="BE70" s="162" t="str">
        <f t="shared" si="24"/>
        <v>―</v>
      </c>
      <c r="BF70" s="162" t="str">
        <f t="shared" si="24"/>
        <v>―</v>
      </c>
      <c r="BG70" s="162" t="str">
        <f t="shared" si="24"/>
        <v>―</v>
      </c>
      <c r="BH70" s="162" t="str">
        <f t="shared" si="24"/>
        <v>―</v>
      </c>
      <c r="BI70" s="162" t="str">
        <f t="shared" si="24"/>
        <v>―</v>
      </c>
      <c r="BJ70" s="162" t="str">
        <f t="shared" si="24"/>
        <v>―</v>
      </c>
      <c r="BK70" s="162" t="str">
        <f t="shared" si="24"/>
        <v>―</v>
      </c>
      <c r="BL70" s="162" t="str">
        <f t="shared" si="24"/>
        <v>―</v>
      </c>
      <c r="BM70" s="162" t="str">
        <f t="shared" si="24"/>
        <v>―</v>
      </c>
      <c r="BN70" s="162" t="str">
        <f t="shared" si="24"/>
        <v>―</v>
      </c>
      <c r="BO70" s="162" t="str">
        <f t="shared" si="25"/>
        <v>―</v>
      </c>
      <c r="BP70" s="162" t="str">
        <f t="shared" si="25"/>
        <v>―</v>
      </c>
      <c r="BQ70" s="162" t="str">
        <f t="shared" si="25"/>
        <v>―</v>
      </c>
      <c r="BR70" s="162" t="str">
        <f t="shared" si="25"/>
        <v>―</v>
      </c>
      <c r="BS70" s="162" t="str">
        <f t="shared" si="25"/>
        <v>―</v>
      </c>
      <c r="BT70" s="162" t="str">
        <f t="shared" si="25"/>
        <v>―</v>
      </c>
      <c r="BU70" s="162" t="str">
        <f t="shared" si="25"/>
        <v>―</v>
      </c>
      <c r="BV70" s="162" t="str">
        <f t="shared" si="25"/>
        <v>―</v>
      </c>
      <c r="BW70" s="162" t="str">
        <f t="shared" si="25"/>
        <v>―</v>
      </c>
      <c r="BX70" s="162" t="str">
        <f t="shared" si="25"/>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0"/>
        <v>―</v>
      </c>
      <c r="R71" s="163" t="str">
        <f t="shared" si="20"/>
        <v>―</v>
      </c>
      <c r="S71" s="163" t="str">
        <f t="shared" si="20"/>
        <v>―</v>
      </c>
      <c r="T71" s="163" t="str">
        <f t="shared" si="20"/>
        <v>―</v>
      </c>
      <c r="U71" s="163" t="str">
        <f t="shared" si="20"/>
        <v>―</v>
      </c>
      <c r="V71" s="163" t="str">
        <f t="shared" si="20"/>
        <v>―</v>
      </c>
      <c r="W71" s="163" t="str">
        <f t="shared" si="20"/>
        <v>―</v>
      </c>
      <c r="X71" s="163" t="str">
        <f t="shared" si="20"/>
        <v>―</v>
      </c>
      <c r="Y71" s="163">
        <f t="shared" si="20"/>
        <v>-2.2324293330491241</v>
      </c>
      <c r="Z71" s="163">
        <f t="shared" si="20"/>
        <v>-22.139553561920287</v>
      </c>
      <c r="AA71" s="163">
        <f t="shared" si="21"/>
        <v>-24.285254553887349</v>
      </c>
      <c r="AB71" s="163">
        <f t="shared" si="21"/>
        <v>-3.3424896059164211</v>
      </c>
      <c r="AC71" s="163">
        <f t="shared" si="21"/>
        <v>-33.972851161018994</v>
      </c>
      <c r="AD71" s="163">
        <f t="shared" si="21"/>
        <v>-12.299995046725831</v>
      </c>
      <c r="AE71" s="163">
        <f t="shared" si="21"/>
        <v>-2.0385247163627107</v>
      </c>
      <c r="AF71" s="163">
        <f t="shared" si="21"/>
        <v>-19.464965619458809</v>
      </c>
      <c r="AG71" s="163">
        <f t="shared" si="21"/>
        <v>11.822422565308276</v>
      </c>
      <c r="AH71" s="163">
        <f t="shared" si="21"/>
        <v>18.1379223992578</v>
      </c>
      <c r="AI71" s="163">
        <f t="shared" si="21"/>
        <v>15.960599877324988</v>
      </c>
      <c r="AJ71" s="163">
        <f t="shared" si="21"/>
        <v>25.562027276596933</v>
      </c>
      <c r="AK71" s="163">
        <f t="shared" si="22"/>
        <v>2.1416722263394972</v>
      </c>
      <c r="AL71" s="163">
        <f t="shared" si="22"/>
        <v>-10.668056942947512</v>
      </c>
      <c r="AM71" s="163">
        <f t="shared" si="22"/>
        <v>2.8787757308659456</v>
      </c>
      <c r="AN71" s="163">
        <f t="shared" si="22"/>
        <v>1.3042579460776915</v>
      </c>
      <c r="AO71" s="163">
        <f t="shared" si="22"/>
        <v>24.72684424999272</v>
      </c>
      <c r="AP71" s="163">
        <f t="shared" si="22"/>
        <v>2.2099699954359453</v>
      </c>
      <c r="AQ71" s="163" t="str">
        <f t="shared" si="22"/>
        <v>―</v>
      </c>
      <c r="AR71" s="163" t="str">
        <f t="shared" si="22"/>
        <v>―</v>
      </c>
      <c r="AS71" s="163" t="str">
        <f t="shared" si="22"/>
        <v>―</v>
      </c>
      <c r="AT71" s="163" t="str">
        <f t="shared" si="22"/>
        <v>―</v>
      </c>
      <c r="AU71" s="163" t="str">
        <f t="shared" si="23"/>
        <v>―</v>
      </c>
      <c r="AV71" s="163" t="str">
        <f t="shared" si="23"/>
        <v>―</v>
      </c>
      <c r="AW71" s="163" t="str">
        <f t="shared" si="23"/>
        <v>―</v>
      </c>
      <c r="AX71" s="163" t="str">
        <f t="shared" si="23"/>
        <v>―</v>
      </c>
      <c r="AY71" s="163" t="str">
        <f t="shared" si="23"/>
        <v>―</v>
      </c>
      <c r="AZ71" s="163" t="str">
        <f t="shared" si="23"/>
        <v>―</v>
      </c>
      <c r="BA71" s="163" t="str">
        <f t="shared" si="23"/>
        <v>―</v>
      </c>
      <c r="BB71" s="163" t="str">
        <f t="shared" si="23"/>
        <v>―</v>
      </c>
      <c r="BC71" s="163" t="str">
        <f t="shared" si="23"/>
        <v>―</v>
      </c>
      <c r="BD71" s="163" t="str">
        <f t="shared" si="23"/>
        <v>―</v>
      </c>
      <c r="BE71" s="163" t="str">
        <f t="shared" si="24"/>
        <v>―</v>
      </c>
      <c r="BF71" s="163" t="str">
        <f t="shared" si="24"/>
        <v>―</v>
      </c>
      <c r="BG71" s="163" t="str">
        <f t="shared" si="24"/>
        <v>―</v>
      </c>
      <c r="BH71" s="163" t="str">
        <f t="shared" si="24"/>
        <v>―</v>
      </c>
      <c r="BI71" s="163" t="str">
        <f t="shared" si="24"/>
        <v>―</v>
      </c>
      <c r="BJ71" s="163" t="str">
        <f t="shared" si="24"/>
        <v>―</v>
      </c>
      <c r="BK71" s="163" t="str">
        <f t="shared" si="24"/>
        <v>―</v>
      </c>
      <c r="BL71" s="163" t="str">
        <f t="shared" si="24"/>
        <v>―</v>
      </c>
      <c r="BM71" s="163" t="str">
        <f t="shared" si="24"/>
        <v>―</v>
      </c>
      <c r="BN71" s="163" t="str">
        <f t="shared" si="24"/>
        <v>―</v>
      </c>
      <c r="BO71" s="163" t="str">
        <f t="shared" si="25"/>
        <v>―</v>
      </c>
      <c r="BP71" s="163" t="str">
        <f t="shared" si="25"/>
        <v>―</v>
      </c>
      <c r="BQ71" s="163" t="str">
        <f t="shared" si="25"/>
        <v>―</v>
      </c>
      <c r="BR71" s="163" t="str">
        <f t="shared" si="25"/>
        <v>―</v>
      </c>
      <c r="BS71" s="163" t="str">
        <f t="shared" si="25"/>
        <v>―</v>
      </c>
      <c r="BT71" s="163" t="str">
        <f t="shared" si="25"/>
        <v>―</v>
      </c>
      <c r="BU71" s="163" t="str">
        <f t="shared" si="25"/>
        <v>―</v>
      </c>
      <c r="BV71" s="163" t="str">
        <f t="shared" si="25"/>
        <v>―</v>
      </c>
      <c r="BW71" s="163" t="str">
        <f t="shared" si="25"/>
        <v>―</v>
      </c>
      <c r="BX71" s="163" t="str">
        <f t="shared" si="25"/>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592</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6">N75</f>
        <v>H1</v>
      </c>
      <c r="S75" s="33" t="str">
        <f t="shared" si="26"/>
        <v>Q3YTD</v>
      </c>
      <c r="T75" s="33" t="str">
        <f t="shared" si="26"/>
        <v>FY</v>
      </c>
      <c r="U75" s="33" t="str">
        <f t="shared" si="26"/>
        <v>Q1</v>
      </c>
      <c r="V75" s="33" t="str">
        <f t="shared" si="26"/>
        <v>H1</v>
      </c>
      <c r="W75" s="33" t="str">
        <f t="shared" si="26"/>
        <v>Q3YTD</v>
      </c>
      <c r="X75" s="33" t="str">
        <f t="shared" si="26"/>
        <v>FY</v>
      </c>
      <c r="Y75" s="33" t="str">
        <f t="shared" si="26"/>
        <v>Q1</v>
      </c>
      <c r="Z75" s="33" t="str">
        <f t="shared" si="26"/>
        <v>H1</v>
      </c>
      <c r="AA75" s="33" t="str">
        <f t="shared" si="26"/>
        <v>Q3YTD</v>
      </c>
      <c r="AB75" s="33" t="str">
        <f t="shared" si="26"/>
        <v>FY</v>
      </c>
      <c r="AC75" s="33" t="str">
        <f t="shared" si="26"/>
        <v>Q1</v>
      </c>
      <c r="AD75" s="33" t="str">
        <f t="shared" si="26"/>
        <v>H1</v>
      </c>
      <c r="AE75" s="33" t="str">
        <f t="shared" si="26"/>
        <v>Q3YTD</v>
      </c>
      <c r="AF75" s="33" t="str">
        <f t="shared" si="26"/>
        <v>FY</v>
      </c>
      <c r="AG75" s="33" t="str">
        <f t="shared" si="26"/>
        <v>Q1</v>
      </c>
      <c r="AH75" s="33" t="str">
        <f t="shared" si="26"/>
        <v>H1</v>
      </c>
      <c r="AI75" s="33" t="str">
        <f t="shared" si="26"/>
        <v>Q3YTD</v>
      </c>
      <c r="AJ75" s="33" t="str">
        <f t="shared" si="26"/>
        <v>FY</v>
      </c>
      <c r="AK75" s="33" t="str">
        <f t="shared" si="26"/>
        <v>Q1</v>
      </c>
      <c r="AL75" s="33" t="str">
        <f t="shared" si="26"/>
        <v>H1</v>
      </c>
      <c r="AM75" s="33" t="str">
        <f t="shared" si="26"/>
        <v>Q3YTD</v>
      </c>
      <c r="AN75" s="33" t="str">
        <f t="shared" si="26"/>
        <v>FY</v>
      </c>
      <c r="AO75" s="33" t="str">
        <f t="shared" si="26"/>
        <v>Q1</v>
      </c>
      <c r="AP75" s="33" t="str">
        <f t="shared" si="26"/>
        <v>H1</v>
      </c>
      <c r="AQ75" s="33" t="str">
        <f t="shared" si="26"/>
        <v>Q3YTD</v>
      </c>
      <c r="AR75" s="33" t="str">
        <f t="shared" si="26"/>
        <v>FY</v>
      </c>
      <c r="AS75" s="33" t="str">
        <f t="shared" si="26"/>
        <v>Q1</v>
      </c>
      <c r="AT75" s="33" t="str">
        <f t="shared" si="26"/>
        <v>H1</v>
      </c>
      <c r="AU75" s="33" t="str">
        <f t="shared" si="26"/>
        <v>Q3YTD</v>
      </c>
      <c r="AV75" s="33" t="str">
        <f t="shared" si="26"/>
        <v>FY</v>
      </c>
      <c r="AW75" s="33" t="str">
        <f t="shared" si="26"/>
        <v>Q1</v>
      </c>
      <c r="AX75" s="33" t="str">
        <f t="shared" si="26"/>
        <v>H1</v>
      </c>
      <c r="AY75" s="33" t="str">
        <f t="shared" si="26"/>
        <v>Q3YTD</v>
      </c>
      <c r="AZ75" s="33" t="str">
        <f t="shared" si="26"/>
        <v>FY</v>
      </c>
      <c r="BA75" s="33" t="str">
        <f t="shared" si="26"/>
        <v>Q1</v>
      </c>
      <c r="BB75" s="33" t="str">
        <f t="shared" si="26"/>
        <v>H1</v>
      </c>
      <c r="BC75" s="33" t="str">
        <f t="shared" si="26"/>
        <v>Q3YTD</v>
      </c>
      <c r="BD75" s="33" t="str">
        <f t="shared" si="26"/>
        <v>FY</v>
      </c>
      <c r="BE75" s="33" t="str">
        <f t="shared" si="26"/>
        <v>Q1</v>
      </c>
      <c r="BF75" s="33" t="str">
        <f t="shared" si="26"/>
        <v>H1</v>
      </c>
      <c r="BG75" s="33" t="str">
        <f t="shared" si="26"/>
        <v>Q3YTD</v>
      </c>
      <c r="BH75" s="33" t="str">
        <f t="shared" si="26"/>
        <v>FY</v>
      </c>
      <c r="BI75" s="33" t="str">
        <f t="shared" si="26"/>
        <v>Q1</v>
      </c>
      <c r="BJ75" s="33" t="str">
        <f t="shared" si="26"/>
        <v>H1</v>
      </c>
      <c r="BK75" s="33" t="str">
        <f t="shared" si="26"/>
        <v>Q3YTD</v>
      </c>
      <c r="BL75" s="33" t="str">
        <f t="shared" si="26"/>
        <v>FY</v>
      </c>
      <c r="BM75" s="33" t="str">
        <f t="shared" si="26"/>
        <v>Q1</v>
      </c>
      <c r="BN75" s="33" t="str">
        <f t="shared" si="26"/>
        <v>H1</v>
      </c>
      <c r="BO75" s="33" t="str">
        <f t="shared" si="26"/>
        <v>Q3YTD</v>
      </c>
      <c r="BP75" s="33" t="str">
        <f t="shared" si="26"/>
        <v>FY</v>
      </c>
      <c r="BQ75" s="33" t="str">
        <f t="shared" si="26"/>
        <v>Q1</v>
      </c>
      <c r="BR75" s="33" t="str">
        <f t="shared" si="26"/>
        <v>H1</v>
      </c>
      <c r="BS75" s="33" t="str">
        <f t="shared" si="26"/>
        <v>Q3YTD</v>
      </c>
      <c r="BT75" s="33" t="str">
        <f t="shared" si="26"/>
        <v>FY</v>
      </c>
      <c r="BU75" s="33" t="str">
        <f t="shared" si="26"/>
        <v>Q1</v>
      </c>
      <c r="BV75" s="33" t="str">
        <f t="shared" si="26"/>
        <v>H1</v>
      </c>
      <c r="BW75" s="33" t="str">
        <f t="shared" si="26"/>
        <v>Q3YTD</v>
      </c>
      <c r="BX75" s="80" t="str">
        <f t="shared" si="26"/>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7">SUM(N77:N80)</f>
        <v>0</v>
      </c>
      <c r="O76" s="107">
        <f t="shared" si="27"/>
        <v>0</v>
      </c>
      <c r="P76" s="107">
        <f t="shared" si="27"/>
        <v>0</v>
      </c>
      <c r="Q76" s="107">
        <f t="shared" si="27"/>
        <v>0</v>
      </c>
      <c r="R76" s="107">
        <f t="shared" si="27"/>
        <v>0</v>
      </c>
      <c r="S76" s="107">
        <f t="shared" si="27"/>
        <v>0</v>
      </c>
      <c r="T76" s="107">
        <f t="shared" si="27"/>
        <v>0</v>
      </c>
      <c r="U76" s="107">
        <f t="shared" si="27"/>
        <v>17427195815</v>
      </c>
      <c r="V76" s="107">
        <f t="shared" si="27"/>
        <v>35263238140</v>
      </c>
      <c r="W76" s="107">
        <f t="shared" si="27"/>
        <v>54345513419</v>
      </c>
      <c r="X76" s="107">
        <f t="shared" si="27"/>
        <v>74329261052</v>
      </c>
      <c r="Y76" s="107">
        <f t="shared" si="27"/>
        <v>20479119598</v>
      </c>
      <c r="Z76" s="107">
        <f t="shared" si="27"/>
        <v>41031454207</v>
      </c>
      <c r="AA76" s="107">
        <f t="shared" si="27"/>
        <v>62248526219</v>
      </c>
      <c r="AB76" s="107">
        <f t="shared" si="27"/>
        <v>84251083116</v>
      </c>
      <c r="AC76" s="107">
        <f t="shared" si="27"/>
        <v>23337981904</v>
      </c>
      <c r="AD76" s="107">
        <f t="shared" si="27"/>
        <v>47061721578</v>
      </c>
      <c r="AE76" s="107">
        <f t="shared" si="27"/>
        <v>71427632436</v>
      </c>
      <c r="AF76" s="107">
        <f t="shared" si="27"/>
        <v>95719822200</v>
      </c>
      <c r="AG76" s="107">
        <f t="shared" si="27"/>
        <v>24960504492</v>
      </c>
      <c r="AH76" s="107">
        <f t="shared" si="27"/>
        <v>50360513480</v>
      </c>
      <c r="AI76" s="107">
        <f t="shared" si="27"/>
        <v>78118953563</v>
      </c>
      <c r="AJ76" s="107">
        <f t="shared" si="27"/>
        <v>106182199681</v>
      </c>
      <c r="AK76" s="107">
        <f t="shared" si="27"/>
        <v>29095009198</v>
      </c>
      <c r="AL76" s="107">
        <f t="shared" si="27"/>
        <v>58150913282</v>
      </c>
      <c r="AM76" s="107">
        <f t="shared" si="27"/>
        <v>87255499022</v>
      </c>
      <c r="AN76" s="107">
        <f t="shared" si="27"/>
        <v>117239850400</v>
      </c>
      <c r="AO76" s="107">
        <f t="shared" si="27"/>
        <v>32059328119</v>
      </c>
      <c r="AP76" s="107">
        <f t="shared" si="27"/>
        <v>65140927147</v>
      </c>
      <c r="AQ76" s="107">
        <f t="shared" si="27"/>
        <v>0</v>
      </c>
      <c r="AR76" s="107">
        <f t="shared" si="27"/>
        <v>0</v>
      </c>
      <c r="AS76" s="107">
        <f t="shared" si="27"/>
        <v>0</v>
      </c>
      <c r="AT76" s="107">
        <f t="shared" si="27"/>
        <v>0</v>
      </c>
      <c r="AU76" s="107">
        <f t="shared" si="27"/>
        <v>0</v>
      </c>
      <c r="AV76" s="107">
        <f t="shared" si="27"/>
        <v>0</v>
      </c>
      <c r="AW76" s="107">
        <f t="shared" si="27"/>
        <v>0</v>
      </c>
      <c r="AX76" s="107">
        <f t="shared" si="27"/>
        <v>0</v>
      </c>
      <c r="AY76" s="107">
        <f t="shared" si="27"/>
        <v>0</v>
      </c>
      <c r="AZ76" s="107">
        <f t="shared" si="27"/>
        <v>0</v>
      </c>
      <c r="BA76" s="107">
        <f t="shared" si="27"/>
        <v>0</v>
      </c>
      <c r="BB76" s="107">
        <f t="shared" si="27"/>
        <v>0</v>
      </c>
      <c r="BC76" s="107">
        <f t="shared" si="27"/>
        <v>0</v>
      </c>
      <c r="BD76" s="107">
        <f t="shared" si="27"/>
        <v>0</v>
      </c>
      <c r="BE76" s="107">
        <f t="shared" si="27"/>
        <v>0</v>
      </c>
      <c r="BF76" s="107">
        <f t="shared" si="27"/>
        <v>0</v>
      </c>
      <c r="BG76" s="107">
        <f t="shared" si="27"/>
        <v>0</v>
      </c>
      <c r="BH76" s="107">
        <f t="shared" si="27"/>
        <v>0</v>
      </c>
      <c r="BI76" s="107">
        <f t="shared" si="27"/>
        <v>0</v>
      </c>
      <c r="BJ76" s="107">
        <f t="shared" si="27"/>
        <v>0</v>
      </c>
      <c r="BK76" s="107">
        <f t="shared" si="27"/>
        <v>0</v>
      </c>
      <c r="BL76" s="107">
        <f t="shared" si="27"/>
        <v>0</v>
      </c>
      <c r="BM76" s="107">
        <f t="shared" si="27"/>
        <v>0</v>
      </c>
      <c r="BN76" s="107">
        <f t="shared" si="27"/>
        <v>0</v>
      </c>
      <c r="BO76" s="107">
        <f t="shared" si="27"/>
        <v>0</v>
      </c>
      <c r="BP76" s="107">
        <f t="shared" si="27"/>
        <v>0</v>
      </c>
      <c r="BQ76" s="107">
        <f t="shared" si="27"/>
        <v>0</v>
      </c>
      <c r="BR76" s="107">
        <f t="shared" si="27"/>
        <v>0</v>
      </c>
      <c r="BS76" s="107">
        <f t="shared" si="27"/>
        <v>0</v>
      </c>
      <c r="BT76" s="107">
        <f t="shared" si="27"/>
        <v>0</v>
      </c>
      <c r="BU76" s="107">
        <f t="shared" si="27"/>
        <v>0</v>
      </c>
      <c r="BV76" s="107">
        <f t="shared" si="27"/>
        <v>0</v>
      </c>
      <c r="BW76" s="107">
        <f t="shared" si="27"/>
        <v>0</v>
      </c>
      <c r="BX76" s="107">
        <f t="shared" si="27"/>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58">
        <f>'21Q4_P8'!U77</f>
        <v>13244561784</v>
      </c>
      <c r="V77" s="158">
        <f>'21Q4_P8'!V77</f>
        <v>26591319854</v>
      </c>
      <c r="W77" s="158">
        <f>'21Q4_P8'!W77</f>
        <v>40080296685</v>
      </c>
      <c r="X77" s="158">
        <f>'21Q4_P8'!X77</f>
        <v>53601346734</v>
      </c>
      <c r="Y77" s="158">
        <f>'21Q4_P8'!Y77</f>
        <v>13795723760</v>
      </c>
      <c r="Z77" s="158">
        <f>'21Q4_P8'!Z77</f>
        <v>27643569055</v>
      </c>
      <c r="AA77" s="158">
        <f>'21Q4_P8'!AA77</f>
        <v>41612907772</v>
      </c>
      <c r="AB77" s="158">
        <f>'21Q4_P8'!AB77</f>
        <v>55640480427</v>
      </c>
      <c r="AC77" s="158">
        <f>'21Q4_P8'!AC77</f>
        <v>14285026380</v>
      </c>
      <c r="AD77" s="158">
        <f>'21Q4_P8'!AD77</f>
        <v>28770698959</v>
      </c>
      <c r="AE77" s="158">
        <f>'21Q4_P8'!AE77</f>
        <v>43467957209</v>
      </c>
      <c r="AF77" s="158">
        <f>'21Q4_P8'!AF77</f>
        <v>58263328663</v>
      </c>
      <c r="AG77" s="158">
        <f>'21Q4_P8'!AG77</f>
        <v>14895907207</v>
      </c>
      <c r="AH77" s="158">
        <f>'21Q4_P8'!AH77</f>
        <v>29800499376</v>
      </c>
      <c r="AI77" s="158">
        <f>'21Q4_P8'!AI77</f>
        <v>45124372356</v>
      </c>
      <c r="AJ77" s="158">
        <f>'21Q4_P8'!AJ77</f>
        <v>60926805871</v>
      </c>
      <c r="AK77" s="158">
        <f>'21Q4_P8'!AK77</f>
        <v>16585097815</v>
      </c>
      <c r="AL77" s="158">
        <f>'21Q4_P8'!AL77</f>
        <v>32884778319</v>
      </c>
      <c r="AM77" s="158">
        <f>'21Q4_P8'!AM77</f>
        <v>48865627903</v>
      </c>
      <c r="AN77" s="158">
        <f>'21Q4_P8'!AN77</f>
        <v>66042122418</v>
      </c>
      <c r="AO77" s="158">
        <f>'22Q1_P8'!AO77</f>
        <v>17085356553</v>
      </c>
      <c r="AP77" s="158">
        <f>'22Q2_P1'!P9</f>
        <v>35648155067</v>
      </c>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642</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58">
        <f>'21Q4_P8'!U78</f>
        <v>3686457328</v>
      </c>
      <c r="V78" s="158">
        <f>'21Q4_P8'!V78</f>
        <v>7643481925</v>
      </c>
      <c r="W78" s="158">
        <f>'21Q4_P8'!W78</f>
        <v>12716365091</v>
      </c>
      <c r="X78" s="158">
        <f>'21Q4_P8'!X78</f>
        <v>18644121359</v>
      </c>
      <c r="Y78" s="158">
        <f>'21Q4_P8'!Y78</f>
        <v>6131104357</v>
      </c>
      <c r="Z78" s="158">
        <f>'21Q4_P8'!Z78</f>
        <v>12287217983</v>
      </c>
      <c r="AA78" s="158">
        <f>'21Q4_P8'!AA78</f>
        <v>19016752917</v>
      </c>
      <c r="AB78" s="158">
        <f>'21Q4_P8'!AB78</f>
        <v>26441814440</v>
      </c>
      <c r="AC78" s="158">
        <f>'21Q4_P8'!AC78</f>
        <v>8477873011</v>
      </c>
      <c r="AD78" s="158">
        <f>'21Q4_P8'!AD78</f>
        <v>17117536358</v>
      </c>
      <c r="AE78" s="158">
        <f>'21Q4_P8'!AE78</f>
        <v>26202367897</v>
      </c>
      <c r="AF78" s="158">
        <f>'21Q4_P8'!AF78</f>
        <v>35085637259</v>
      </c>
      <c r="AG78" s="158">
        <f>'21Q4_P8'!AG78</f>
        <v>9347644043</v>
      </c>
      <c r="AH78" s="158">
        <f>'21Q4_P8'!AH78</f>
        <v>19103844781</v>
      </c>
      <c r="AI78" s="158">
        <f>'21Q4_P8'!AI78</f>
        <v>30826619989</v>
      </c>
      <c r="AJ78" s="158">
        <f>'21Q4_P8'!AJ78</f>
        <v>42303539051</v>
      </c>
      <c r="AK78" s="158">
        <f>'21Q4_P8'!AK78</f>
        <v>11671131728</v>
      </c>
      <c r="AL78" s="158">
        <f>'21Q4_P8'!AL78</f>
        <v>23587982760</v>
      </c>
      <c r="AM78" s="158">
        <f>'21Q4_P8'!AM78</f>
        <v>35871668615</v>
      </c>
      <c r="AN78" s="158">
        <f>'21Q4_P8'!AN78</f>
        <v>47602846123</v>
      </c>
      <c r="AO78" s="158">
        <f>'22Q1_P8'!AO78</f>
        <v>12082106976</v>
      </c>
      <c r="AP78" s="158">
        <f>'22Q2_P1'!P10</f>
        <v>24171700885</v>
      </c>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642</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58">
        <f>'21Q4_P8'!U79</f>
        <v>311311680</v>
      </c>
      <c r="V79" s="158">
        <f>'21Q4_P8'!V79</f>
        <v>656854470</v>
      </c>
      <c r="W79" s="158">
        <f>'21Q4_P8'!W79</f>
        <v>1054530495</v>
      </c>
      <c r="X79" s="158">
        <f>'21Q4_P8'!X79</f>
        <v>1451321344</v>
      </c>
      <c r="Y79" s="158">
        <f>'21Q4_P8'!Y79</f>
        <v>371553439</v>
      </c>
      <c r="Z79" s="158">
        <f>'21Q4_P8'!Z79</f>
        <v>774550540</v>
      </c>
      <c r="AA79" s="158">
        <f>'21Q4_P8'!AA79</f>
        <v>1199817185</v>
      </c>
      <c r="AB79" s="158">
        <f>'21Q4_P8'!AB79</f>
        <v>1616207102</v>
      </c>
      <c r="AC79" s="158">
        <f>'21Q4_P8'!AC79</f>
        <v>455746337</v>
      </c>
      <c r="AD79" s="158">
        <f>'21Q4_P8'!AD79</f>
        <v>926653057</v>
      </c>
      <c r="AE79" s="158">
        <f>'21Q4_P8'!AE79</f>
        <v>1419436846</v>
      </c>
      <c r="AF79" s="158">
        <f>'21Q4_P8'!AF79</f>
        <v>1925445106</v>
      </c>
      <c r="AG79" s="158">
        <f>'21Q4_P8'!AG79</f>
        <v>583508639</v>
      </c>
      <c r="AH79" s="158">
        <f>'21Q4_P8'!AH79</f>
        <v>1172102380</v>
      </c>
      <c r="AI79" s="158">
        <f>'21Q4_P8'!AI79</f>
        <v>1778326899</v>
      </c>
      <c r="AJ79" s="158">
        <f>'21Q4_P8'!AJ79</f>
        <v>2427190172</v>
      </c>
      <c r="AK79" s="158">
        <f>'21Q4_P8'!AK79</f>
        <v>702477106</v>
      </c>
      <c r="AL79" s="158">
        <f>'21Q4_P8'!AL79</f>
        <v>1407295791</v>
      </c>
      <c r="AM79" s="158">
        <f>'21Q4_P8'!AM79</f>
        <v>2138739668</v>
      </c>
      <c r="AN79" s="158">
        <f>'21Q4_P8'!AN79</f>
        <v>3078627612</v>
      </c>
      <c r="AO79" s="158">
        <f>'22Q1_P8'!AO79</f>
        <v>2721858722</v>
      </c>
      <c r="AP79" s="158">
        <f>'22Q2_P1'!P11</f>
        <v>5013537864</v>
      </c>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642</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59">
        <f>'21Q4_P8'!U80</f>
        <v>184865023</v>
      </c>
      <c r="V80" s="159">
        <f>'21Q4_P8'!V80</f>
        <v>371581891</v>
      </c>
      <c r="W80" s="159">
        <f>'21Q4_P8'!W80</f>
        <v>494321148</v>
      </c>
      <c r="X80" s="159">
        <f>'21Q4_P8'!X80</f>
        <v>632471615</v>
      </c>
      <c r="Y80" s="159">
        <f>'21Q4_P8'!Y80</f>
        <v>180738042</v>
      </c>
      <c r="Z80" s="159">
        <f>'21Q4_P8'!Z80</f>
        <v>326116629</v>
      </c>
      <c r="AA80" s="159">
        <f>'21Q4_P8'!AA80</f>
        <v>419048345</v>
      </c>
      <c r="AB80" s="159">
        <f>'21Q4_P8'!AB80</f>
        <v>552581147</v>
      </c>
      <c r="AC80" s="159">
        <f>'21Q4_P8'!AC80</f>
        <v>119336176</v>
      </c>
      <c r="AD80" s="159">
        <f>'21Q4_P8'!AD80</f>
        <v>246833204</v>
      </c>
      <c r="AE80" s="159">
        <f>'21Q4_P8'!AE80</f>
        <v>337870484</v>
      </c>
      <c r="AF80" s="159">
        <f>'21Q4_P8'!AF80</f>
        <v>445411172</v>
      </c>
      <c r="AG80" s="159">
        <f>'21Q4_P8'!AG80</f>
        <v>133444603</v>
      </c>
      <c r="AH80" s="159">
        <f>'21Q4_P8'!AH80</f>
        <v>284066943</v>
      </c>
      <c r="AI80" s="159">
        <f>'21Q4_P8'!AI80</f>
        <v>389634319</v>
      </c>
      <c r="AJ80" s="159">
        <f>'21Q4_P8'!AJ80</f>
        <v>524664587</v>
      </c>
      <c r="AK80" s="159">
        <f>'21Q4_P8'!AK80</f>
        <v>136302549</v>
      </c>
      <c r="AL80" s="159">
        <f>'21Q4_P8'!AL80</f>
        <v>270856412</v>
      </c>
      <c r="AM80" s="159">
        <f>'21Q4_P8'!AM80</f>
        <v>379462836</v>
      </c>
      <c r="AN80" s="159">
        <f>'21Q4_P8'!AN80</f>
        <v>516254247</v>
      </c>
      <c r="AO80" s="159">
        <f>'22Q1_P8'!AO80</f>
        <v>170005868</v>
      </c>
      <c r="AP80" s="159">
        <f>'22Q2_P1'!P12</f>
        <v>307533331</v>
      </c>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642</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BQ74:BT74"/>
    <mergeCell ref="BU74:BX74"/>
    <mergeCell ref="AS74:AV74"/>
    <mergeCell ref="AW74:AZ74"/>
    <mergeCell ref="BA74:BD74"/>
    <mergeCell ref="BE74:BH74"/>
    <mergeCell ref="BI74:BL74"/>
    <mergeCell ref="BM74:BP74"/>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91"/>
  <sheetViews>
    <sheetView defaultGridColor="0" colorId="23" zoomScale="80" zoomScaleNormal="80" workbookViewId="0">
      <pane xSplit="8" ySplit="3" topLeftCell="I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outlineLevelRow="1" x14ac:dyDescent="0.2"/>
  <cols>
    <col min="1" max="1" width="23.77734375" style="3" customWidth="1"/>
    <col min="2" max="2" width="30.77734375" style="3" customWidth="1"/>
    <col min="3" max="7" width="7.77734375" style="3" customWidth="1"/>
    <col min="8" max="8" width="8.88671875" style="3"/>
    <col min="9" max="27" width="13.77734375" style="3" customWidth="1"/>
    <col min="28" max="16384" width="8.88671875" style="3"/>
  </cols>
  <sheetData>
    <row r="1" spans="1:29" ht="15" customHeight="1" x14ac:dyDescent="0.2">
      <c r="AC1" s="3" t="s">
        <v>89</v>
      </c>
    </row>
    <row r="2" spans="1:29" ht="15" customHeight="1" thickBot="1" x14ac:dyDescent="0.3">
      <c r="A2" s="316" t="s">
        <v>679</v>
      </c>
      <c r="B2" s="316"/>
      <c r="C2" s="316"/>
      <c r="D2" s="316"/>
      <c r="E2" s="316"/>
      <c r="F2" s="316"/>
      <c r="G2" s="316"/>
      <c r="AC2" s="3" t="s">
        <v>89</v>
      </c>
    </row>
    <row r="3" spans="1:29" ht="15" customHeight="1" x14ac:dyDescent="0.2">
      <c r="AC3" s="3" t="s">
        <v>89</v>
      </c>
    </row>
    <row r="4" spans="1:29" ht="15" customHeight="1" x14ac:dyDescent="0.25">
      <c r="A4" s="1" t="s">
        <v>0</v>
      </c>
      <c r="I4" s="114" t="s">
        <v>375</v>
      </c>
      <c r="J4" s="114" t="s">
        <v>558</v>
      </c>
      <c r="AC4" s="3" t="s">
        <v>89</v>
      </c>
    </row>
    <row r="5" spans="1:29" s="27" customFormat="1" ht="15" customHeight="1" x14ac:dyDescent="0.25">
      <c r="G5" s="28" t="s">
        <v>1</v>
      </c>
      <c r="AC5" s="27" t="s">
        <v>89</v>
      </c>
    </row>
    <row r="6" spans="1:29" s="27" customFormat="1" ht="15" customHeight="1" x14ac:dyDescent="0.25">
      <c r="A6" s="312"/>
      <c r="B6" s="313"/>
      <c r="C6" s="117" t="str">
        <f>'21Q4_パラメータ設定'!$D$4</f>
        <v>FY2018</v>
      </c>
      <c r="D6" s="117" t="str">
        <f>'21Q4_パラメータ設定'!$E$4</f>
        <v>FY2019</v>
      </c>
      <c r="E6" s="117" t="str">
        <f>'21Q4_パラメータ設定'!$F$4</f>
        <v>FY2020</v>
      </c>
      <c r="F6" s="30" t="str">
        <f>'21Q4_パラメータ設定'!$G$4</f>
        <v>FY2021</v>
      </c>
      <c r="G6" s="31" t="str">
        <f>'21Q4_パラメータ設定'!$H$4</f>
        <v>FY2022</v>
      </c>
      <c r="I6" s="61" t="s">
        <v>78</v>
      </c>
      <c r="J6" s="61" t="s">
        <v>79</v>
      </c>
      <c r="K6" s="61" t="s">
        <v>80</v>
      </c>
      <c r="L6" s="61" t="s">
        <v>81</v>
      </c>
      <c r="M6" s="61" t="s">
        <v>9</v>
      </c>
      <c r="N6" s="61" t="s">
        <v>7</v>
      </c>
      <c r="O6" s="61" t="s">
        <v>8</v>
      </c>
      <c r="P6" s="61" t="s">
        <v>3</v>
      </c>
      <c r="Q6" s="61" t="s">
        <v>6</v>
      </c>
      <c r="R6" s="61" t="s">
        <v>82</v>
      </c>
      <c r="S6" s="61" t="s">
        <v>83</v>
      </c>
      <c r="T6" s="61" t="s">
        <v>84</v>
      </c>
      <c r="U6" s="61" t="s">
        <v>85</v>
      </c>
      <c r="V6" s="61" t="s">
        <v>86</v>
      </c>
      <c r="W6" s="61" t="s">
        <v>87</v>
      </c>
      <c r="X6" s="62" t="s">
        <v>88</v>
      </c>
      <c r="Y6" s="62" t="s">
        <v>4</v>
      </c>
      <c r="AA6" s="169" t="s">
        <v>635</v>
      </c>
      <c r="AC6" s="27" t="s">
        <v>89</v>
      </c>
    </row>
    <row r="7" spans="1:29" s="27" customFormat="1" ht="15" customHeight="1" x14ac:dyDescent="0.25">
      <c r="A7" s="314"/>
      <c r="B7" s="315"/>
      <c r="C7" s="119"/>
      <c r="D7" s="118"/>
      <c r="E7" s="118"/>
      <c r="F7" s="35"/>
      <c r="G7" s="35" t="s">
        <v>5</v>
      </c>
      <c r="I7" s="33"/>
      <c r="J7" s="33"/>
      <c r="K7" s="33"/>
      <c r="L7" s="33"/>
      <c r="M7" s="33"/>
      <c r="N7" s="33"/>
      <c r="O7" s="33"/>
      <c r="P7" s="33"/>
      <c r="Q7" s="33"/>
      <c r="R7" s="33"/>
      <c r="S7" s="33"/>
      <c r="T7" s="33"/>
      <c r="U7" s="33"/>
      <c r="V7" s="33"/>
      <c r="W7" s="33"/>
      <c r="X7" s="34"/>
      <c r="Y7" s="63" t="s">
        <v>5</v>
      </c>
      <c r="AC7" s="27" t="s">
        <v>89</v>
      </c>
    </row>
    <row r="8" spans="1:29" s="27" customFormat="1" ht="15" customHeight="1" x14ac:dyDescent="0.25">
      <c r="A8" s="36" t="s">
        <v>2</v>
      </c>
      <c r="B8" s="11" t="s">
        <v>12</v>
      </c>
      <c r="C8" s="37">
        <f>+IF(OR(L8="",L8=0),"―",IF(L8&lt;0,ROUNDDOWN(L8/10^6,0)+-0.0000001,ROUNDDOWN(L8/10^6,0)))</f>
        <v>84251</v>
      </c>
      <c r="D8" s="37">
        <f t="shared" ref="D8:D48" si="0">+IF(OR(M8="",M8=0),"―",IF(M8&lt;0,ROUNDDOWN(M8/10^6,0)+-0.0000001,ROUNDDOWN(M8/10^6,0)))</f>
        <v>95719</v>
      </c>
      <c r="E8" s="37">
        <f t="shared" ref="E8:E48" si="1">+IF(OR(N8="",N8=0),"―",IF(N8&lt;0,ROUNDDOWN(N8/10^6,0)+-0.0000001,ROUNDDOWN(N8/10^6,0)))</f>
        <v>106182</v>
      </c>
      <c r="F8" s="37">
        <f t="shared" ref="F8:F48" si="2">+IF(OR(O8="",O8=0),"―",IF(O8&lt;0,ROUNDDOWN(O8/10^6,0)+-0.0000001,ROUNDDOWN(O8/10^6,0)))</f>
        <v>117239</v>
      </c>
      <c r="G8" s="37">
        <f t="shared" ref="G8:G48" si="3">+IF(OR(Y8="",Y8=0),"―",IF(Y8&lt;0,ROUNDDOWN(Y8/10^6,0)+-0.0000001,ROUNDDOWN(Y8/10^6,0)))</f>
        <v>127700</v>
      </c>
      <c r="I8" s="37">
        <f t="shared" ref="I8:O8" si="4">SUM(I9,I10,I11,I12)</f>
        <v>0</v>
      </c>
      <c r="J8" s="37">
        <f t="shared" si="4"/>
        <v>0</v>
      </c>
      <c r="K8" s="37">
        <f t="shared" si="4"/>
        <v>74329261052</v>
      </c>
      <c r="L8" s="37">
        <f t="shared" si="4"/>
        <v>84251083116</v>
      </c>
      <c r="M8" s="37">
        <f t="shared" si="4"/>
        <v>95719822200</v>
      </c>
      <c r="N8" s="37">
        <f t="shared" si="4"/>
        <v>106182199681</v>
      </c>
      <c r="O8" s="37">
        <f t="shared" si="4"/>
        <v>117239850400</v>
      </c>
      <c r="P8" s="37">
        <f t="shared" ref="P8:Y8" si="5">SUM(P9,P10,P11,P12)</f>
        <v>0</v>
      </c>
      <c r="Q8" s="37">
        <f t="shared" si="5"/>
        <v>0</v>
      </c>
      <c r="R8" s="37">
        <f t="shared" si="5"/>
        <v>0</v>
      </c>
      <c r="S8" s="37">
        <f t="shared" si="5"/>
        <v>0</v>
      </c>
      <c r="T8" s="37">
        <f t="shared" si="5"/>
        <v>0</v>
      </c>
      <c r="U8" s="37">
        <f t="shared" si="5"/>
        <v>0</v>
      </c>
      <c r="V8" s="37">
        <f t="shared" si="5"/>
        <v>0</v>
      </c>
      <c r="W8" s="37">
        <f t="shared" si="5"/>
        <v>0</v>
      </c>
      <c r="X8" s="37">
        <f t="shared" si="5"/>
        <v>0</v>
      </c>
      <c r="Y8" s="37">
        <f t="shared" si="5"/>
        <v>127700000000</v>
      </c>
      <c r="AC8" s="27" t="s">
        <v>89</v>
      </c>
    </row>
    <row r="9" spans="1:29" s="27" customFormat="1" ht="15" customHeight="1" x14ac:dyDescent="0.25">
      <c r="A9" s="38" t="s">
        <v>10</v>
      </c>
      <c r="B9" s="12" t="s">
        <v>13</v>
      </c>
      <c r="C9" s="39">
        <f t="shared" ref="C9:C48" si="6">+IF(OR(L9="",L9=0),"―",IF(L9&lt;0,ROUNDDOWN(L9/10^6,0)+-0.0000001,ROUNDDOWN(L9/10^6,0)))</f>
        <v>55640</v>
      </c>
      <c r="D9" s="39">
        <f t="shared" si="0"/>
        <v>58263</v>
      </c>
      <c r="E9" s="39">
        <f t="shared" si="1"/>
        <v>60926</v>
      </c>
      <c r="F9" s="39">
        <f t="shared" si="2"/>
        <v>66042</v>
      </c>
      <c r="G9" s="39">
        <f t="shared" si="3"/>
        <v>66200</v>
      </c>
      <c r="I9" s="40"/>
      <c r="J9" s="40"/>
      <c r="K9" s="40">
        <v>53601346734</v>
      </c>
      <c r="L9" s="40">
        <v>55640480427</v>
      </c>
      <c r="M9" s="40">
        <v>58263328663</v>
      </c>
      <c r="N9" s="40">
        <v>60926805871</v>
      </c>
      <c r="O9" s="40">
        <v>66042122418</v>
      </c>
      <c r="P9" s="40"/>
      <c r="Q9" s="40"/>
      <c r="R9" s="40"/>
      <c r="S9" s="40"/>
      <c r="T9" s="40"/>
      <c r="U9" s="40"/>
      <c r="V9" s="40"/>
      <c r="W9" s="40"/>
      <c r="X9" s="40"/>
      <c r="Y9" s="40">
        <v>66200000000</v>
      </c>
      <c r="AA9" s="27" t="s">
        <v>636</v>
      </c>
      <c r="AC9" s="27" t="s">
        <v>89</v>
      </c>
    </row>
    <row r="10" spans="1:29" s="27" customFormat="1" ht="15" customHeight="1" x14ac:dyDescent="0.25">
      <c r="A10" s="38" t="s">
        <v>11</v>
      </c>
      <c r="B10" s="12" t="s">
        <v>44</v>
      </c>
      <c r="C10" s="39">
        <f t="shared" si="6"/>
        <v>26441</v>
      </c>
      <c r="D10" s="39">
        <f t="shared" si="0"/>
        <v>35085</v>
      </c>
      <c r="E10" s="39">
        <f t="shared" si="1"/>
        <v>42303</v>
      </c>
      <c r="F10" s="39">
        <f t="shared" si="2"/>
        <v>47602</v>
      </c>
      <c r="G10" s="39">
        <f t="shared" si="3"/>
        <v>51200</v>
      </c>
      <c r="I10" s="40"/>
      <c r="J10" s="40"/>
      <c r="K10" s="40">
        <v>18644121359</v>
      </c>
      <c r="L10" s="40">
        <v>26441814440</v>
      </c>
      <c r="M10" s="40">
        <v>35085637259</v>
      </c>
      <c r="N10" s="40">
        <v>42303539051</v>
      </c>
      <c r="O10" s="40">
        <v>47602846123</v>
      </c>
      <c r="P10" s="40"/>
      <c r="Q10" s="40"/>
      <c r="R10" s="40"/>
      <c r="S10" s="40"/>
      <c r="T10" s="40"/>
      <c r="U10" s="40"/>
      <c r="V10" s="40"/>
      <c r="W10" s="40"/>
      <c r="X10" s="40"/>
      <c r="Y10" s="40">
        <v>51200000000</v>
      </c>
      <c r="AA10" s="27" t="s">
        <v>636</v>
      </c>
      <c r="AC10" s="27" t="s">
        <v>89</v>
      </c>
    </row>
    <row r="11" spans="1:29" s="27" customFormat="1" ht="15" customHeight="1" x14ac:dyDescent="0.25">
      <c r="A11" s="38" t="s">
        <v>16</v>
      </c>
      <c r="B11" s="12" t="s">
        <v>45</v>
      </c>
      <c r="C11" s="39">
        <f t="shared" si="6"/>
        <v>1616</v>
      </c>
      <c r="D11" s="39">
        <f t="shared" si="0"/>
        <v>1925</v>
      </c>
      <c r="E11" s="39">
        <f t="shared" si="1"/>
        <v>2427</v>
      </c>
      <c r="F11" s="39">
        <f t="shared" si="2"/>
        <v>3078</v>
      </c>
      <c r="G11" s="39">
        <f t="shared" si="3"/>
        <v>9500</v>
      </c>
      <c r="I11" s="40"/>
      <c r="J11" s="40"/>
      <c r="K11" s="40">
        <v>1451321344</v>
      </c>
      <c r="L11" s="40">
        <v>1616207102</v>
      </c>
      <c r="M11" s="40">
        <v>1925445106</v>
      </c>
      <c r="N11" s="40">
        <v>2427190172</v>
      </c>
      <c r="O11" s="40">
        <v>3078627612</v>
      </c>
      <c r="P11" s="40"/>
      <c r="Q11" s="40"/>
      <c r="R11" s="40"/>
      <c r="S11" s="40"/>
      <c r="T11" s="40"/>
      <c r="U11" s="40"/>
      <c r="V11" s="40"/>
      <c r="W11" s="40"/>
      <c r="X11" s="40"/>
      <c r="Y11" s="40">
        <v>9500000000</v>
      </c>
      <c r="AA11" s="27" t="s">
        <v>636</v>
      </c>
      <c r="AC11" s="27" t="s">
        <v>89</v>
      </c>
    </row>
    <row r="12" spans="1:29" s="27" customFormat="1" ht="15" customHeight="1" x14ac:dyDescent="0.25">
      <c r="A12" s="42" t="s">
        <v>17</v>
      </c>
      <c r="B12" s="12" t="s">
        <v>18</v>
      </c>
      <c r="C12" s="43">
        <f t="shared" si="6"/>
        <v>552</v>
      </c>
      <c r="D12" s="43">
        <f t="shared" si="0"/>
        <v>445</v>
      </c>
      <c r="E12" s="43">
        <f t="shared" si="1"/>
        <v>524</v>
      </c>
      <c r="F12" s="43">
        <f t="shared" si="2"/>
        <v>516</v>
      </c>
      <c r="G12" s="43">
        <f t="shared" si="3"/>
        <v>800</v>
      </c>
      <c r="I12" s="44"/>
      <c r="J12" s="44"/>
      <c r="K12" s="44">
        <v>632471615</v>
      </c>
      <c r="L12" s="44">
        <v>552581147</v>
      </c>
      <c r="M12" s="44">
        <v>445411172</v>
      </c>
      <c r="N12" s="44">
        <v>524664587</v>
      </c>
      <c r="O12" s="44">
        <v>516254247</v>
      </c>
      <c r="P12" s="44"/>
      <c r="Q12" s="44"/>
      <c r="R12" s="44"/>
      <c r="S12" s="44"/>
      <c r="T12" s="44"/>
      <c r="U12" s="44"/>
      <c r="V12" s="44"/>
      <c r="W12" s="44"/>
      <c r="X12" s="44"/>
      <c r="Y12" s="44">
        <v>800000000</v>
      </c>
      <c r="AA12" s="27" t="s">
        <v>636</v>
      </c>
      <c r="AC12" s="27" t="s">
        <v>89</v>
      </c>
    </row>
    <row r="13" spans="1:29" s="27" customFormat="1" ht="15" customHeight="1" x14ac:dyDescent="0.25">
      <c r="A13" s="45" t="s">
        <v>19</v>
      </c>
      <c r="B13" s="13" t="s">
        <v>21</v>
      </c>
      <c r="C13" s="46">
        <f t="shared" si="6"/>
        <v>69094</v>
      </c>
      <c r="D13" s="46">
        <f t="shared" si="0"/>
        <v>78718</v>
      </c>
      <c r="E13" s="46">
        <f t="shared" si="1"/>
        <v>87321</v>
      </c>
      <c r="F13" s="46">
        <f t="shared" si="2"/>
        <v>96775</v>
      </c>
      <c r="G13" s="46" t="str">
        <f t="shared" si="3"/>
        <v>―</v>
      </c>
      <c r="I13" s="47"/>
      <c r="J13" s="47"/>
      <c r="K13" s="47">
        <v>61347396703</v>
      </c>
      <c r="L13" s="47">
        <v>69094213029</v>
      </c>
      <c r="M13" s="47">
        <v>78718604413</v>
      </c>
      <c r="N13" s="47">
        <v>87321304827</v>
      </c>
      <c r="O13" s="47">
        <v>96775438663</v>
      </c>
      <c r="P13" s="47"/>
      <c r="Q13" s="47"/>
      <c r="R13" s="47"/>
      <c r="S13" s="47"/>
      <c r="T13" s="47"/>
      <c r="U13" s="47"/>
      <c r="V13" s="47"/>
      <c r="W13" s="47"/>
      <c r="X13" s="47"/>
      <c r="Y13" s="46"/>
      <c r="AA13" s="27" t="s">
        <v>637</v>
      </c>
      <c r="AC13" s="27" t="s">
        <v>89</v>
      </c>
    </row>
    <row r="14" spans="1:29" s="27" customFormat="1" ht="15" customHeight="1" x14ac:dyDescent="0.25">
      <c r="A14" s="45" t="s">
        <v>20</v>
      </c>
      <c r="B14" s="13" t="s">
        <v>22</v>
      </c>
      <c r="C14" s="46">
        <f t="shared" si="6"/>
        <v>15156</v>
      </c>
      <c r="D14" s="46">
        <f t="shared" si="0"/>
        <v>17001</v>
      </c>
      <c r="E14" s="46">
        <f t="shared" si="1"/>
        <v>18860</v>
      </c>
      <c r="F14" s="46">
        <f t="shared" si="2"/>
        <v>20464</v>
      </c>
      <c r="G14" s="46" t="str">
        <f t="shared" si="3"/>
        <v>―</v>
      </c>
      <c r="I14" s="46">
        <f t="shared" ref="I14:X14" si="7">I8-I13</f>
        <v>0</v>
      </c>
      <c r="J14" s="46">
        <f t="shared" si="7"/>
        <v>0</v>
      </c>
      <c r="K14" s="46">
        <f t="shared" si="7"/>
        <v>12981864349</v>
      </c>
      <c r="L14" s="46">
        <f t="shared" si="7"/>
        <v>15156870087</v>
      </c>
      <c r="M14" s="46">
        <f t="shared" si="7"/>
        <v>17001217787</v>
      </c>
      <c r="N14" s="46">
        <f t="shared" si="7"/>
        <v>18860894854</v>
      </c>
      <c r="O14" s="46">
        <f t="shared" si="7"/>
        <v>20464411737</v>
      </c>
      <c r="P14" s="46">
        <f t="shared" si="7"/>
        <v>0</v>
      </c>
      <c r="Q14" s="46">
        <f t="shared" si="7"/>
        <v>0</v>
      </c>
      <c r="R14" s="46">
        <f t="shared" si="7"/>
        <v>0</v>
      </c>
      <c r="S14" s="46">
        <f t="shared" si="7"/>
        <v>0</v>
      </c>
      <c r="T14" s="46">
        <f t="shared" si="7"/>
        <v>0</v>
      </c>
      <c r="U14" s="46">
        <f t="shared" si="7"/>
        <v>0</v>
      </c>
      <c r="V14" s="46">
        <f t="shared" si="7"/>
        <v>0</v>
      </c>
      <c r="W14" s="46">
        <f t="shared" si="7"/>
        <v>0</v>
      </c>
      <c r="X14" s="46">
        <f t="shared" si="7"/>
        <v>0</v>
      </c>
      <c r="Y14" s="46"/>
      <c r="AC14" s="27" t="s">
        <v>89</v>
      </c>
    </row>
    <row r="15" spans="1:29" s="27" customFormat="1" ht="15" customHeight="1" x14ac:dyDescent="0.25">
      <c r="A15" s="45" t="s">
        <v>23</v>
      </c>
      <c r="B15" s="13" t="s">
        <v>508</v>
      </c>
      <c r="C15" s="46">
        <f t="shared" si="6"/>
        <v>10126</v>
      </c>
      <c r="D15" s="46">
        <f t="shared" si="0"/>
        <v>11535</v>
      </c>
      <c r="E15" s="46">
        <f t="shared" si="1"/>
        <v>12798</v>
      </c>
      <c r="F15" s="46">
        <f t="shared" si="2"/>
        <v>14144</v>
      </c>
      <c r="G15" s="46" t="str">
        <f t="shared" si="3"/>
        <v>―</v>
      </c>
      <c r="I15" s="46">
        <f>I14-I16</f>
        <v>0</v>
      </c>
      <c r="J15" s="46">
        <f t="shared" ref="J15:X15" si="8">J14-J16</f>
        <v>0</v>
      </c>
      <c r="K15" s="46">
        <f t="shared" si="8"/>
        <v>8792883222</v>
      </c>
      <c r="L15" s="46">
        <f t="shared" si="8"/>
        <v>10126249841</v>
      </c>
      <c r="M15" s="46">
        <f t="shared" si="8"/>
        <v>11535366726</v>
      </c>
      <c r="N15" s="46">
        <f t="shared" si="8"/>
        <v>12798246140</v>
      </c>
      <c r="O15" s="46">
        <f t="shared" si="8"/>
        <v>14144509321</v>
      </c>
      <c r="P15" s="46">
        <f t="shared" si="8"/>
        <v>0</v>
      </c>
      <c r="Q15" s="46">
        <f t="shared" si="8"/>
        <v>0</v>
      </c>
      <c r="R15" s="46">
        <f t="shared" si="8"/>
        <v>0</v>
      </c>
      <c r="S15" s="46">
        <f t="shared" si="8"/>
        <v>0</v>
      </c>
      <c r="T15" s="46">
        <f t="shared" si="8"/>
        <v>0</v>
      </c>
      <c r="U15" s="46">
        <f t="shared" si="8"/>
        <v>0</v>
      </c>
      <c r="V15" s="46">
        <f t="shared" si="8"/>
        <v>0</v>
      </c>
      <c r="W15" s="46">
        <f t="shared" si="8"/>
        <v>0</v>
      </c>
      <c r="X15" s="46">
        <f t="shared" si="8"/>
        <v>0</v>
      </c>
      <c r="Y15" s="46"/>
      <c r="AC15" s="27" t="s">
        <v>89</v>
      </c>
    </row>
    <row r="16" spans="1:29" s="27" customFormat="1" ht="15" customHeight="1" x14ac:dyDescent="0.25">
      <c r="A16" s="36" t="s">
        <v>24</v>
      </c>
      <c r="B16" s="11" t="s">
        <v>27</v>
      </c>
      <c r="C16" s="37">
        <f t="shared" si="6"/>
        <v>5030</v>
      </c>
      <c r="D16" s="37">
        <f t="shared" si="0"/>
        <v>5465</v>
      </c>
      <c r="E16" s="37">
        <f t="shared" si="1"/>
        <v>6062</v>
      </c>
      <c r="F16" s="37">
        <f t="shared" si="2"/>
        <v>6319</v>
      </c>
      <c r="G16" s="37">
        <f t="shared" si="3"/>
        <v>6780</v>
      </c>
      <c r="I16" s="37">
        <f t="shared" ref="I16:O16" si="9">SUM(I17,I18,I19,I20,I21)</f>
        <v>0</v>
      </c>
      <c r="J16" s="37">
        <f t="shared" si="9"/>
        <v>0</v>
      </c>
      <c r="K16" s="37">
        <f t="shared" si="9"/>
        <v>4188981127</v>
      </c>
      <c r="L16" s="37">
        <f t="shared" si="9"/>
        <v>5030620246</v>
      </c>
      <c r="M16" s="37">
        <f t="shared" si="9"/>
        <v>5465851061</v>
      </c>
      <c r="N16" s="37">
        <f t="shared" si="9"/>
        <v>6062648714</v>
      </c>
      <c r="O16" s="37">
        <f t="shared" si="9"/>
        <v>6319902416</v>
      </c>
      <c r="P16" s="37">
        <f t="shared" ref="P16:Y16" si="10">SUM(P17,P18,P19,P20,P21)</f>
        <v>0</v>
      </c>
      <c r="Q16" s="37">
        <f t="shared" si="10"/>
        <v>0</v>
      </c>
      <c r="R16" s="37">
        <f t="shared" si="10"/>
        <v>0</v>
      </c>
      <c r="S16" s="37">
        <f t="shared" si="10"/>
        <v>0</v>
      </c>
      <c r="T16" s="37">
        <f t="shared" si="10"/>
        <v>0</v>
      </c>
      <c r="U16" s="37">
        <f t="shared" si="10"/>
        <v>0</v>
      </c>
      <c r="V16" s="37">
        <f t="shared" si="10"/>
        <v>0</v>
      </c>
      <c r="W16" s="37">
        <f t="shared" si="10"/>
        <v>0</v>
      </c>
      <c r="X16" s="37">
        <f t="shared" si="10"/>
        <v>0</v>
      </c>
      <c r="Y16" s="37">
        <f t="shared" si="10"/>
        <v>6780000000</v>
      </c>
      <c r="AC16" s="27" t="s">
        <v>89</v>
      </c>
    </row>
    <row r="17" spans="1:29" s="27" customFormat="1" ht="15" customHeight="1" x14ac:dyDescent="0.25">
      <c r="A17" s="38" t="s">
        <v>10</v>
      </c>
      <c r="B17" s="12" t="s">
        <v>13</v>
      </c>
      <c r="C17" s="39">
        <f t="shared" si="6"/>
        <v>6105</v>
      </c>
      <c r="D17" s="39">
        <f t="shared" si="0"/>
        <v>6581</v>
      </c>
      <c r="E17" s="39">
        <f t="shared" si="1"/>
        <v>7720</v>
      </c>
      <c r="F17" s="39">
        <f t="shared" si="2"/>
        <v>8450</v>
      </c>
      <c r="G17" s="39">
        <f t="shared" si="3"/>
        <v>8850</v>
      </c>
      <c r="I17" s="40"/>
      <c r="J17" s="40"/>
      <c r="K17" s="40">
        <v>5601099469</v>
      </c>
      <c r="L17" s="40">
        <v>6105605415</v>
      </c>
      <c r="M17" s="40">
        <v>6581456982</v>
      </c>
      <c r="N17" s="40">
        <v>7720651004</v>
      </c>
      <c r="O17" s="40">
        <v>8450431673</v>
      </c>
      <c r="P17" s="40"/>
      <c r="Q17" s="40"/>
      <c r="R17" s="40"/>
      <c r="S17" s="40"/>
      <c r="T17" s="40"/>
      <c r="U17" s="40"/>
      <c r="V17" s="40"/>
      <c r="W17" s="40"/>
      <c r="X17" s="40"/>
      <c r="Y17" s="40">
        <v>8850000000</v>
      </c>
      <c r="AA17" s="27" t="s">
        <v>636</v>
      </c>
      <c r="AC17" s="27" t="s">
        <v>89</v>
      </c>
    </row>
    <row r="18" spans="1:29" s="27" customFormat="1" ht="15" customHeight="1" x14ac:dyDescent="0.25">
      <c r="A18" s="38" t="s">
        <v>11</v>
      </c>
      <c r="B18" s="12" t="s">
        <v>44</v>
      </c>
      <c r="C18" s="39">
        <f t="shared" si="6"/>
        <v>1704</v>
      </c>
      <c r="D18" s="39">
        <f t="shared" si="0"/>
        <v>2030</v>
      </c>
      <c r="E18" s="39">
        <f t="shared" si="1"/>
        <v>2033</v>
      </c>
      <c r="F18" s="39">
        <f t="shared" si="2"/>
        <v>2575</v>
      </c>
      <c r="G18" s="39">
        <f t="shared" si="3"/>
        <v>3550</v>
      </c>
      <c r="I18" s="40"/>
      <c r="J18" s="40"/>
      <c r="K18" s="40">
        <v>916013258</v>
      </c>
      <c r="L18" s="40">
        <v>1704983392</v>
      </c>
      <c r="M18" s="40">
        <v>2030711885</v>
      </c>
      <c r="N18" s="40">
        <v>2033116904</v>
      </c>
      <c r="O18" s="40">
        <v>2575566949</v>
      </c>
      <c r="P18" s="40"/>
      <c r="Q18" s="40"/>
      <c r="R18" s="40"/>
      <c r="S18" s="40"/>
      <c r="T18" s="40"/>
      <c r="U18" s="40"/>
      <c r="V18" s="40"/>
      <c r="W18" s="40"/>
      <c r="X18" s="40"/>
      <c r="Y18" s="40">
        <v>3550000000</v>
      </c>
      <c r="AA18" s="27" t="s">
        <v>636</v>
      </c>
      <c r="AC18" s="27" t="s">
        <v>89</v>
      </c>
    </row>
    <row r="19" spans="1:29" s="27" customFormat="1" ht="15" customHeight="1" x14ac:dyDescent="0.25">
      <c r="A19" s="38" t="s">
        <v>14</v>
      </c>
      <c r="B19" s="12" t="s">
        <v>77</v>
      </c>
      <c r="C19" s="39">
        <f t="shared" si="6"/>
        <v>164</v>
      </c>
      <c r="D19" s="39">
        <f t="shared" si="0"/>
        <v>216</v>
      </c>
      <c r="E19" s="39">
        <f t="shared" si="1"/>
        <v>255</v>
      </c>
      <c r="F19" s="39">
        <f t="shared" si="2"/>
        <v>222</v>
      </c>
      <c r="G19" s="39">
        <f t="shared" si="3"/>
        <v>450</v>
      </c>
      <c r="I19" s="40"/>
      <c r="J19" s="40"/>
      <c r="K19" s="40">
        <v>130559273</v>
      </c>
      <c r="L19" s="40">
        <v>164233522</v>
      </c>
      <c r="M19" s="40">
        <v>216039320</v>
      </c>
      <c r="N19" s="40">
        <v>255422002</v>
      </c>
      <c r="O19" s="40">
        <v>222060789</v>
      </c>
      <c r="P19" s="40"/>
      <c r="Q19" s="40"/>
      <c r="R19" s="40"/>
      <c r="S19" s="40"/>
      <c r="T19" s="40"/>
      <c r="U19" s="40"/>
      <c r="V19" s="40"/>
      <c r="W19" s="40"/>
      <c r="X19" s="40"/>
      <c r="Y19" s="40">
        <v>450000000</v>
      </c>
      <c r="AA19" s="27" t="s">
        <v>636</v>
      </c>
      <c r="AC19" s="27" t="s">
        <v>89</v>
      </c>
    </row>
    <row r="20" spans="1:29" s="27" customFormat="1" ht="15" customHeight="1" x14ac:dyDescent="0.25">
      <c r="A20" s="38" t="s">
        <v>15</v>
      </c>
      <c r="B20" s="12" t="s">
        <v>76</v>
      </c>
      <c r="C20" s="39">
        <f t="shared" si="6"/>
        <v>89</v>
      </c>
      <c r="D20" s="39">
        <f t="shared" si="0"/>
        <v>6</v>
      </c>
      <c r="E20" s="39">
        <f t="shared" si="1"/>
        <v>44</v>
      </c>
      <c r="F20" s="39">
        <f t="shared" si="2"/>
        <v>-352.00000010000002</v>
      </c>
      <c r="G20" s="39">
        <f t="shared" si="3"/>
        <v>-570.00000009999997</v>
      </c>
      <c r="I20" s="40"/>
      <c r="J20" s="40"/>
      <c r="K20" s="40">
        <v>112051582</v>
      </c>
      <c r="L20" s="40">
        <v>89150618</v>
      </c>
      <c r="M20" s="40">
        <v>6024494</v>
      </c>
      <c r="N20" s="40">
        <v>44096490</v>
      </c>
      <c r="O20" s="40">
        <v>-352448991</v>
      </c>
      <c r="P20" s="40"/>
      <c r="Q20" s="40"/>
      <c r="R20" s="40"/>
      <c r="S20" s="40"/>
      <c r="T20" s="40"/>
      <c r="U20" s="40"/>
      <c r="V20" s="40"/>
      <c r="W20" s="40"/>
      <c r="X20" s="40"/>
      <c r="Y20" s="40">
        <v>-570000000</v>
      </c>
      <c r="AA20" s="27" t="s">
        <v>636</v>
      </c>
      <c r="AC20" s="27" t="s">
        <v>89</v>
      </c>
    </row>
    <row r="21" spans="1:29" s="27" customFormat="1" ht="15" customHeight="1" x14ac:dyDescent="0.25">
      <c r="A21" s="42" t="s">
        <v>25</v>
      </c>
      <c r="B21" s="14" t="s">
        <v>26</v>
      </c>
      <c r="C21" s="43">
        <f t="shared" si="6"/>
        <v>-3033.0000000999999</v>
      </c>
      <c r="D21" s="43">
        <f t="shared" si="0"/>
        <v>-3368.0000000999999</v>
      </c>
      <c r="E21" s="43">
        <f t="shared" si="1"/>
        <v>-3990.0000000999999</v>
      </c>
      <c r="F21" s="43">
        <f t="shared" si="2"/>
        <v>-4575.0000000999999</v>
      </c>
      <c r="G21" s="43">
        <f t="shared" si="3"/>
        <v>-5500.0000000999999</v>
      </c>
      <c r="I21" s="44"/>
      <c r="J21" s="44"/>
      <c r="K21" s="44">
        <v>-2570742455</v>
      </c>
      <c r="L21" s="44">
        <v>-3033352701</v>
      </c>
      <c r="M21" s="44">
        <v>-3368381620</v>
      </c>
      <c r="N21" s="44">
        <v>-3990637686</v>
      </c>
      <c r="O21" s="44">
        <v>-4575708004</v>
      </c>
      <c r="P21" s="44"/>
      <c r="Q21" s="44"/>
      <c r="R21" s="44"/>
      <c r="S21" s="44"/>
      <c r="T21" s="44"/>
      <c r="U21" s="44"/>
      <c r="V21" s="44"/>
      <c r="W21" s="44"/>
      <c r="X21" s="44"/>
      <c r="Y21" s="44">
        <v>-5500000000</v>
      </c>
      <c r="AA21" s="27" t="s">
        <v>636</v>
      </c>
      <c r="AC21" s="27" t="s">
        <v>89</v>
      </c>
    </row>
    <row r="22" spans="1:29" s="27" customFormat="1" ht="15" customHeight="1" x14ac:dyDescent="0.25">
      <c r="A22" s="36" t="s">
        <v>32</v>
      </c>
      <c r="B22" s="11" t="s">
        <v>28</v>
      </c>
      <c r="C22" s="37">
        <f t="shared" si="6"/>
        <v>126</v>
      </c>
      <c r="D22" s="37">
        <f t="shared" si="0"/>
        <v>144</v>
      </c>
      <c r="E22" s="37">
        <f t="shared" si="1"/>
        <v>366</v>
      </c>
      <c r="F22" s="37">
        <f t="shared" si="2"/>
        <v>396</v>
      </c>
      <c r="G22" s="37" t="str">
        <f t="shared" si="3"/>
        <v>―</v>
      </c>
      <c r="I22" s="48"/>
      <c r="J22" s="48"/>
      <c r="K22" s="48">
        <v>75892287</v>
      </c>
      <c r="L22" s="48">
        <v>126825698</v>
      </c>
      <c r="M22" s="48">
        <v>144472529</v>
      </c>
      <c r="N22" s="48">
        <v>366886716</v>
      </c>
      <c r="O22" s="48">
        <v>396354924</v>
      </c>
      <c r="P22" s="48"/>
      <c r="Q22" s="48"/>
      <c r="R22" s="48"/>
      <c r="S22" s="48"/>
      <c r="T22" s="48"/>
      <c r="U22" s="48"/>
      <c r="V22" s="48"/>
      <c r="W22" s="48"/>
      <c r="X22" s="48"/>
      <c r="Y22" s="48"/>
      <c r="AA22" s="27" t="s">
        <v>637</v>
      </c>
      <c r="AC22" s="27" t="s">
        <v>89</v>
      </c>
    </row>
    <row r="23" spans="1:29" s="27" customFormat="1" ht="15" customHeight="1" x14ac:dyDescent="0.25">
      <c r="A23" s="49" t="s">
        <v>33</v>
      </c>
      <c r="B23" s="12" t="s">
        <v>43</v>
      </c>
      <c r="C23" s="39">
        <f t="shared" si="6"/>
        <v>4</v>
      </c>
      <c r="D23" s="39">
        <f t="shared" si="0"/>
        <v>17</v>
      </c>
      <c r="E23" s="39">
        <f t="shared" si="1"/>
        <v>16</v>
      </c>
      <c r="F23" s="39">
        <f t="shared" si="2"/>
        <v>16</v>
      </c>
      <c r="G23" s="39" t="str">
        <f t="shared" si="3"/>
        <v>―</v>
      </c>
      <c r="I23" s="40"/>
      <c r="J23" s="40"/>
      <c r="K23" s="40">
        <v>84537</v>
      </c>
      <c r="L23" s="40">
        <v>4495091</v>
      </c>
      <c r="M23" s="40">
        <v>17314918</v>
      </c>
      <c r="N23" s="40">
        <v>16700937</v>
      </c>
      <c r="O23" s="40">
        <v>16021441</v>
      </c>
      <c r="P23" s="40"/>
      <c r="Q23" s="40"/>
      <c r="R23" s="40"/>
      <c r="S23" s="40"/>
      <c r="T23" s="40"/>
      <c r="U23" s="40"/>
      <c r="V23" s="40"/>
      <c r="W23" s="40"/>
      <c r="X23" s="40"/>
      <c r="Y23" s="40"/>
      <c r="AA23" s="27" t="s">
        <v>637</v>
      </c>
      <c r="AC23" s="27" t="s">
        <v>89</v>
      </c>
    </row>
    <row r="24" spans="1:29" s="27" customFormat="1" ht="15" customHeight="1" x14ac:dyDescent="0.25">
      <c r="A24" s="49" t="s">
        <v>34</v>
      </c>
      <c r="B24" s="12" t="s">
        <v>29</v>
      </c>
      <c r="C24" s="39">
        <f t="shared" si="6"/>
        <v>1</v>
      </c>
      <c r="D24" s="39">
        <f t="shared" si="0"/>
        <v>1</v>
      </c>
      <c r="E24" s="39">
        <f t="shared" si="1"/>
        <v>3</v>
      </c>
      <c r="F24" s="39">
        <f t="shared" si="2"/>
        <v>5</v>
      </c>
      <c r="G24" s="39" t="str">
        <f t="shared" si="3"/>
        <v>―</v>
      </c>
      <c r="I24" s="40"/>
      <c r="J24" s="40"/>
      <c r="K24" s="40">
        <v>1342638</v>
      </c>
      <c r="L24" s="40">
        <v>1507390</v>
      </c>
      <c r="M24" s="40">
        <v>1504374</v>
      </c>
      <c r="N24" s="40">
        <v>3702743</v>
      </c>
      <c r="O24" s="40">
        <v>5534782</v>
      </c>
      <c r="P24" s="40"/>
      <c r="Q24" s="40"/>
      <c r="R24" s="40"/>
      <c r="S24" s="40"/>
      <c r="T24" s="40"/>
      <c r="U24" s="40"/>
      <c r="V24" s="40"/>
      <c r="W24" s="40"/>
      <c r="X24" s="40"/>
      <c r="Y24" s="40"/>
      <c r="AA24" s="27" t="s">
        <v>637</v>
      </c>
      <c r="AC24" s="27" t="s">
        <v>89</v>
      </c>
    </row>
    <row r="25" spans="1:29" s="27" customFormat="1" ht="15" customHeight="1" x14ac:dyDescent="0.25">
      <c r="A25" s="49" t="s">
        <v>35</v>
      </c>
      <c r="B25" s="12" t="s">
        <v>509</v>
      </c>
      <c r="C25" s="39">
        <f t="shared" si="6"/>
        <v>42</v>
      </c>
      <c r="D25" s="39">
        <f t="shared" si="0"/>
        <v>37</v>
      </c>
      <c r="E25" s="39">
        <f t="shared" si="1"/>
        <v>91</v>
      </c>
      <c r="F25" s="39">
        <f t="shared" si="2"/>
        <v>100</v>
      </c>
      <c r="G25" s="39" t="str">
        <f t="shared" si="3"/>
        <v>―</v>
      </c>
      <c r="I25" s="40"/>
      <c r="J25" s="40"/>
      <c r="K25" s="40">
        <v>41708221</v>
      </c>
      <c r="L25" s="40">
        <v>42017197</v>
      </c>
      <c r="M25" s="40">
        <v>37699041</v>
      </c>
      <c r="N25" s="40">
        <v>91122811</v>
      </c>
      <c r="O25" s="40">
        <v>100324373</v>
      </c>
      <c r="P25" s="40"/>
      <c r="Q25" s="40"/>
      <c r="R25" s="40"/>
      <c r="S25" s="40"/>
      <c r="T25" s="40"/>
      <c r="U25" s="40"/>
      <c r="V25" s="40"/>
      <c r="W25" s="40"/>
      <c r="X25" s="40"/>
      <c r="Y25" s="40"/>
      <c r="AA25" s="27" t="s">
        <v>637</v>
      </c>
      <c r="AC25" s="27" t="s">
        <v>89</v>
      </c>
    </row>
    <row r="26" spans="1:29" s="27" customFormat="1" ht="15" customHeight="1" x14ac:dyDescent="0.25">
      <c r="A26" s="49" t="s">
        <v>36</v>
      </c>
      <c r="B26" s="12" t="s">
        <v>30</v>
      </c>
      <c r="C26" s="39">
        <f t="shared" si="6"/>
        <v>46</v>
      </c>
      <c r="D26" s="39">
        <f t="shared" si="0"/>
        <v>63</v>
      </c>
      <c r="E26" s="39">
        <f t="shared" si="1"/>
        <v>217</v>
      </c>
      <c r="F26" s="39">
        <f t="shared" si="2"/>
        <v>165</v>
      </c>
      <c r="G26" s="39" t="str">
        <f t="shared" si="3"/>
        <v>―</v>
      </c>
      <c r="I26" s="40"/>
      <c r="J26" s="40"/>
      <c r="K26" s="40">
        <v>13838307</v>
      </c>
      <c r="L26" s="40">
        <v>46874806</v>
      </c>
      <c r="M26" s="40">
        <v>63999958</v>
      </c>
      <c r="N26" s="40">
        <v>217641702</v>
      </c>
      <c r="O26" s="40">
        <v>165944738</v>
      </c>
      <c r="P26" s="40"/>
      <c r="Q26" s="40"/>
      <c r="R26" s="40"/>
      <c r="S26" s="40"/>
      <c r="T26" s="40"/>
      <c r="U26" s="40"/>
      <c r="V26" s="40"/>
      <c r="W26" s="40"/>
      <c r="X26" s="40"/>
      <c r="Y26" s="40"/>
      <c r="AA26" s="27" t="s">
        <v>637</v>
      </c>
      <c r="AC26" s="27" t="s">
        <v>89</v>
      </c>
    </row>
    <row r="27" spans="1:29" s="27" customFormat="1" ht="15" customHeight="1" x14ac:dyDescent="0.25">
      <c r="A27" s="49" t="s">
        <v>37</v>
      </c>
      <c r="B27" s="12" t="s">
        <v>31</v>
      </c>
      <c r="C27" s="39">
        <f t="shared" si="6"/>
        <v>31</v>
      </c>
      <c r="D27" s="39">
        <f t="shared" si="0"/>
        <v>23</v>
      </c>
      <c r="E27" s="39">
        <f t="shared" si="1"/>
        <v>37</v>
      </c>
      <c r="F27" s="39">
        <f t="shared" si="2"/>
        <v>108</v>
      </c>
      <c r="G27" s="39" t="str">
        <f t="shared" si="3"/>
        <v>―</v>
      </c>
      <c r="I27" s="39">
        <f>I22-SUM(I23:I26)</f>
        <v>0</v>
      </c>
      <c r="J27" s="39">
        <f t="shared" ref="J27:X27" si="11">J22-SUM(J23:J26)</f>
        <v>0</v>
      </c>
      <c r="K27" s="39">
        <f t="shared" si="11"/>
        <v>18918584</v>
      </c>
      <c r="L27" s="39">
        <f t="shared" si="11"/>
        <v>31931214</v>
      </c>
      <c r="M27" s="39">
        <f t="shared" si="11"/>
        <v>23954238</v>
      </c>
      <c r="N27" s="39">
        <f t="shared" si="11"/>
        <v>37718523</v>
      </c>
      <c r="O27" s="39">
        <f t="shared" si="11"/>
        <v>108529590</v>
      </c>
      <c r="P27" s="39">
        <f t="shared" si="11"/>
        <v>0</v>
      </c>
      <c r="Q27" s="39">
        <f t="shared" si="11"/>
        <v>0</v>
      </c>
      <c r="R27" s="39">
        <f t="shared" si="11"/>
        <v>0</v>
      </c>
      <c r="S27" s="39">
        <f t="shared" si="11"/>
        <v>0</v>
      </c>
      <c r="T27" s="39">
        <f t="shared" si="11"/>
        <v>0</v>
      </c>
      <c r="U27" s="39">
        <f t="shared" si="11"/>
        <v>0</v>
      </c>
      <c r="V27" s="39">
        <f t="shared" si="11"/>
        <v>0</v>
      </c>
      <c r="W27" s="39">
        <f t="shared" si="11"/>
        <v>0</v>
      </c>
      <c r="X27" s="39">
        <f t="shared" si="11"/>
        <v>0</v>
      </c>
      <c r="Y27" s="39"/>
      <c r="AC27" s="27" t="s">
        <v>89</v>
      </c>
    </row>
    <row r="28" spans="1:29" s="27" customFormat="1" ht="15" customHeight="1" x14ac:dyDescent="0.25">
      <c r="A28" s="36" t="s">
        <v>38</v>
      </c>
      <c r="B28" s="11" t="s">
        <v>41</v>
      </c>
      <c r="C28" s="37">
        <f t="shared" si="6"/>
        <v>146</v>
      </c>
      <c r="D28" s="37">
        <f t="shared" si="0"/>
        <v>235</v>
      </c>
      <c r="E28" s="37">
        <f t="shared" si="1"/>
        <v>353</v>
      </c>
      <c r="F28" s="37">
        <f t="shared" si="2"/>
        <v>419</v>
      </c>
      <c r="G28" s="37" t="str">
        <f t="shared" si="3"/>
        <v>―</v>
      </c>
      <c r="I28" s="48"/>
      <c r="J28" s="48"/>
      <c r="K28" s="48">
        <v>100295489</v>
      </c>
      <c r="L28" s="48">
        <v>146234197</v>
      </c>
      <c r="M28" s="48">
        <v>235627683</v>
      </c>
      <c r="N28" s="48">
        <v>353871268</v>
      </c>
      <c r="O28" s="48">
        <v>419211029</v>
      </c>
      <c r="P28" s="48"/>
      <c r="Q28" s="48"/>
      <c r="R28" s="48"/>
      <c r="S28" s="48"/>
      <c r="T28" s="48"/>
      <c r="U28" s="48"/>
      <c r="V28" s="48"/>
      <c r="W28" s="48"/>
      <c r="X28" s="48"/>
      <c r="Y28" s="48"/>
      <c r="AA28" s="27" t="s">
        <v>637</v>
      </c>
      <c r="AC28" s="27" t="s">
        <v>89</v>
      </c>
    </row>
    <row r="29" spans="1:29" s="27" customFormat="1" ht="15" customHeight="1" x14ac:dyDescent="0.25">
      <c r="A29" s="49" t="s">
        <v>39</v>
      </c>
      <c r="B29" s="12" t="s">
        <v>197</v>
      </c>
      <c r="C29" s="39">
        <f t="shared" si="6"/>
        <v>99</v>
      </c>
      <c r="D29" s="39">
        <f t="shared" si="0"/>
        <v>160</v>
      </c>
      <c r="E29" s="39">
        <f t="shared" si="1"/>
        <v>215</v>
      </c>
      <c r="F29" s="39">
        <f t="shared" si="2"/>
        <v>237</v>
      </c>
      <c r="G29" s="39" t="str">
        <f t="shared" si="3"/>
        <v>―</v>
      </c>
      <c r="I29" s="40"/>
      <c r="J29" s="40"/>
      <c r="K29" s="40">
        <v>61587561</v>
      </c>
      <c r="L29" s="40">
        <v>99518211</v>
      </c>
      <c r="M29" s="40">
        <v>160747746</v>
      </c>
      <c r="N29" s="40">
        <v>215748759</v>
      </c>
      <c r="O29" s="40">
        <v>237026265</v>
      </c>
      <c r="P29" s="40"/>
      <c r="Q29" s="40"/>
      <c r="R29" s="40"/>
      <c r="S29" s="40"/>
      <c r="T29" s="40"/>
      <c r="U29" s="40"/>
      <c r="V29" s="40"/>
      <c r="W29" s="40"/>
      <c r="X29" s="40"/>
      <c r="Y29" s="40"/>
      <c r="AA29" s="27" t="s">
        <v>637</v>
      </c>
      <c r="AC29" s="27" t="s">
        <v>89</v>
      </c>
    </row>
    <row r="30" spans="1:29" s="27" customFormat="1" ht="15" customHeight="1" x14ac:dyDescent="0.25">
      <c r="A30" s="49" t="s">
        <v>672</v>
      </c>
      <c r="B30" s="12" t="s">
        <v>673</v>
      </c>
      <c r="C30" s="39">
        <f>+IF(OR(L30="",L30=0),"―",IF(L30&lt;0,ROUNDDOWN(L30/10^6,0)+-0.0000001,ROUNDDOWN(L30/10^6,0)))</f>
        <v>7</v>
      </c>
      <c r="D30" s="39">
        <f>+IF(OR(M30="",M30=0),"―",IF(M30&lt;0,ROUNDDOWN(M30/10^6,0)+-0.0000001,ROUNDDOWN(M30/10^6,0)))</f>
        <v>0</v>
      </c>
      <c r="E30" s="39">
        <f>+IF(OR(N30="",N30=0),"―",IF(N30&lt;0,ROUNDDOWN(N30/10^6,0)+-0.0000001,ROUNDDOWN(N30/10^6,0)))</f>
        <v>0</v>
      </c>
      <c r="F30" s="39">
        <f>+IF(OR(O30="",O30=0),"―",IF(O30&lt;0,ROUNDDOWN(O30/10^6,0)+-0.0000001,ROUNDDOWN(O30/10^6,0)))</f>
        <v>0</v>
      </c>
      <c r="G30" s="39" t="str">
        <f>+IF(OR(Y30="",Y30=0),"―",IF(Y30&lt;0,ROUNDDOWN(Y30/10^6,0)+-0.0000001,ROUNDDOWN(Y30/10^6,0)))</f>
        <v>―</v>
      </c>
      <c r="I30" s="40"/>
      <c r="J30" s="40"/>
      <c r="K30" s="40">
        <v>9491540</v>
      </c>
      <c r="L30" s="40">
        <v>7870376</v>
      </c>
      <c r="M30" s="40">
        <v>699424</v>
      </c>
      <c r="N30" s="40">
        <v>499836</v>
      </c>
      <c r="O30" s="40">
        <v>712209</v>
      </c>
      <c r="P30" s="40"/>
      <c r="Q30" s="40"/>
      <c r="R30" s="40"/>
      <c r="S30" s="40"/>
      <c r="T30" s="40"/>
      <c r="U30" s="40"/>
      <c r="V30" s="40"/>
      <c r="W30" s="40"/>
      <c r="X30" s="40"/>
      <c r="Y30" s="40"/>
      <c r="AA30" s="27" t="s">
        <v>637</v>
      </c>
      <c r="AC30" s="27" t="s">
        <v>89</v>
      </c>
    </row>
    <row r="31" spans="1:29" s="27" customFormat="1" ht="15" customHeight="1" x14ac:dyDescent="0.25">
      <c r="A31" s="49" t="s">
        <v>40</v>
      </c>
      <c r="B31" s="12" t="s">
        <v>42</v>
      </c>
      <c r="C31" s="39">
        <f t="shared" si="6"/>
        <v>12</v>
      </c>
      <c r="D31" s="39">
        <f t="shared" si="0"/>
        <v>24</v>
      </c>
      <c r="E31" s="39">
        <f t="shared" si="1"/>
        <v>69</v>
      </c>
      <c r="F31" s="39">
        <f t="shared" si="2"/>
        <v>108</v>
      </c>
      <c r="G31" s="39" t="str">
        <f t="shared" si="3"/>
        <v>―</v>
      </c>
      <c r="I31" s="40"/>
      <c r="J31" s="40"/>
      <c r="K31" s="40">
        <v>14119966</v>
      </c>
      <c r="L31" s="40">
        <v>12387933</v>
      </c>
      <c r="M31" s="40">
        <v>24402636</v>
      </c>
      <c r="N31" s="40">
        <v>69471284</v>
      </c>
      <c r="O31" s="40">
        <v>108768506</v>
      </c>
      <c r="P31" s="40"/>
      <c r="Q31" s="40"/>
      <c r="R31" s="40"/>
      <c r="S31" s="40"/>
      <c r="T31" s="40"/>
      <c r="U31" s="40"/>
      <c r="V31" s="40"/>
      <c r="W31" s="40"/>
      <c r="X31" s="40"/>
      <c r="Y31" s="40"/>
      <c r="AA31" s="27" t="s">
        <v>637</v>
      </c>
      <c r="AC31" s="27" t="s">
        <v>89</v>
      </c>
    </row>
    <row r="32" spans="1:29" s="27" customFormat="1" ht="15" hidden="1" customHeight="1" outlineLevel="1" x14ac:dyDescent="0.25">
      <c r="A32" s="49" t="s">
        <v>674</v>
      </c>
      <c r="B32" s="168" t="s">
        <v>675</v>
      </c>
      <c r="C32" s="39" t="str">
        <f>+IF(OR(L32="",L32=0),"―",IF(L32&lt;0,ROUNDDOWN(L32/10^6,0)+-0.0000001,ROUNDDOWN(L32/10^6,0)))</f>
        <v>―</v>
      </c>
      <c r="D32" s="39" t="str">
        <f>+IF(OR(M32="",M32=0),"―",IF(M32&lt;0,ROUNDDOWN(M32/10^6,0)+-0.0000001,ROUNDDOWN(M32/10^6,0)))</f>
        <v>―</v>
      </c>
      <c r="E32" s="39" t="str">
        <f>+IF(OR(N32="",N32=0),"―",IF(N32&lt;0,ROUNDDOWN(N32/10^6,0)+-0.0000001,ROUNDDOWN(N32/10^6,0)))</f>
        <v>―</v>
      </c>
      <c r="F32" s="39" t="str">
        <f>+IF(OR(O32="",O32=0),"―",IF(O32&lt;0,ROUNDDOWN(O32/10^6,0)+-0.0000001,ROUNDDOWN(O32/10^6,0)))</f>
        <v>―</v>
      </c>
      <c r="G32" s="39" t="str">
        <f>+IF(OR(Y32="",Y32=0),"―",IF(Y32&lt;0,ROUNDDOWN(Y32/10^6,0)+-0.0000001,ROUNDDOWN(Y32/10^6,0)))</f>
        <v>―</v>
      </c>
      <c r="I32" s="40"/>
      <c r="J32" s="40"/>
      <c r="K32" s="40"/>
      <c r="L32" s="40"/>
      <c r="M32" s="40"/>
      <c r="N32" s="40"/>
      <c r="O32" s="40"/>
      <c r="P32" s="40"/>
      <c r="Q32" s="40"/>
      <c r="R32" s="40"/>
      <c r="S32" s="40"/>
      <c r="T32" s="40"/>
      <c r="U32" s="40"/>
      <c r="V32" s="40"/>
      <c r="W32" s="40"/>
      <c r="X32" s="40"/>
      <c r="Y32" s="40"/>
      <c r="AA32" s="27" t="s">
        <v>637</v>
      </c>
      <c r="AC32" s="27" t="s">
        <v>89</v>
      </c>
    </row>
    <row r="33" spans="1:29" s="27" customFormat="1" ht="15" customHeight="1" collapsed="1" x14ac:dyDescent="0.25">
      <c r="A33" s="50" t="s">
        <v>37</v>
      </c>
      <c r="B33" s="14" t="s">
        <v>31</v>
      </c>
      <c r="C33" s="43">
        <f t="shared" si="6"/>
        <v>26</v>
      </c>
      <c r="D33" s="43">
        <f t="shared" si="0"/>
        <v>49</v>
      </c>
      <c r="E33" s="43">
        <f t="shared" si="1"/>
        <v>68</v>
      </c>
      <c r="F33" s="43">
        <f t="shared" si="2"/>
        <v>72</v>
      </c>
      <c r="G33" s="43" t="str">
        <f t="shared" si="3"/>
        <v>―</v>
      </c>
      <c r="I33" s="43">
        <f>I28-SUM(I29:I32)</f>
        <v>0</v>
      </c>
      <c r="J33" s="43">
        <f t="shared" ref="J33:Y33" si="12">J28-SUM(J29:J32)</f>
        <v>0</v>
      </c>
      <c r="K33" s="43">
        <f t="shared" si="12"/>
        <v>15096422</v>
      </c>
      <c r="L33" s="43">
        <f t="shared" si="12"/>
        <v>26457677</v>
      </c>
      <c r="M33" s="43">
        <f t="shared" si="12"/>
        <v>49777877</v>
      </c>
      <c r="N33" s="43">
        <f t="shared" si="12"/>
        <v>68151389</v>
      </c>
      <c r="O33" s="43">
        <f t="shared" si="12"/>
        <v>72704049</v>
      </c>
      <c r="P33" s="43">
        <f t="shared" si="12"/>
        <v>0</v>
      </c>
      <c r="Q33" s="43">
        <f t="shared" si="12"/>
        <v>0</v>
      </c>
      <c r="R33" s="43">
        <f t="shared" si="12"/>
        <v>0</v>
      </c>
      <c r="S33" s="43">
        <f t="shared" si="12"/>
        <v>0</v>
      </c>
      <c r="T33" s="43">
        <f t="shared" si="12"/>
        <v>0</v>
      </c>
      <c r="U33" s="43">
        <f t="shared" si="12"/>
        <v>0</v>
      </c>
      <c r="V33" s="43">
        <f t="shared" si="12"/>
        <v>0</v>
      </c>
      <c r="W33" s="43">
        <f t="shared" si="12"/>
        <v>0</v>
      </c>
      <c r="X33" s="43">
        <f t="shared" si="12"/>
        <v>0</v>
      </c>
      <c r="Y33" s="43">
        <f t="shared" si="12"/>
        <v>0</v>
      </c>
      <c r="AC33" s="27" t="s">
        <v>89</v>
      </c>
    </row>
    <row r="34" spans="1:29" s="27" customFormat="1" ht="15" customHeight="1" x14ac:dyDescent="0.25">
      <c r="A34" s="45" t="s">
        <v>48</v>
      </c>
      <c r="B34" s="13" t="s">
        <v>515</v>
      </c>
      <c r="C34" s="46">
        <f t="shared" si="6"/>
        <v>5011</v>
      </c>
      <c r="D34" s="46">
        <f t="shared" si="0"/>
        <v>5374</v>
      </c>
      <c r="E34" s="46">
        <f t="shared" si="1"/>
        <v>6075</v>
      </c>
      <c r="F34" s="46">
        <f t="shared" si="2"/>
        <v>6297</v>
      </c>
      <c r="G34" s="46">
        <f t="shared" si="3"/>
        <v>7100</v>
      </c>
      <c r="I34" s="46">
        <f t="shared" ref="I34:X34" si="13">I16+I22-I28</f>
        <v>0</v>
      </c>
      <c r="J34" s="46">
        <f t="shared" si="13"/>
        <v>0</v>
      </c>
      <c r="K34" s="46">
        <f t="shared" si="13"/>
        <v>4164577925</v>
      </c>
      <c r="L34" s="46">
        <f t="shared" si="13"/>
        <v>5011211747</v>
      </c>
      <c r="M34" s="46">
        <f t="shared" si="13"/>
        <v>5374695907</v>
      </c>
      <c r="N34" s="46">
        <f t="shared" si="13"/>
        <v>6075664162</v>
      </c>
      <c r="O34" s="46">
        <f t="shared" si="13"/>
        <v>6297046311</v>
      </c>
      <c r="P34" s="46">
        <f t="shared" si="13"/>
        <v>0</v>
      </c>
      <c r="Q34" s="46">
        <f t="shared" si="13"/>
        <v>0</v>
      </c>
      <c r="R34" s="46">
        <f t="shared" si="13"/>
        <v>0</v>
      </c>
      <c r="S34" s="46">
        <f t="shared" si="13"/>
        <v>0</v>
      </c>
      <c r="T34" s="46">
        <f t="shared" si="13"/>
        <v>0</v>
      </c>
      <c r="U34" s="46">
        <f t="shared" si="13"/>
        <v>0</v>
      </c>
      <c r="V34" s="46">
        <f t="shared" si="13"/>
        <v>0</v>
      </c>
      <c r="W34" s="46">
        <f t="shared" si="13"/>
        <v>0</v>
      </c>
      <c r="X34" s="46">
        <f t="shared" si="13"/>
        <v>0</v>
      </c>
      <c r="Y34" s="47">
        <v>7100000000</v>
      </c>
      <c r="AC34" s="27" t="s">
        <v>89</v>
      </c>
    </row>
    <row r="35" spans="1:29" s="27" customFormat="1" ht="15" customHeight="1" x14ac:dyDescent="0.25">
      <c r="A35" s="36" t="s">
        <v>49</v>
      </c>
      <c r="B35" s="11" t="s">
        <v>510</v>
      </c>
      <c r="C35" s="37">
        <f t="shared" si="6"/>
        <v>191</v>
      </c>
      <c r="D35" s="37">
        <f t="shared" si="0"/>
        <v>2681</v>
      </c>
      <c r="E35" s="37">
        <f t="shared" si="1"/>
        <v>94</v>
      </c>
      <c r="F35" s="37">
        <f t="shared" si="2"/>
        <v>401</v>
      </c>
      <c r="G35" s="37" t="str">
        <f t="shared" si="3"/>
        <v>―</v>
      </c>
      <c r="I35" s="48"/>
      <c r="J35" s="48"/>
      <c r="K35" s="48">
        <v>2068165</v>
      </c>
      <c r="L35" s="48">
        <v>191352193</v>
      </c>
      <c r="M35" s="48">
        <v>2681136452</v>
      </c>
      <c r="N35" s="48">
        <v>94958269</v>
      </c>
      <c r="O35" s="48">
        <v>401372672</v>
      </c>
      <c r="P35" s="48"/>
      <c r="Q35" s="48"/>
      <c r="R35" s="48"/>
      <c r="S35" s="48"/>
      <c r="T35" s="48"/>
      <c r="U35" s="48"/>
      <c r="V35" s="48"/>
      <c r="W35" s="48"/>
      <c r="X35" s="48"/>
      <c r="Y35" s="48"/>
      <c r="AA35" s="27" t="s">
        <v>637</v>
      </c>
      <c r="AC35" s="27" t="s">
        <v>89</v>
      </c>
    </row>
    <row r="36" spans="1:29" s="27" customFormat="1" ht="15" customHeight="1" x14ac:dyDescent="0.25">
      <c r="A36" s="49" t="s">
        <v>36</v>
      </c>
      <c r="B36" s="12" t="s">
        <v>30</v>
      </c>
      <c r="C36" s="39">
        <f t="shared" si="6"/>
        <v>173</v>
      </c>
      <c r="D36" s="39">
        <f t="shared" si="0"/>
        <v>464</v>
      </c>
      <c r="E36" s="39">
        <f t="shared" si="1"/>
        <v>93</v>
      </c>
      <c r="F36" s="39">
        <f t="shared" si="2"/>
        <v>195</v>
      </c>
      <c r="G36" s="39" t="str">
        <f t="shared" si="3"/>
        <v>―</v>
      </c>
      <c r="I36" s="40"/>
      <c r="J36" s="40"/>
      <c r="K36" s="40" t="s">
        <v>357</v>
      </c>
      <c r="L36" s="40">
        <v>173985507</v>
      </c>
      <c r="M36" s="40">
        <v>464789375</v>
      </c>
      <c r="N36" s="40">
        <v>93519087</v>
      </c>
      <c r="O36" s="40">
        <v>195254967</v>
      </c>
      <c r="P36" s="40"/>
      <c r="Q36" s="40"/>
      <c r="R36" s="40"/>
      <c r="S36" s="40"/>
      <c r="T36" s="40"/>
      <c r="U36" s="40"/>
      <c r="V36" s="40"/>
      <c r="W36" s="40"/>
      <c r="X36" s="40"/>
      <c r="Y36" s="40"/>
      <c r="AA36" s="27" t="s">
        <v>637</v>
      </c>
      <c r="AC36" s="27" t="s">
        <v>89</v>
      </c>
    </row>
    <row r="37" spans="1:29" s="27" customFormat="1" ht="15" customHeight="1" x14ac:dyDescent="0.25">
      <c r="A37" s="49" t="s">
        <v>46</v>
      </c>
      <c r="B37" s="12" t="s">
        <v>511</v>
      </c>
      <c r="C37" s="39">
        <f t="shared" si="6"/>
        <v>17</v>
      </c>
      <c r="D37" s="39">
        <f t="shared" si="0"/>
        <v>2202</v>
      </c>
      <c r="E37" s="39">
        <f t="shared" si="1"/>
        <v>1</v>
      </c>
      <c r="F37" s="39">
        <f t="shared" si="2"/>
        <v>3</v>
      </c>
      <c r="G37" s="39" t="str">
        <f t="shared" si="3"/>
        <v>―</v>
      </c>
      <c r="I37" s="40"/>
      <c r="J37" s="40"/>
      <c r="K37" s="40">
        <v>1563527</v>
      </c>
      <c r="L37" s="40">
        <v>17366686</v>
      </c>
      <c r="M37" s="40">
        <v>2202313600</v>
      </c>
      <c r="N37" s="40">
        <v>1439182</v>
      </c>
      <c r="O37" s="40">
        <v>3509705</v>
      </c>
      <c r="P37" s="40"/>
      <c r="Q37" s="40"/>
      <c r="R37" s="40"/>
      <c r="S37" s="40"/>
      <c r="T37" s="40"/>
      <c r="U37" s="40"/>
      <c r="V37" s="40"/>
      <c r="W37" s="40"/>
      <c r="X37" s="40"/>
      <c r="Y37" s="40"/>
      <c r="AA37" s="27" t="s">
        <v>637</v>
      </c>
      <c r="AC37" s="27" t="s">
        <v>89</v>
      </c>
    </row>
    <row r="38" spans="1:29" s="27" customFormat="1" ht="15" customHeight="1" x14ac:dyDescent="0.25">
      <c r="A38" s="49" t="s">
        <v>47</v>
      </c>
      <c r="B38" s="12" t="s">
        <v>50</v>
      </c>
      <c r="C38" s="39" t="str">
        <f t="shared" si="6"/>
        <v>―</v>
      </c>
      <c r="D38" s="39" t="str">
        <f t="shared" si="0"/>
        <v>―</v>
      </c>
      <c r="E38" s="39" t="str">
        <f t="shared" si="1"/>
        <v>―</v>
      </c>
      <c r="F38" s="39">
        <f t="shared" si="2"/>
        <v>202</v>
      </c>
      <c r="G38" s="39" t="str">
        <f t="shared" si="3"/>
        <v>―</v>
      </c>
      <c r="I38" s="40"/>
      <c r="J38" s="40"/>
      <c r="K38" s="40"/>
      <c r="L38" s="40"/>
      <c r="M38" s="40"/>
      <c r="N38" s="40"/>
      <c r="O38" s="40">
        <v>202608000</v>
      </c>
      <c r="P38" s="40"/>
      <c r="Q38" s="40"/>
      <c r="R38" s="40"/>
      <c r="S38" s="40"/>
      <c r="T38" s="40"/>
      <c r="U38" s="40"/>
      <c r="V38" s="40"/>
      <c r="W38" s="40"/>
      <c r="X38" s="40"/>
      <c r="Y38" s="40"/>
      <c r="AA38" s="27" t="s">
        <v>637</v>
      </c>
      <c r="AC38" s="27" t="s">
        <v>89</v>
      </c>
    </row>
    <row r="39" spans="1:29" s="27" customFormat="1" ht="15" customHeight="1" x14ac:dyDescent="0.25">
      <c r="A39" s="50" t="s">
        <v>37</v>
      </c>
      <c r="B39" s="14" t="s">
        <v>31</v>
      </c>
      <c r="C39" s="43" t="str">
        <f t="shared" si="6"/>
        <v>―</v>
      </c>
      <c r="D39" s="43">
        <f t="shared" si="0"/>
        <v>14</v>
      </c>
      <c r="E39" s="43" t="str">
        <f t="shared" si="1"/>
        <v>―</v>
      </c>
      <c r="F39" s="43" t="str">
        <f t="shared" si="2"/>
        <v>―</v>
      </c>
      <c r="G39" s="43" t="str">
        <f t="shared" si="3"/>
        <v>―</v>
      </c>
      <c r="I39" s="39">
        <f>I35-SUM(I36:I38)</f>
        <v>0</v>
      </c>
      <c r="J39" s="39">
        <f t="shared" ref="J39:X39" si="14">J35-SUM(J36:J38)</f>
        <v>0</v>
      </c>
      <c r="K39" s="39">
        <f t="shared" si="14"/>
        <v>504638</v>
      </c>
      <c r="L39" s="39">
        <f t="shared" si="14"/>
        <v>0</v>
      </c>
      <c r="M39" s="39">
        <f t="shared" si="14"/>
        <v>14033477</v>
      </c>
      <c r="N39" s="39">
        <f t="shared" si="14"/>
        <v>0</v>
      </c>
      <c r="O39" s="39">
        <f t="shared" si="14"/>
        <v>0</v>
      </c>
      <c r="P39" s="39">
        <f t="shared" si="14"/>
        <v>0</v>
      </c>
      <c r="Q39" s="39">
        <f t="shared" si="14"/>
        <v>0</v>
      </c>
      <c r="R39" s="39">
        <f t="shared" si="14"/>
        <v>0</v>
      </c>
      <c r="S39" s="39">
        <f t="shared" si="14"/>
        <v>0</v>
      </c>
      <c r="T39" s="39">
        <f t="shared" si="14"/>
        <v>0</v>
      </c>
      <c r="U39" s="39">
        <f t="shared" si="14"/>
        <v>0</v>
      </c>
      <c r="V39" s="39">
        <f t="shared" si="14"/>
        <v>0</v>
      </c>
      <c r="W39" s="39">
        <f t="shared" si="14"/>
        <v>0</v>
      </c>
      <c r="X39" s="39">
        <f t="shared" si="14"/>
        <v>0</v>
      </c>
      <c r="Y39" s="39"/>
      <c r="AC39" s="27" t="s">
        <v>89</v>
      </c>
    </row>
    <row r="40" spans="1:29" s="27" customFormat="1" ht="15" customHeight="1" x14ac:dyDescent="0.25">
      <c r="A40" s="36" t="s">
        <v>51</v>
      </c>
      <c r="B40" s="11" t="s">
        <v>512</v>
      </c>
      <c r="C40" s="37">
        <f t="shared" si="6"/>
        <v>248</v>
      </c>
      <c r="D40" s="37">
        <f t="shared" si="0"/>
        <v>1090</v>
      </c>
      <c r="E40" s="37">
        <f t="shared" si="1"/>
        <v>816</v>
      </c>
      <c r="F40" s="37">
        <f t="shared" si="2"/>
        <v>1057</v>
      </c>
      <c r="G40" s="37" t="str">
        <f t="shared" si="3"/>
        <v>―</v>
      </c>
      <c r="I40" s="48"/>
      <c r="J40" s="48"/>
      <c r="K40" s="48">
        <v>66166685</v>
      </c>
      <c r="L40" s="48">
        <v>248038106</v>
      </c>
      <c r="M40" s="48">
        <v>1090322917</v>
      </c>
      <c r="N40" s="48">
        <v>816400960</v>
      </c>
      <c r="O40" s="48">
        <v>1057396290</v>
      </c>
      <c r="P40" s="48"/>
      <c r="Q40" s="48"/>
      <c r="R40" s="48"/>
      <c r="S40" s="48"/>
      <c r="T40" s="48"/>
      <c r="U40" s="48"/>
      <c r="V40" s="48"/>
      <c r="W40" s="48"/>
      <c r="X40" s="48"/>
      <c r="Y40" s="48"/>
      <c r="AA40" s="27" t="s">
        <v>637</v>
      </c>
      <c r="AC40" s="27" t="s">
        <v>89</v>
      </c>
    </row>
    <row r="41" spans="1:29" s="27" customFormat="1" ht="15" customHeight="1" x14ac:dyDescent="0.25">
      <c r="A41" s="49" t="s">
        <v>52</v>
      </c>
      <c r="B41" s="178" t="s">
        <v>513</v>
      </c>
      <c r="C41" s="39">
        <f t="shared" si="6"/>
        <v>173</v>
      </c>
      <c r="D41" s="39">
        <f t="shared" si="0"/>
        <v>464</v>
      </c>
      <c r="E41" s="39">
        <f t="shared" si="1"/>
        <v>93</v>
      </c>
      <c r="F41" s="39">
        <f t="shared" si="2"/>
        <v>195</v>
      </c>
      <c r="G41" s="39" t="str">
        <f t="shared" si="3"/>
        <v>―</v>
      </c>
      <c r="I41" s="40"/>
      <c r="J41" s="40"/>
      <c r="K41" s="40" t="s">
        <v>357</v>
      </c>
      <c r="L41" s="40">
        <v>173985507</v>
      </c>
      <c r="M41" s="40">
        <v>464789375</v>
      </c>
      <c r="N41" s="40">
        <v>93519087</v>
      </c>
      <c r="O41" s="40">
        <v>195254966</v>
      </c>
      <c r="P41" s="40"/>
      <c r="Q41" s="40"/>
      <c r="R41" s="40"/>
      <c r="S41" s="40"/>
      <c r="T41" s="40"/>
      <c r="U41" s="40"/>
      <c r="V41" s="40"/>
      <c r="W41" s="40"/>
      <c r="X41" s="40"/>
      <c r="Y41" s="40"/>
      <c r="AA41" s="27" t="s">
        <v>637</v>
      </c>
      <c r="AC41" s="27" t="s">
        <v>89</v>
      </c>
    </row>
    <row r="42" spans="1:29" s="27" customFormat="1" ht="15" customHeight="1" x14ac:dyDescent="0.25">
      <c r="A42" s="49" t="s">
        <v>53</v>
      </c>
      <c r="B42" s="12" t="s">
        <v>514</v>
      </c>
      <c r="C42" s="39">
        <f t="shared" si="6"/>
        <v>56</v>
      </c>
      <c r="D42" s="39">
        <f t="shared" si="0"/>
        <v>466</v>
      </c>
      <c r="E42" s="39">
        <f t="shared" si="1"/>
        <v>643</v>
      </c>
      <c r="F42" s="39">
        <f t="shared" si="2"/>
        <v>813</v>
      </c>
      <c r="G42" s="39" t="str">
        <f t="shared" si="3"/>
        <v>―</v>
      </c>
      <c r="I42" s="40"/>
      <c r="J42" s="40"/>
      <c r="K42" s="40"/>
      <c r="L42" s="40">
        <v>56769237</v>
      </c>
      <c r="M42" s="40">
        <v>466843482</v>
      </c>
      <c r="N42" s="40">
        <v>643789655</v>
      </c>
      <c r="O42" s="40">
        <v>813412105</v>
      </c>
      <c r="P42" s="40"/>
      <c r="Q42" s="40"/>
      <c r="R42" s="40"/>
      <c r="S42" s="40"/>
      <c r="T42" s="40"/>
      <c r="U42" s="40"/>
      <c r="V42" s="40"/>
      <c r="W42" s="40"/>
      <c r="X42" s="40"/>
      <c r="Y42" s="40"/>
      <c r="AA42" s="27" t="s">
        <v>637</v>
      </c>
      <c r="AC42" s="27" t="s">
        <v>89</v>
      </c>
    </row>
    <row r="43" spans="1:29" s="27" customFormat="1" ht="15" customHeight="1" outlineLevel="1" x14ac:dyDescent="0.25">
      <c r="A43" s="49" t="s">
        <v>715</v>
      </c>
      <c r="B43" s="168" t="s">
        <v>42</v>
      </c>
      <c r="C43" s="39" t="str">
        <f>+IF(OR(L43="",L43=0),"―",IF(L43&lt;0,ROUNDDOWN(L43/10^6,0)+-0.0000001,ROUNDDOWN(L43/10^6,0)))</f>
        <v>―</v>
      </c>
      <c r="D43" s="39" t="str">
        <f>+IF(OR(M43="",M43=0),"―",IF(M43&lt;0,ROUNDDOWN(M43/10^6,0)+-0.0000001,ROUNDDOWN(M43/10^6,0)))</f>
        <v>―</v>
      </c>
      <c r="E43" s="39" t="str">
        <f>+IF(OR(N43="",N43=0),"―",IF(N43&lt;0,ROUNDDOWN(N43/10^6,0)+-0.0000001,ROUNDDOWN(N43/10^6,0)))</f>
        <v>―</v>
      </c>
      <c r="F43" s="39" t="str">
        <f>+IF(OR(O43="",O43=0),"―",IF(O43&lt;0,ROUNDDOWN(O43/10^6,0)+-0.0000001,ROUNDDOWN(O43/10^6,0)))</f>
        <v>―</v>
      </c>
      <c r="G43" s="39" t="str">
        <f>+IF(OR(Y43="",Y43=0),"―",IF(Y43&lt;0,ROUNDDOWN(Y43/10^6,0)+-0.0000001,ROUNDDOWN(Y43/10^6,0)))</f>
        <v>―</v>
      </c>
      <c r="I43" s="40"/>
      <c r="J43" s="40"/>
      <c r="K43" s="40"/>
      <c r="L43" s="40"/>
      <c r="M43" s="40"/>
      <c r="N43" s="40"/>
      <c r="O43" s="40"/>
      <c r="P43" s="40"/>
      <c r="Q43" s="40"/>
      <c r="R43" s="40"/>
      <c r="S43" s="40"/>
      <c r="T43" s="40"/>
      <c r="U43" s="40"/>
      <c r="V43" s="40"/>
      <c r="W43" s="40"/>
      <c r="X43" s="40"/>
      <c r="Y43" s="40"/>
      <c r="AA43" s="27" t="s">
        <v>637</v>
      </c>
      <c r="AC43" s="27" t="s">
        <v>89</v>
      </c>
    </row>
    <row r="44" spans="1:29" s="27" customFormat="1" ht="15" customHeight="1" outlineLevel="1" x14ac:dyDescent="0.25">
      <c r="A44" s="49" t="s">
        <v>674</v>
      </c>
      <c r="B44" s="168" t="s">
        <v>675</v>
      </c>
      <c r="C44" s="39" t="str">
        <f t="shared" si="6"/>
        <v>―</v>
      </c>
      <c r="D44" s="39" t="str">
        <f t="shared" si="0"/>
        <v>―</v>
      </c>
      <c r="E44" s="39" t="str">
        <f t="shared" si="1"/>
        <v>―</v>
      </c>
      <c r="F44" s="39" t="str">
        <f t="shared" si="2"/>
        <v>―</v>
      </c>
      <c r="G44" s="39" t="str">
        <f t="shared" si="3"/>
        <v>―</v>
      </c>
      <c r="I44" s="40"/>
      <c r="J44" s="40"/>
      <c r="K44" s="40"/>
      <c r="L44" s="40"/>
      <c r="M44" s="40"/>
      <c r="N44" s="40"/>
      <c r="O44" s="40"/>
      <c r="P44" s="40"/>
      <c r="Q44" s="40"/>
      <c r="R44" s="40"/>
      <c r="S44" s="40"/>
      <c r="T44" s="40"/>
      <c r="U44" s="40"/>
      <c r="V44" s="40"/>
      <c r="W44" s="40"/>
      <c r="X44" s="40"/>
      <c r="Y44" s="40"/>
      <c r="AA44" s="27" t="s">
        <v>637</v>
      </c>
      <c r="AC44" s="27" t="s">
        <v>89</v>
      </c>
    </row>
    <row r="45" spans="1:29" s="27" customFormat="1" ht="15" customHeight="1" x14ac:dyDescent="0.25">
      <c r="A45" s="50" t="s">
        <v>37</v>
      </c>
      <c r="B45" s="14" t="s">
        <v>31</v>
      </c>
      <c r="C45" s="43">
        <f t="shared" si="6"/>
        <v>17</v>
      </c>
      <c r="D45" s="43">
        <f t="shared" si="0"/>
        <v>158</v>
      </c>
      <c r="E45" s="43">
        <f t="shared" si="1"/>
        <v>79</v>
      </c>
      <c r="F45" s="43">
        <f t="shared" si="2"/>
        <v>48</v>
      </c>
      <c r="G45" s="43" t="str">
        <f t="shared" si="3"/>
        <v>―</v>
      </c>
      <c r="I45" s="39">
        <f>I40-SUM(I41:I44)</f>
        <v>0</v>
      </c>
      <c r="J45" s="39">
        <f t="shared" ref="J45:X45" si="15">J40-SUM(J41:J44)</f>
        <v>0</v>
      </c>
      <c r="K45" s="39">
        <f t="shared" si="15"/>
        <v>66166685</v>
      </c>
      <c r="L45" s="39">
        <f t="shared" si="15"/>
        <v>17283362</v>
      </c>
      <c r="M45" s="39">
        <f t="shared" si="15"/>
        <v>158690060</v>
      </c>
      <c r="N45" s="39">
        <f t="shared" si="15"/>
        <v>79092218</v>
      </c>
      <c r="O45" s="39">
        <f t="shared" si="15"/>
        <v>48729219</v>
      </c>
      <c r="P45" s="39">
        <f t="shared" si="15"/>
        <v>0</v>
      </c>
      <c r="Q45" s="39">
        <f t="shared" si="15"/>
        <v>0</v>
      </c>
      <c r="R45" s="39">
        <f t="shared" si="15"/>
        <v>0</v>
      </c>
      <c r="S45" s="39">
        <f t="shared" si="15"/>
        <v>0</v>
      </c>
      <c r="T45" s="39">
        <f t="shared" si="15"/>
        <v>0</v>
      </c>
      <c r="U45" s="39">
        <f t="shared" si="15"/>
        <v>0</v>
      </c>
      <c r="V45" s="39">
        <f t="shared" si="15"/>
        <v>0</v>
      </c>
      <c r="W45" s="39">
        <f t="shared" si="15"/>
        <v>0</v>
      </c>
      <c r="X45" s="39">
        <f t="shared" si="15"/>
        <v>0</v>
      </c>
      <c r="Y45" s="39"/>
      <c r="AC45" s="27" t="s">
        <v>89</v>
      </c>
    </row>
    <row r="46" spans="1:29" s="27" customFormat="1" ht="15" customHeight="1" x14ac:dyDescent="0.25">
      <c r="A46" s="45" t="s">
        <v>56</v>
      </c>
      <c r="B46" s="13" t="s">
        <v>516</v>
      </c>
      <c r="C46" s="46">
        <f t="shared" si="6"/>
        <v>4954</v>
      </c>
      <c r="D46" s="46">
        <f t="shared" si="0"/>
        <v>6965</v>
      </c>
      <c r="E46" s="46">
        <f t="shared" si="1"/>
        <v>5354</v>
      </c>
      <c r="F46" s="46">
        <f t="shared" si="2"/>
        <v>5641</v>
      </c>
      <c r="G46" s="46" t="str">
        <f t="shared" si="3"/>
        <v>―</v>
      </c>
      <c r="I46" s="46">
        <f t="shared" ref="I46:X46" si="16">I34+I35-I40</f>
        <v>0</v>
      </c>
      <c r="J46" s="46">
        <f t="shared" si="16"/>
        <v>0</v>
      </c>
      <c r="K46" s="46">
        <f t="shared" si="16"/>
        <v>4100479405</v>
      </c>
      <c r="L46" s="46">
        <f t="shared" si="16"/>
        <v>4954525834</v>
      </c>
      <c r="M46" s="46">
        <f t="shared" si="16"/>
        <v>6965509442</v>
      </c>
      <c r="N46" s="46">
        <f t="shared" si="16"/>
        <v>5354221471</v>
      </c>
      <c r="O46" s="46">
        <f t="shared" si="16"/>
        <v>5641022693</v>
      </c>
      <c r="P46" s="46">
        <f t="shared" si="16"/>
        <v>0</v>
      </c>
      <c r="Q46" s="46">
        <f t="shared" si="16"/>
        <v>0</v>
      </c>
      <c r="R46" s="46">
        <f t="shared" si="16"/>
        <v>0</v>
      </c>
      <c r="S46" s="46">
        <f t="shared" si="16"/>
        <v>0</v>
      </c>
      <c r="T46" s="46">
        <f t="shared" si="16"/>
        <v>0</v>
      </c>
      <c r="U46" s="46">
        <f t="shared" si="16"/>
        <v>0</v>
      </c>
      <c r="V46" s="46">
        <f t="shared" si="16"/>
        <v>0</v>
      </c>
      <c r="W46" s="46">
        <f t="shared" si="16"/>
        <v>0</v>
      </c>
      <c r="X46" s="46">
        <f t="shared" si="16"/>
        <v>0</v>
      </c>
      <c r="Y46" s="46"/>
      <c r="AC46" s="27" t="s">
        <v>89</v>
      </c>
    </row>
    <row r="47" spans="1:29" s="27" customFormat="1" ht="15" customHeight="1" x14ac:dyDescent="0.25">
      <c r="A47" s="45" t="s">
        <v>57</v>
      </c>
      <c r="B47" s="13" t="s">
        <v>54</v>
      </c>
      <c r="C47" s="46">
        <f t="shared" si="6"/>
        <v>1447</v>
      </c>
      <c r="D47" s="46">
        <f t="shared" si="0"/>
        <v>2226</v>
      </c>
      <c r="E47" s="46">
        <f t="shared" si="1"/>
        <v>1815</v>
      </c>
      <c r="F47" s="46">
        <f t="shared" si="2"/>
        <v>2138</v>
      </c>
      <c r="G47" s="46" t="str">
        <f t="shared" si="3"/>
        <v>―</v>
      </c>
      <c r="I47" s="47"/>
      <c r="J47" s="47"/>
      <c r="K47" s="47">
        <v>1390103780</v>
      </c>
      <c r="L47" s="47">
        <v>1447695781</v>
      </c>
      <c r="M47" s="47">
        <v>2226030750</v>
      </c>
      <c r="N47" s="47">
        <v>1815836378</v>
      </c>
      <c r="O47" s="47">
        <v>2138588525</v>
      </c>
      <c r="P47" s="47"/>
      <c r="Q47" s="47"/>
      <c r="R47" s="47"/>
      <c r="S47" s="47"/>
      <c r="T47" s="47"/>
      <c r="U47" s="47"/>
      <c r="V47" s="47"/>
      <c r="W47" s="47"/>
      <c r="X47" s="47"/>
      <c r="Y47" s="47"/>
      <c r="AA47" s="27" t="s">
        <v>637</v>
      </c>
      <c r="AC47" s="27" t="s">
        <v>89</v>
      </c>
    </row>
    <row r="48" spans="1:29" s="27" customFormat="1" ht="15" customHeight="1" x14ac:dyDescent="0.25">
      <c r="A48" s="45" t="s">
        <v>58</v>
      </c>
      <c r="B48" s="13" t="s">
        <v>55</v>
      </c>
      <c r="C48" s="46">
        <f t="shared" si="6"/>
        <v>3506</v>
      </c>
      <c r="D48" s="46">
        <f t="shared" si="0"/>
        <v>4739</v>
      </c>
      <c r="E48" s="46">
        <f t="shared" si="1"/>
        <v>3538</v>
      </c>
      <c r="F48" s="46">
        <f t="shared" si="2"/>
        <v>3502</v>
      </c>
      <c r="G48" s="46">
        <f t="shared" si="3"/>
        <v>4000</v>
      </c>
      <c r="I48" s="46">
        <f>I46-I47</f>
        <v>0</v>
      </c>
      <c r="J48" s="46">
        <f t="shared" ref="J48:X48" si="17">J46-J47</f>
        <v>0</v>
      </c>
      <c r="K48" s="46">
        <f t="shared" si="17"/>
        <v>2710375625</v>
      </c>
      <c r="L48" s="46">
        <f t="shared" si="17"/>
        <v>3506830053</v>
      </c>
      <c r="M48" s="46">
        <f t="shared" si="17"/>
        <v>4739478692</v>
      </c>
      <c r="N48" s="46">
        <f t="shared" si="17"/>
        <v>3538385093</v>
      </c>
      <c r="O48" s="46">
        <f t="shared" si="17"/>
        <v>3502434168</v>
      </c>
      <c r="P48" s="46">
        <f t="shared" si="17"/>
        <v>0</v>
      </c>
      <c r="Q48" s="46">
        <f t="shared" si="17"/>
        <v>0</v>
      </c>
      <c r="R48" s="46">
        <f t="shared" si="17"/>
        <v>0</v>
      </c>
      <c r="S48" s="46">
        <f t="shared" si="17"/>
        <v>0</v>
      </c>
      <c r="T48" s="46">
        <f t="shared" si="17"/>
        <v>0</v>
      </c>
      <c r="U48" s="46">
        <f t="shared" si="17"/>
        <v>0</v>
      </c>
      <c r="V48" s="46">
        <f t="shared" si="17"/>
        <v>0</v>
      </c>
      <c r="W48" s="46">
        <f t="shared" si="17"/>
        <v>0</v>
      </c>
      <c r="X48" s="46">
        <f t="shared" si="17"/>
        <v>0</v>
      </c>
      <c r="Y48" s="47">
        <v>4000000000</v>
      </c>
      <c r="AC48" s="27" t="s">
        <v>89</v>
      </c>
    </row>
    <row r="49" spans="1:29" s="27" customFormat="1" ht="15" customHeight="1" x14ac:dyDescent="0.25">
      <c r="B49" s="3"/>
      <c r="AC49" s="27" t="s">
        <v>89</v>
      </c>
    </row>
    <row r="50" spans="1:29" s="27" customFormat="1" ht="15" customHeight="1" x14ac:dyDescent="0.25">
      <c r="A50" s="36" t="s">
        <v>59</v>
      </c>
      <c r="B50" s="11" t="s">
        <v>59</v>
      </c>
      <c r="C50" s="37">
        <f t="shared" ref="C50:C58" si="18">+IF(OR(L50="",L50=0),"―",IF(L50&lt;0,ROUNDDOWN(L50/10^6,0)+-0.0000001,ROUNDDOWN(L50/10^6,0)))</f>
        <v>6544</v>
      </c>
      <c r="D50" s="37">
        <f t="shared" ref="D50:D58" si="19">+IF(OR(M50="",M50=0),"―",IF(M50&lt;0,ROUNDDOWN(M50/10^6,0)+-0.0000001,ROUNDDOWN(M50/10^6,0)))</f>
        <v>7416</v>
      </c>
      <c r="E50" s="37">
        <f t="shared" ref="E50:E58" si="20">+IF(OR(N50="",N50=0),"―",IF(N50&lt;0,ROUNDDOWN(N50/10^6,0)+-0.0000001,ROUNDDOWN(N50/10^6,0)))</f>
        <v>8402</v>
      </c>
      <c r="F50" s="37">
        <f t="shared" ref="F50:F58" si="21">+IF(OR(O50="",O50=0),"―",IF(O50&lt;0,ROUNDDOWN(O50/10^6,0)+-0.0000001,ROUNDDOWN(O50/10^6,0)))</f>
        <v>8917</v>
      </c>
      <c r="G50" s="37">
        <f t="shared" ref="G50:G58" si="22">+IF(OR(Y50="",Y50=0),"―",IF(Y50&lt;0,ROUNDDOWN(Y50/10^6,0)+-0.0000001,ROUNDDOWN(Y50/10^6,0)))</f>
        <v>10050</v>
      </c>
      <c r="I50" s="37">
        <f t="shared" ref="I50:Y50" si="23">I16+I54+I55</f>
        <v>0</v>
      </c>
      <c r="J50" s="37">
        <f t="shared" si="23"/>
        <v>0</v>
      </c>
      <c r="K50" s="37">
        <f t="shared" si="23"/>
        <v>5195760247</v>
      </c>
      <c r="L50" s="37">
        <f t="shared" si="23"/>
        <v>6544373405</v>
      </c>
      <c r="M50" s="37">
        <f t="shared" si="23"/>
        <v>7416824329</v>
      </c>
      <c r="N50" s="37">
        <f t="shared" si="23"/>
        <v>8402064887</v>
      </c>
      <c r="O50" s="37">
        <f t="shared" si="23"/>
        <v>8917427809</v>
      </c>
      <c r="P50" s="37">
        <f t="shared" si="23"/>
        <v>0</v>
      </c>
      <c r="Q50" s="37">
        <f t="shared" si="23"/>
        <v>0</v>
      </c>
      <c r="R50" s="37">
        <f t="shared" si="23"/>
        <v>0</v>
      </c>
      <c r="S50" s="37">
        <f t="shared" si="23"/>
        <v>0</v>
      </c>
      <c r="T50" s="37">
        <f t="shared" si="23"/>
        <v>0</v>
      </c>
      <c r="U50" s="37">
        <f t="shared" si="23"/>
        <v>0</v>
      </c>
      <c r="V50" s="37">
        <f t="shared" si="23"/>
        <v>0</v>
      </c>
      <c r="W50" s="37">
        <f t="shared" si="23"/>
        <v>0</v>
      </c>
      <c r="X50" s="37">
        <f t="shared" si="23"/>
        <v>0</v>
      </c>
      <c r="Y50" s="37">
        <f t="shared" si="23"/>
        <v>10050000000</v>
      </c>
      <c r="AC50" s="27" t="s">
        <v>89</v>
      </c>
    </row>
    <row r="51" spans="1:29" s="27" customFormat="1" ht="15" customHeight="1" x14ac:dyDescent="0.25">
      <c r="A51" s="38" t="s">
        <v>10</v>
      </c>
      <c r="B51" s="12" t="s">
        <v>13</v>
      </c>
      <c r="C51" s="39">
        <f t="shared" si="18"/>
        <v>6174</v>
      </c>
      <c r="D51" s="39">
        <f t="shared" si="19"/>
        <v>6647</v>
      </c>
      <c r="E51" s="39">
        <f t="shared" si="20"/>
        <v>7770</v>
      </c>
      <c r="F51" s="39">
        <f t="shared" si="21"/>
        <v>8501</v>
      </c>
      <c r="G51" s="39" t="str">
        <f t="shared" si="22"/>
        <v>―</v>
      </c>
      <c r="I51" s="39">
        <f t="shared" ref="I51:X51" si="24">SUM(I17,I76,I80)</f>
        <v>0</v>
      </c>
      <c r="J51" s="39">
        <f t="shared" si="24"/>
        <v>0</v>
      </c>
      <c r="K51" s="39">
        <f t="shared" si="24"/>
        <v>5665410190</v>
      </c>
      <c r="L51" s="39">
        <f t="shared" si="24"/>
        <v>6174753789</v>
      </c>
      <c r="M51" s="39">
        <f t="shared" si="24"/>
        <v>6647441340</v>
      </c>
      <c r="N51" s="39">
        <f t="shared" si="24"/>
        <v>7770425403</v>
      </c>
      <c r="O51" s="39">
        <f t="shared" si="24"/>
        <v>8501410339</v>
      </c>
      <c r="P51" s="39">
        <f t="shared" si="24"/>
        <v>0</v>
      </c>
      <c r="Q51" s="39">
        <f t="shared" si="24"/>
        <v>0</v>
      </c>
      <c r="R51" s="39">
        <f t="shared" si="24"/>
        <v>0</v>
      </c>
      <c r="S51" s="39">
        <f t="shared" si="24"/>
        <v>0</v>
      </c>
      <c r="T51" s="39">
        <f t="shared" si="24"/>
        <v>0</v>
      </c>
      <c r="U51" s="39">
        <f t="shared" si="24"/>
        <v>0</v>
      </c>
      <c r="V51" s="39">
        <f t="shared" si="24"/>
        <v>0</v>
      </c>
      <c r="W51" s="39">
        <f t="shared" si="24"/>
        <v>0</v>
      </c>
      <c r="X51" s="39">
        <f t="shared" si="24"/>
        <v>0</v>
      </c>
      <c r="Y51" s="39"/>
      <c r="AC51" s="27" t="s">
        <v>89</v>
      </c>
    </row>
    <row r="52" spans="1:29" s="27" customFormat="1" ht="15" customHeight="1" x14ac:dyDescent="0.25">
      <c r="A52" s="38" t="s">
        <v>11</v>
      </c>
      <c r="B52" s="12" t="s">
        <v>44</v>
      </c>
      <c r="C52" s="39">
        <f t="shared" si="18"/>
        <v>2990</v>
      </c>
      <c r="D52" s="39">
        <f t="shared" si="19"/>
        <v>3720</v>
      </c>
      <c r="E52" s="39">
        <f t="shared" si="20"/>
        <v>4098</v>
      </c>
      <c r="F52" s="39">
        <f t="shared" si="21"/>
        <v>4797</v>
      </c>
      <c r="G52" s="39">
        <f t="shared" si="22"/>
        <v>5900</v>
      </c>
      <c r="I52" s="39">
        <f t="shared" ref="I52:X52" si="25">SUM(I18,I77,I81)</f>
        <v>0</v>
      </c>
      <c r="J52" s="39">
        <f t="shared" si="25"/>
        <v>0</v>
      </c>
      <c r="K52" s="39">
        <f t="shared" si="25"/>
        <v>1714085112</v>
      </c>
      <c r="L52" s="39">
        <f t="shared" si="25"/>
        <v>2990826671</v>
      </c>
      <c r="M52" s="39">
        <f t="shared" si="25"/>
        <v>3720674457</v>
      </c>
      <c r="N52" s="39">
        <f t="shared" si="25"/>
        <v>4098294454</v>
      </c>
      <c r="O52" s="39">
        <f t="shared" si="25"/>
        <v>4797918408</v>
      </c>
      <c r="P52" s="39">
        <f t="shared" si="25"/>
        <v>0</v>
      </c>
      <c r="Q52" s="39">
        <f t="shared" si="25"/>
        <v>0</v>
      </c>
      <c r="R52" s="39">
        <f t="shared" si="25"/>
        <v>0</v>
      </c>
      <c r="S52" s="39">
        <f t="shared" si="25"/>
        <v>0</v>
      </c>
      <c r="T52" s="39">
        <f t="shared" si="25"/>
        <v>0</v>
      </c>
      <c r="U52" s="39">
        <f t="shared" si="25"/>
        <v>0</v>
      </c>
      <c r="V52" s="39">
        <f t="shared" si="25"/>
        <v>0</v>
      </c>
      <c r="W52" s="39">
        <f t="shared" si="25"/>
        <v>0</v>
      </c>
      <c r="X52" s="39">
        <f t="shared" si="25"/>
        <v>0</v>
      </c>
      <c r="Y52" s="40">
        <v>5900000000</v>
      </c>
      <c r="AC52" s="27" t="s">
        <v>89</v>
      </c>
    </row>
    <row r="53" spans="1:29" s="27" customFormat="1" ht="15" customHeight="1" x14ac:dyDescent="0.25">
      <c r="A53" s="38" t="s">
        <v>14</v>
      </c>
      <c r="B53" s="12" t="s">
        <v>77</v>
      </c>
      <c r="C53" s="43">
        <f t="shared" si="18"/>
        <v>196</v>
      </c>
      <c r="D53" s="43">
        <f t="shared" si="19"/>
        <v>261</v>
      </c>
      <c r="E53" s="43">
        <f t="shared" si="20"/>
        <v>312</v>
      </c>
      <c r="F53" s="43">
        <f t="shared" si="21"/>
        <v>291</v>
      </c>
      <c r="G53" s="43">
        <f t="shared" si="22"/>
        <v>1000</v>
      </c>
      <c r="I53" s="43">
        <f t="shared" ref="I53:X53" si="26">SUM(I19,I78,I82)</f>
        <v>0</v>
      </c>
      <c r="J53" s="43">
        <f t="shared" si="26"/>
        <v>0</v>
      </c>
      <c r="K53" s="43">
        <f t="shared" si="26"/>
        <v>159839873</v>
      </c>
      <c r="L53" s="43">
        <f t="shared" si="26"/>
        <v>196900705</v>
      </c>
      <c r="M53" s="43">
        <f t="shared" si="26"/>
        <v>261184976</v>
      </c>
      <c r="N53" s="43">
        <f t="shared" si="26"/>
        <v>312116813</v>
      </c>
      <c r="O53" s="43">
        <f t="shared" si="26"/>
        <v>291334275</v>
      </c>
      <c r="P53" s="43">
        <f t="shared" si="26"/>
        <v>0</v>
      </c>
      <c r="Q53" s="43">
        <f t="shared" si="26"/>
        <v>0</v>
      </c>
      <c r="R53" s="43">
        <f t="shared" si="26"/>
        <v>0</v>
      </c>
      <c r="S53" s="43">
        <f t="shared" si="26"/>
        <v>0</v>
      </c>
      <c r="T53" s="43">
        <f t="shared" si="26"/>
        <v>0</v>
      </c>
      <c r="U53" s="43">
        <f t="shared" si="26"/>
        <v>0</v>
      </c>
      <c r="V53" s="43">
        <f t="shared" si="26"/>
        <v>0</v>
      </c>
      <c r="W53" s="43">
        <f t="shared" si="26"/>
        <v>0</v>
      </c>
      <c r="X53" s="43">
        <f t="shared" si="26"/>
        <v>0</v>
      </c>
      <c r="Y53" s="44">
        <v>1000000000</v>
      </c>
      <c r="AC53" s="27" t="s">
        <v>89</v>
      </c>
    </row>
    <row r="54" spans="1:29" s="27" customFormat="1" ht="15" customHeight="1" x14ac:dyDescent="0.25">
      <c r="A54" s="45" t="s">
        <v>71</v>
      </c>
      <c r="B54" s="13" t="s">
        <v>70</v>
      </c>
      <c r="C54" s="46">
        <f t="shared" si="18"/>
        <v>770</v>
      </c>
      <c r="D54" s="46">
        <f t="shared" si="19"/>
        <v>880</v>
      </c>
      <c r="E54" s="46">
        <f t="shared" si="20"/>
        <v>1052</v>
      </c>
      <c r="F54" s="46">
        <f t="shared" si="21"/>
        <v>1197</v>
      </c>
      <c r="G54" s="46">
        <f t="shared" si="22"/>
        <v>1420</v>
      </c>
      <c r="I54" s="47"/>
      <c r="J54" s="47"/>
      <c r="K54" s="47">
        <v>605843186</v>
      </c>
      <c r="L54" s="47">
        <v>770876946</v>
      </c>
      <c r="M54" s="47">
        <v>880820630</v>
      </c>
      <c r="N54" s="47">
        <v>1052856301</v>
      </c>
      <c r="O54" s="47">
        <v>1197412599</v>
      </c>
      <c r="P54" s="47"/>
      <c r="Q54" s="47"/>
      <c r="R54" s="47"/>
      <c r="S54" s="47"/>
      <c r="T54" s="47"/>
      <c r="U54" s="47"/>
      <c r="V54" s="47"/>
      <c r="W54" s="47"/>
      <c r="X54" s="47"/>
      <c r="Y54" s="47">
        <v>1420000000</v>
      </c>
      <c r="AA54" s="27" t="s">
        <v>638</v>
      </c>
      <c r="AC54" s="27" t="s">
        <v>89</v>
      </c>
    </row>
    <row r="55" spans="1:29" s="27" customFormat="1" ht="15" customHeight="1" x14ac:dyDescent="0.25">
      <c r="A55" s="45" t="s">
        <v>60</v>
      </c>
      <c r="B55" s="13" t="s">
        <v>409</v>
      </c>
      <c r="C55" s="46">
        <f t="shared" si="18"/>
        <v>742</v>
      </c>
      <c r="D55" s="46">
        <f t="shared" si="19"/>
        <v>1070</v>
      </c>
      <c r="E55" s="46">
        <f t="shared" si="20"/>
        <v>1286</v>
      </c>
      <c r="F55" s="46">
        <f t="shared" si="21"/>
        <v>1400</v>
      </c>
      <c r="G55" s="46">
        <f t="shared" si="22"/>
        <v>1850</v>
      </c>
      <c r="I55" s="47"/>
      <c r="J55" s="47"/>
      <c r="K55" s="47">
        <v>400935934</v>
      </c>
      <c r="L55" s="47">
        <v>742876213</v>
      </c>
      <c r="M55" s="47">
        <v>1070152638</v>
      </c>
      <c r="N55" s="47">
        <v>1286559872</v>
      </c>
      <c r="O55" s="47">
        <v>1400112794</v>
      </c>
      <c r="P55" s="47"/>
      <c r="Q55" s="47"/>
      <c r="R55" s="47"/>
      <c r="S55" s="47"/>
      <c r="T55" s="47"/>
      <c r="U55" s="47"/>
      <c r="V55" s="47"/>
      <c r="W55" s="47"/>
      <c r="X55" s="47"/>
      <c r="Y55" s="47">
        <v>1850000000</v>
      </c>
      <c r="AA55" s="27" t="s">
        <v>638</v>
      </c>
      <c r="AC55" s="27" t="s">
        <v>89</v>
      </c>
    </row>
    <row r="56" spans="1:29" s="27" customFormat="1" ht="15" customHeight="1" x14ac:dyDescent="0.25">
      <c r="A56" s="45" t="s">
        <v>61</v>
      </c>
      <c r="B56" s="13" t="s">
        <v>65</v>
      </c>
      <c r="C56" s="46">
        <f t="shared" si="18"/>
        <v>832</v>
      </c>
      <c r="D56" s="46">
        <f t="shared" si="19"/>
        <v>1359</v>
      </c>
      <c r="E56" s="46">
        <f t="shared" si="20"/>
        <v>1114</v>
      </c>
      <c r="F56" s="46">
        <f t="shared" si="21"/>
        <v>983</v>
      </c>
      <c r="G56" s="46" t="str">
        <f t="shared" si="22"/>
        <v>―</v>
      </c>
      <c r="I56" s="47"/>
      <c r="J56" s="47"/>
      <c r="K56" s="47">
        <v>571938720</v>
      </c>
      <c r="L56" s="47">
        <v>832324080</v>
      </c>
      <c r="M56" s="47">
        <v>1359122212</v>
      </c>
      <c r="N56" s="47">
        <v>1114920365</v>
      </c>
      <c r="O56" s="47">
        <v>983881987</v>
      </c>
      <c r="P56" s="47"/>
      <c r="Q56" s="47"/>
      <c r="R56" s="47"/>
      <c r="S56" s="47"/>
      <c r="T56" s="47"/>
      <c r="U56" s="47"/>
      <c r="V56" s="47"/>
      <c r="W56" s="47"/>
      <c r="X56" s="47"/>
      <c r="Y56" s="47"/>
      <c r="AA56" s="27" t="s">
        <v>639</v>
      </c>
      <c r="AC56" s="27" t="s">
        <v>89</v>
      </c>
    </row>
    <row r="57" spans="1:29" s="27" customFormat="1" ht="15" customHeight="1" x14ac:dyDescent="0.25">
      <c r="A57" s="45" t="s">
        <v>62</v>
      </c>
      <c r="B57" s="13" t="s">
        <v>66</v>
      </c>
      <c r="C57" s="46">
        <f t="shared" si="18"/>
        <v>1840</v>
      </c>
      <c r="D57" s="46">
        <f t="shared" si="19"/>
        <v>4213</v>
      </c>
      <c r="E57" s="46">
        <f t="shared" si="20"/>
        <v>3300</v>
      </c>
      <c r="F57" s="46">
        <f t="shared" si="21"/>
        <v>7151</v>
      </c>
      <c r="G57" s="46" t="str">
        <f t="shared" si="22"/>
        <v>―</v>
      </c>
      <c r="I57" s="47"/>
      <c r="J57" s="47"/>
      <c r="K57" s="47">
        <v>5786539233</v>
      </c>
      <c r="L57" s="47">
        <v>1840326529</v>
      </c>
      <c r="M57" s="47">
        <v>4213676378</v>
      </c>
      <c r="N57" s="47">
        <v>3300639636</v>
      </c>
      <c r="O57" s="47">
        <v>7151419351</v>
      </c>
      <c r="P57" s="47"/>
      <c r="Q57" s="47"/>
      <c r="R57" s="47"/>
      <c r="S57" s="47"/>
      <c r="T57" s="47"/>
      <c r="U57" s="47"/>
      <c r="V57" s="47"/>
      <c r="W57" s="47"/>
      <c r="X57" s="47"/>
      <c r="Y57" s="47"/>
      <c r="AA57" s="27" t="s">
        <v>637</v>
      </c>
      <c r="AC57" s="27" t="s">
        <v>89</v>
      </c>
    </row>
    <row r="58" spans="1:29" s="27" customFormat="1" ht="15" customHeight="1" x14ac:dyDescent="0.25">
      <c r="A58" s="51" t="s">
        <v>63</v>
      </c>
      <c r="B58" s="15" t="s">
        <v>67</v>
      </c>
      <c r="C58" s="46" t="str">
        <f t="shared" si="18"/>
        <v>―</v>
      </c>
      <c r="D58" s="46">
        <f t="shared" si="19"/>
        <v>326</v>
      </c>
      <c r="E58" s="46">
        <f t="shared" si="20"/>
        <v>105</v>
      </c>
      <c r="F58" s="46" t="str">
        <f t="shared" si="21"/>
        <v>―</v>
      </c>
      <c r="G58" s="46" t="str">
        <f t="shared" si="22"/>
        <v>―</v>
      </c>
      <c r="I58" s="47"/>
      <c r="J58" s="47"/>
      <c r="K58" s="47"/>
      <c r="L58" s="47"/>
      <c r="M58" s="47">
        <v>326500000</v>
      </c>
      <c r="N58" s="47">
        <v>105000000</v>
      </c>
      <c r="O58" s="47"/>
      <c r="P58" s="47"/>
      <c r="Q58" s="47"/>
      <c r="R58" s="47"/>
      <c r="S58" s="47"/>
      <c r="T58" s="47"/>
      <c r="U58" s="47"/>
      <c r="V58" s="47"/>
      <c r="W58" s="47"/>
      <c r="X58" s="47"/>
      <c r="Y58" s="47"/>
      <c r="AA58" s="27" t="s">
        <v>637</v>
      </c>
      <c r="AC58" s="27" t="s">
        <v>89</v>
      </c>
    </row>
    <row r="59" spans="1:29" s="27" customFormat="1" ht="15" customHeight="1" x14ac:dyDescent="0.25">
      <c r="AC59" s="27" t="s">
        <v>89</v>
      </c>
    </row>
    <row r="60" spans="1:29" s="27" customFormat="1" ht="15" customHeight="1" x14ac:dyDescent="0.25">
      <c r="AC60" s="27" t="s">
        <v>89</v>
      </c>
    </row>
    <row r="61" spans="1:29" s="27" customFormat="1" ht="15" customHeight="1" x14ac:dyDescent="0.25">
      <c r="A61" s="1" t="s">
        <v>97</v>
      </c>
      <c r="I61" s="114" t="s">
        <v>375</v>
      </c>
      <c r="J61" s="114" t="s">
        <v>558</v>
      </c>
      <c r="AC61" s="27" t="s">
        <v>89</v>
      </c>
    </row>
    <row r="62" spans="1:29" s="27" customFormat="1" ht="15" customHeight="1" x14ac:dyDescent="0.25">
      <c r="G62" s="28" t="s">
        <v>68</v>
      </c>
      <c r="AC62" s="27" t="s">
        <v>89</v>
      </c>
    </row>
    <row r="63" spans="1:29" s="27" customFormat="1" ht="15" customHeight="1" x14ac:dyDescent="0.25">
      <c r="A63" s="312"/>
      <c r="B63" s="313"/>
      <c r="C63" s="117" t="str">
        <f>'21Q4_パラメータ設定'!$D$4</f>
        <v>FY2018</v>
      </c>
      <c r="D63" s="117" t="str">
        <f>'21Q4_パラメータ設定'!$E$4</f>
        <v>FY2019</v>
      </c>
      <c r="E63" s="117" t="str">
        <f>'21Q4_パラメータ設定'!$F$4</f>
        <v>FY2020</v>
      </c>
      <c r="F63" s="30" t="str">
        <f>'21Q4_パラメータ設定'!$G$4</f>
        <v>FY2021</v>
      </c>
      <c r="G63" s="31" t="str">
        <f>'21Q4_パラメータ設定'!$H$4</f>
        <v>FY2022</v>
      </c>
      <c r="I63" s="29" t="str">
        <f t="shared" ref="I63:Y63" si="27">I6</f>
        <v>FY2015</v>
      </c>
      <c r="J63" s="29" t="str">
        <f t="shared" si="27"/>
        <v>FY2016</v>
      </c>
      <c r="K63" s="29" t="str">
        <f t="shared" si="27"/>
        <v>FY2017</v>
      </c>
      <c r="L63" s="29" t="str">
        <f t="shared" si="27"/>
        <v>FY2018</v>
      </c>
      <c r="M63" s="29" t="str">
        <f t="shared" si="27"/>
        <v>FY2019</v>
      </c>
      <c r="N63" s="29" t="str">
        <f t="shared" si="27"/>
        <v>FY2020</v>
      </c>
      <c r="O63" s="29" t="str">
        <f t="shared" si="27"/>
        <v>FY2021</v>
      </c>
      <c r="P63" s="29" t="str">
        <f t="shared" si="27"/>
        <v>FY2022</v>
      </c>
      <c r="Q63" s="29" t="str">
        <f t="shared" si="27"/>
        <v>FY2023</v>
      </c>
      <c r="R63" s="29" t="str">
        <f t="shared" si="27"/>
        <v>FY2024</v>
      </c>
      <c r="S63" s="29" t="str">
        <f t="shared" si="27"/>
        <v>FY2025</v>
      </c>
      <c r="T63" s="29" t="str">
        <f t="shared" si="27"/>
        <v>FY2026</v>
      </c>
      <c r="U63" s="29" t="str">
        <f t="shared" si="27"/>
        <v>FY2027</v>
      </c>
      <c r="V63" s="29" t="str">
        <f t="shared" si="27"/>
        <v>FY2028</v>
      </c>
      <c r="W63" s="29" t="str">
        <f t="shared" si="27"/>
        <v>FY2029</v>
      </c>
      <c r="X63" s="32" t="str">
        <f t="shared" si="27"/>
        <v>FY2030</v>
      </c>
      <c r="Y63" s="32" t="str">
        <f t="shared" si="27"/>
        <v>FY2022</v>
      </c>
      <c r="AC63" s="27" t="s">
        <v>89</v>
      </c>
    </row>
    <row r="64" spans="1:29" s="27" customFormat="1" ht="15" customHeight="1" x14ac:dyDescent="0.25">
      <c r="A64" s="314"/>
      <c r="B64" s="315"/>
      <c r="C64" s="119"/>
      <c r="D64" s="118"/>
      <c r="E64" s="118"/>
      <c r="F64" s="35"/>
      <c r="G64" s="35" t="s">
        <v>5</v>
      </c>
      <c r="I64" s="33"/>
      <c r="J64" s="33"/>
      <c r="K64" s="33"/>
      <c r="L64" s="33"/>
      <c r="M64" s="33"/>
      <c r="N64" s="33"/>
      <c r="O64" s="33"/>
      <c r="P64" s="33"/>
      <c r="Q64" s="33"/>
      <c r="R64" s="33"/>
      <c r="S64" s="33"/>
      <c r="T64" s="33"/>
      <c r="U64" s="33"/>
      <c r="V64" s="33"/>
      <c r="W64" s="33"/>
      <c r="X64" s="34"/>
      <c r="Y64" s="34" t="str">
        <f>Y7</f>
        <v>Forecast</v>
      </c>
      <c r="AC64" s="27" t="s">
        <v>89</v>
      </c>
    </row>
    <row r="65" spans="1:29" s="27" customFormat="1" ht="15" customHeight="1" x14ac:dyDescent="0.25">
      <c r="A65" s="36" t="s">
        <v>75</v>
      </c>
      <c r="B65" s="11" t="s">
        <v>74</v>
      </c>
      <c r="C65" s="52">
        <f>+IF(L65="","―",L65)</f>
        <v>37.5</v>
      </c>
      <c r="D65" s="52">
        <f t="shared" ref="D65:F67" si="28">+IF(M65="","―",M65)</f>
        <v>50.33</v>
      </c>
      <c r="E65" s="52">
        <f t="shared" si="28"/>
        <v>37.51</v>
      </c>
      <c r="F65" s="52">
        <f t="shared" si="28"/>
        <v>37.08</v>
      </c>
      <c r="G65" s="52">
        <f>+IF(Y65="","―",Y65)</f>
        <v>42.34</v>
      </c>
      <c r="I65" s="53">
        <v>70.510000000000005</v>
      </c>
      <c r="J65" s="53">
        <v>85.53</v>
      </c>
      <c r="K65" s="53">
        <v>88.59</v>
      </c>
      <c r="L65" s="53">
        <v>37.5</v>
      </c>
      <c r="M65" s="53">
        <v>50.33</v>
      </c>
      <c r="N65" s="53">
        <v>37.51</v>
      </c>
      <c r="O65" s="53">
        <v>37.08</v>
      </c>
      <c r="P65" s="53"/>
      <c r="Q65" s="53"/>
      <c r="R65" s="53"/>
      <c r="S65" s="53"/>
      <c r="T65" s="53"/>
      <c r="U65" s="53"/>
      <c r="V65" s="53"/>
      <c r="W65" s="53"/>
      <c r="X65" s="53"/>
      <c r="Y65" s="53">
        <v>42.34</v>
      </c>
      <c r="AA65" s="27" t="s">
        <v>677</v>
      </c>
      <c r="AC65" s="27" t="s">
        <v>89</v>
      </c>
    </row>
    <row r="66" spans="1:29" s="27" customFormat="1" ht="15" customHeight="1" x14ac:dyDescent="0.25">
      <c r="A66" s="45" t="s">
        <v>72</v>
      </c>
      <c r="B66" s="13" t="s">
        <v>69</v>
      </c>
      <c r="C66" s="52">
        <f>+IF(L66="","―",L66)</f>
        <v>19</v>
      </c>
      <c r="D66" s="52">
        <f t="shared" si="28"/>
        <v>19.5</v>
      </c>
      <c r="E66" s="52">
        <f t="shared" si="28"/>
        <v>19.5</v>
      </c>
      <c r="F66" s="52">
        <f t="shared" si="28"/>
        <v>20</v>
      </c>
      <c r="G66" s="52">
        <f>+IF(Y66="","―",Y66)</f>
        <v>20</v>
      </c>
      <c r="I66" s="53">
        <v>35.39</v>
      </c>
      <c r="J66" s="53">
        <v>43</v>
      </c>
      <c r="K66" s="53">
        <v>45</v>
      </c>
      <c r="L66" s="53">
        <v>19</v>
      </c>
      <c r="M66" s="53">
        <v>19.5</v>
      </c>
      <c r="N66" s="53">
        <v>19.5</v>
      </c>
      <c r="O66" s="53">
        <v>20</v>
      </c>
      <c r="P66" s="53"/>
      <c r="Q66" s="53"/>
      <c r="R66" s="53"/>
      <c r="S66" s="53"/>
      <c r="T66" s="53"/>
      <c r="U66" s="53"/>
      <c r="V66" s="53"/>
      <c r="W66" s="53"/>
      <c r="X66" s="53"/>
      <c r="Y66" s="53">
        <v>20</v>
      </c>
      <c r="AA66" s="27" t="s">
        <v>677</v>
      </c>
      <c r="AC66" s="27" t="s">
        <v>89</v>
      </c>
    </row>
    <row r="67" spans="1:29" s="27" customFormat="1" ht="15" customHeight="1" x14ac:dyDescent="0.25">
      <c r="A67" s="51" t="s">
        <v>73</v>
      </c>
      <c r="B67" s="15" t="s">
        <v>616</v>
      </c>
      <c r="C67" s="52">
        <f>+IF(L67="","―",L67)</f>
        <v>148</v>
      </c>
      <c r="D67" s="52">
        <f t="shared" si="28"/>
        <v>177.7</v>
      </c>
      <c r="E67" s="52">
        <f t="shared" si="28"/>
        <v>195.51</v>
      </c>
      <c r="F67" s="52">
        <f t="shared" si="28"/>
        <v>212.96</v>
      </c>
      <c r="G67" s="52" t="str">
        <f>+IF(Y67="","―",Y67)</f>
        <v>―</v>
      </c>
      <c r="I67" s="53">
        <v>299.82</v>
      </c>
      <c r="J67" s="53">
        <v>337.64</v>
      </c>
      <c r="K67" s="53">
        <v>381.45</v>
      </c>
      <c r="L67" s="53">
        <v>148</v>
      </c>
      <c r="M67" s="53">
        <v>177.7</v>
      </c>
      <c r="N67" s="53">
        <v>195.51</v>
      </c>
      <c r="O67" s="53">
        <v>212.96</v>
      </c>
      <c r="P67" s="53"/>
      <c r="Q67" s="53"/>
      <c r="R67" s="53"/>
      <c r="S67" s="53"/>
      <c r="T67" s="53"/>
      <c r="U67" s="53"/>
      <c r="V67" s="53"/>
      <c r="W67" s="53"/>
      <c r="X67" s="53"/>
      <c r="Y67" s="53"/>
      <c r="AA67" s="27" t="s">
        <v>637</v>
      </c>
      <c r="AC67" s="27" t="s">
        <v>89</v>
      </c>
    </row>
    <row r="68" spans="1:29" ht="15" customHeight="1" x14ac:dyDescent="0.2">
      <c r="AC68" s="3" t="s">
        <v>89</v>
      </c>
    </row>
    <row r="69" spans="1:29" ht="15" customHeight="1" x14ac:dyDescent="0.2">
      <c r="AC69" s="3" t="s">
        <v>89</v>
      </c>
    </row>
    <row r="70" spans="1:29" ht="15" customHeight="1" x14ac:dyDescent="0.2">
      <c r="A70" s="3" t="s">
        <v>89</v>
      </c>
      <c r="B70" s="3" t="s">
        <v>89</v>
      </c>
      <c r="C70" s="3" t="s">
        <v>89</v>
      </c>
      <c r="D70" s="3" t="s">
        <v>89</v>
      </c>
      <c r="E70" s="3" t="s">
        <v>89</v>
      </c>
      <c r="F70" s="3" t="s">
        <v>89</v>
      </c>
      <c r="G70" s="3" t="s">
        <v>89</v>
      </c>
      <c r="H70" s="3" t="s">
        <v>89</v>
      </c>
      <c r="I70" s="3" t="s">
        <v>89</v>
      </c>
      <c r="J70" s="3" t="s">
        <v>89</v>
      </c>
      <c r="K70" s="3" t="s">
        <v>89</v>
      </c>
      <c r="L70" s="3" t="s">
        <v>89</v>
      </c>
      <c r="M70" s="3" t="s">
        <v>89</v>
      </c>
      <c r="N70" s="3" t="s">
        <v>89</v>
      </c>
      <c r="O70" s="3" t="s">
        <v>89</v>
      </c>
      <c r="P70" s="3" t="s">
        <v>89</v>
      </c>
      <c r="Q70" s="3" t="s">
        <v>89</v>
      </c>
      <c r="R70" s="3" t="s">
        <v>89</v>
      </c>
      <c r="S70" s="3" t="s">
        <v>89</v>
      </c>
      <c r="T70" s="3" t="s">
        <v>89</v>
      </c>
      <c r="U70" s="3" t="s">
        <v>89</v>
      </c>
      <c r="V70" s="3" t="s">
        <v>89</v>
      </c>
      <c r="W70" s="3" t="s">
        <v>89</v>
      </c>
      <c r="X70" s="3" t="s">
        <v>89</v>
      </c>
      <c r="Y70" s="3" t="s">
        <v>89</v>
      </c>
      <c r="Z70" s="3" t="s">
        <v>89</v>
      </c>
      <c r="AA70" s="3" t="s">
        <v>89</v>
      </c>
      <c r="AB70" s="3" t="s">
        <v>89</v>
      </c>
      <c r="AC70" s="3" t="s">
        <v>89</v>
      </c>
    </row>
    <row r="71" spans="1:29" ht="15" customHeight="1" x14ac:dyDescent="0.25">
      <c r="I71" s="114" t="s">
        <v>375</v>
      </c>
      <c r="J71" s="114" t="s">
        <v>558</v>
      </c>
    </row>
    <row r="72" spans="1:29" ht="15" customHeight="1" x14ac:dyDescent="0.2">
      <c r="A72" s="3" t="s">
        <v>406</v>
      </c>
    </row>
    <row r="73" spans="1:29" ht="15" customHeight="1" x14ac:dyDescent="0.25">
      <c r="I73" s="29" t="str">
        <f t="shared" ref="I73:Y73" si="29">I6</f>
        <v>FY2015</v>
      </c>
      <c r="J73" s="29" t="str">
        <f t="shared" si="29"/>
        <v>FY2016</v>
      </c>
      <c r="K73" s="29" t="str">
        <f t="shared" si="29"/>
        <v>FY2017</v>
      </c>
      <c r="L73" s="29" t="str">
        <f t="shared" si="29"/>
        <v>FY2018</v>
      </c>
      <c r="M73" s="29" t="str">
        <f t="shared" si="29"/>
        <v>FY2019</v>
      </c>
      <c r="N73" s="29" t="str">
        <f t="shared" si="29"/>
        <v>FY2020</v>
      </c>
      <c r="O73" s="29" t="str">
        <f t="shared" si="29"/>
        <v>FY2021</v>
      </c>
      <c r="P73" s="29" t="str">
        <f t="shared" si="29"/>
        <v>FY2022</v>
      </c>
      <c r="Q73" s="29" t="str">
        <f t="shared" si="29"/>
        <v>FY2023</v>
      </c>
      <c r="R73" s="29" t="str">
        <f t="shared" si="29"/>
        <v>FY2024</v>
      </c>
      <c r="S73" s="29" t="str">
        <f t="shared" si="29"/>
        <v>FY2025</v>
      </c>
      <c r="T73" s="29" t="str">
        <f t="shared" si="29"/>
        <v>FY2026</v>
      </c>
      <c r="U73" s="29" t="str">
        <f t="shared" si="29"/>
        <v>FY2027</v>
      </c>
      <c r="V73" s="29" t="str">
        <f t="shared" si="29"/>
        <v>FY2028</v>
      </c>
      <c r="W73" s="29" t="str">
        <f t="shared" si="29"/>
        <v>FY2029</v>
      </c>
      <c r="X73" s="32" t="str">
        <f t="shared" si="29"/>
        <v>FY2030</v>
      </c>
      <c r="Y73" s="32" t="str">
        <f t="shared" si="29"/>
        <v>FY2022</v>
      </c>
    </row>
    <row r="74" spans="1:29" ht="15" customHeight="1" x14ac:dyDescent="0.25">
      <c r="I74" s="33"/>
      <c r="J74" s="33"/>
      <c r="K74" s="33"/>
      <c r="L74" s="33"/>
      <c r="M74" s="33"/>
      <c r="N74" s="33"/>
      <c r="O74" s="33"/>
      <c r="P74" s="33"/>
      <c r="Q74" s="33"/>
      <c r="R74" s="33"/>
      <c r="S74" s="33"/>
      <c r="T74" s="33"/>
      <c r="U74" s="33"/>
      <c r="V74" s="33"/>
      <c r="W74" s="33"/>
      <c r="X74" s="34"/>
      <c r="Y74" s="34" t="str">
        <f>Y7</f>
        <v>Forecast</v>
      </c>
    </row>
    <row r="75" spans="1:29" ht="15" customHeight="1" x14ac:dyDescent="0.25">
      <c r="A75" s="36" t="s">
        <v>405</v>
      </c>
      <c r="B75" s="11" t="s">
        <v>407</v>
      </c>
      <c r="C75" s="37">
        <f t="shared" ref="C75:C82" si="30">+IF(OR(L75="",L75=0),"―",IF(L75&lt;0,ROUNDDOWN(L75/10^6,0)+-0.0000001,ROUNDDOWN(L75/10^6,0)))</f>
        <v>770</v>
      </c>
      <c r="D75" s="37">
        <f t="shared" ref="D75:D82" si="31">+IF(OR(M75="",M75=0),"―",IF(M75&lt;0,ROUNDDOWN(M75/10^6,0)+-0.0000001,ROUNDDOWN(M75/10^6,0)))</f>
        <v>880</v>
      </c>
      <c r="E75" s="37">
        <f t="shared" ref="E75:E82" si="32">+IF(OR(N75="",N75=0),"―",IF(N75&lt;0,ROUNDDOWN(N75/10^6,0)+-0.0000001,ROUNDDOWN(N75/10^6,0)))</f>
        <v>1052</v>
      </c>
      <c r="F75" s="37">
        <f t="shared" ref="F75:F82" si="33">+IF(OR(O75="",O75=0),"―",IF(O75&lt;0,ROUNDDOWN(O75/10^6,0)+-0.0000001,ROUNDDOWN(O75/10^6,0)))</f>
        <v>1197</v>
      </c>
      <c r="G75" s="37">
        <f t="shared" ref="G75:G82" si="34">+IF(OR(Y75="",Y75=0),"―",IF(Y75&lt;0,ROUNDDOWN(Y75/10^6,0)+-0.0000001,ROUNDDOWN(Y75/10^6,0)))</f>
        <v>1420</v>
      </c>
      <c r="I75" s="37">
        <f>I54</f>
        <v>0</v>
      </c>
      <c r="J75" s="37">
        <f t="shared" ref="J75:Y75" si="35">J54</f>
        <v>0</v>
      </c>
      <c r="K75" s="37">
        <f t="shared" si="35"/>
        <v>605843186</v>
      </c>
      <c r="L75" s="37">
        <f t="shared" si="35"/>
        <v>770876946</v>
      </c>
      <c r="M75" s="37">
        <f t="shared" si="35"/>
        <v>880820630</v>
      </c>
      <c r="N75" s="37">
        <f t="shared" si="35"/>
        <v>1052856301</v>
      </c>
      <c r="O75" s="37">
        <f t="shared" si="35"/>
        <v>1197412599</v>
      </c>
      <c r="P75" s="37">
        <f t="shared" si="35"/>
        <v>0</v>
      </c>
      <c r="Q75" s="37">
        <f t="shared" si="35"/>
        <v>0</v>
      </c>
      <c r="R75" s="37">
        <f t="shared" si="35"/>
        <v>0</v>
      </c>
      <c r="S75" s="37">
        <f t="shared" si="35"/>
        <v>0</v>
      </c>
      <c r="T75" s="37">
        <f t="shared" si="35"/>
        <v>0</v>
      </c>
      <c r="U75" s="37">
        <f t="shared" si="35"/>
        <v>0</v>
      </c>
      <c r="V75" s="37">
        <f t="shared" si="35"/>
        <v>0</v>
      </c>
      <c r="W75" s="37">
        <f t="shared" si="35"/>
        <v>0</v>
      </c>
      <c r="X75" s="37">
        <f t="shared" si="35"/>
        <v>0</v>
      </c>
      <c r="Y75" s="37">
        <f t="shared" si="35"/>
        <v>1420000000</v>
      </c>
    </row>
    <row r="76" spans="1:29" ht="15" customHeight="1" x14ac:dyDescent="0.25">
      <c r="A76" s="38" t="s">
        <v>10</v>
      </c>
      <c r="B76" s="12" t="s">
        <v>13</v>
      </c>
      <c r="C76" s="39">
        <f t="shared" si="30"/>
        <v>47</v>
      </c>
      <c r="D76" s="39">
        <f t="shared" si="31"/>
        <v>44</v>
      </c>
      <c r="E76" s="39">
        <f t="shared" si="32"/>
        <v>47</v>
      </c>
      <c r="F76" s="39">
        <f t="shared" si="33"/>
        <v>50</v>
      </c>
      <c r="G76" s="39" t="str">
        <f t="shared" si="34"/>
        <v>―</v>
      </c>
      <c r="I76" s="40"/>
      <c r="J76" s="40"/>
      <c r="K76" s="40">
        <f>64310721-21305348</f>
        <v>43005373</v>
      </c>
      <c r="L76" s="40">
        <v>47843026</v>
      </c>
      <c r="M76" s="40">
        <v>44679010</v>
      </c>
      <c r="N76" s="40">
        <v>47998949</v>
      </c>
      <c r="O76" s="40">
        <v>50978666</v>
      </c>
      <c r="P76" s="40"/>
      <c r="Q76" s="40"/>
      <c r="R76" s="40"/>
      <c r="S76" s="40"/>
      <c r="T76" s="40"/>
      <c r="U76" s="40"/>
      <c r="V76" s="40"/>
      <c r="W76" s="40"/>
      <c r="X76" s="40"/>
      <c r="Y76" s="40"/>
      <c r="AA76" s="3" t="s">
        <v>640</v>
      </c>
    </row>
    <row r="77" spans="1:29" ht="15" customHeight="1" x14ac:dyDescent="0.25">
      <c r="A77" s="38" t="s">
        <v>11</v>
      </c>
      <c r="B77" s="12" t="s">
        <v>44</v>
      </c>
      <c r="C77" s="39">
        <f t="shared" si="30"/>
        <v>564</v>
      </c>
      <c r="D77" s="39">
        <f t="shared" si="31"/>
        <v>641</v>
      </c>
      <c r="E77" s="39">
        <f t="shared" si="32"/>
        <v>782</v>
      </c>
      <c r="F77" s="39">
        <f t="shared" si="33"/>
        <v>832</v>
      </c>
      <c r="G77" s="39" t="str">
        <f t="shared" si="34"/>
        <v>―</v>
      </c>
      <c r="I77" s="40"/>
      <c r="J77" s="40"/>
      <c r="K77" s="40">
        <v>418441268</v>
      </c>
      <c r="L77" s="40">
        <v>564272414</v>
      </c>
      <c r="M77" s="40">
        <v>641115282</v>
      </c>
      <c r="N77" s="40">
        <v>782025207</v>
      </c>
      <c r="O77" s="40">
        <v>832703705</v>
      </c>
      <c r="P77" s="40"/>
      <c r="Q77" s="40"/>
      <c r="R77" s="40"/>
      <c r="S77" s="40"/>
      <c r="T77" s="40"/>
      <c r="U77" s="40"/>
      <c r="V77" s="40"/>
      <c r="W77" s="40"/>
      <c r="X77" s="40"/>
      <c r="Y77" s="40"/>
      <c r="AA77" s="3" t="s">
        <v>640</v>
      </c>
    </row>
    <row r="78" spans="1:29" ht="15" customHeight="1" x14ac:dyDescent="0.25">
      <c r="A78" s="38" t="s">
        <v>14</v>
      </c>
      <c r="B78" s="12" t="s">
        <v>77</v>
      </c>
      <c r="C78" s="43">
        <f t="shared" si="30"/>
        <v>32</v>
      </c>
      <c r="D78" s="43">
        <f t="shared" si="31"/>
        <v>45</v>
      </c>
      <c r="E78" s="43">
        <f t="shared" si="32"/>
        <v>55</v>
      </c>
      <c r="F78" s="43">
        <f t="shared" si="33"/>
        <v>58</v>
      </c>
      <c r="G78" s="43" t="str">
        <f t="shared" si="34"/>
        <v>―</v>
      </c>
      <c r="I78" s="44"/>
      <c r="J78" s="44"/>
      <c r="K78" s="44">
        <v>29280600</v>
      </c>
      <c r="L78" s="44">
        <v>32667183</v>
      </c>
      <c r="M78" s="44">
        <v>45145656</v>
      </c>
      <c r="N78" s="44">
        <v>55062732</v>
      </c>
      <c r="O78" s="44">
        <v>58808447</v>
      </c>
      <c r="P78" s="44"/>
      <c r="Q78" s="44"/>
      <c r="R78" s="44"/>
      <c r="S78" s="44"/>
      <c r="T78" s="44"/>
      <c r="U78" s="44"/>
      <c r="V78" s="44"/>
      <c r="W78" s="44"/>
      <c r="X78" s="44"/>
      <c r="Y78" s="44"/>
      <c r="AA78" s="3" t="s">
        <v>640</v>
      </c>
    </row>
    <row r="79" spans="1:29" ht="15" customHeight="1" x14ac:dyDescent="0.25">
      <c r="A79" s="36" t="s">
        <v>408</v>
      </c>
      <c r="B79" s="11" t="s">
        <v>409</v>
      </c>
      <c r="C79" s="37">
        <f t="shared" si="30"/>
        <v>742</v>
      </c>
      <c r="D79" s="37">
        <f t="shared" si="31"/>
        <v>1070</v>
      </c>
      <c r="E79" s="37">
        <f t="shared" si="32"/>
        <v>1286</v>
      </c>
      <c r="F79" s="37">
        <f t="shared" si="33"/>
        <v>1400</v>
      </c>
      <c r="G79" s="37">
        <f t="shared" si="34"/>
        <v>1850</v>
      </c>
      <c r="I79" s="37">
        <f>I55</f>
        <v>0</v>
      </c>
      <c r="J79" s="37">
        <f t="shared" ref="J79:Y79" si="36">J55</f>
        <v>0</v>
      </c>
      <c r="K79" s="37">
        <f t="shared" si="36"/>
        <v>400935934</v>
      </c>
      <c r="L79" s="37">
        <f t="shared" si="36"/>
        <v>742876213</v>
      </c>
      <c r="M79" s="37">
        <f t="shared" si="36"/>
        <v>1070152638</v>
      </c>
      <c r="N79" s="37">
        <f t="shared" si="36"/>
        <v>1286559872</v>
      </c>
      <c r="O79" s="37">
        <f t="shared" si="36"/>
        <v>1400112794</v>
      </c>
      <c r="P79" s="37">
        <f t="shared" si="36"/>
        <v>0</v>
      </c>
      <c r="Q79" s="37">
        <f t="shared" si="36"/>
        <v>0</v>
      </c>
      <c r="R79" s="37">
        <f t="shared" si="36"/>
        <v>0</v>
      </c>
      <c r="S79" s="37">
        <f t="shared" si="36"/>
        <v>0</v>
      </c>
      <c r="T79" s="37">
        <f t="shared" si="36"/>
        <v>0</v>
      </c>
      <c r="U79" s="37">
        <f t="shared" si="36"/>
        <v>0</v>
      </c>
      <c r="V79" s="37">
        <f t="shared" si="36"/>
        <v>0</v>
      </c>
      <c r="W79" s="37">
        <f t="shared" si="36"/>
        <v>0</v>
      </c>
      <c r="X79" s="37">
        <f t="shared" si="36"/>
        <v>0</v>
      </c>
      <c r="Y79" s="37">
        <f t="shared" si="36"/>
        <v>1850000000</v>
      </c>
    </row>
    <row r="80" spans="1:29" ht="15" customHeight="1" x14ac:dyDescent="0.25">
      <c r="A80" s="38" t="s">
        <v>10</v>
      </c>
      <c r="B80" s="12" t="s">
        <v>13</v>
      </c>
      <c r="C80" s="39">
        <f t="shared" si="30"/>
        <v>21</v>
      </c>
      <c r="D80" s="39">
        <f t="shared" si="31"/>
        <v>21</v>
      </c>
      <c r="E80" s="39">
        <f t="shared" si="32"/>
        <v>1</v>
      </c>
      <c r="F80" s="39" t="str">
        <f t="shared" si="33"/>
        <v>―</v>
      </c>
      <c r="G80" s="39" t="str">
        <f t="shared" si="34"/>
        <v>―</v>
      </c>
      <c r="I80" s="40"/>
      <c r="J80" s="40"/>
      <c r="K80" s="39">
        <f>L80</f>
        <v>21305348</v>
      </c>
      <c r="L80" s="40">
        <v>21305348</v>
      </c>
      <c r="M80" s="40">
        <v>21305348</v>
      </c>
      <c r="N80" s="40">
        <v>1775450</v>
      </c>
      <c r="O80" s="40"/>
      <c r="P80" s="40"/>
      <c r="Q80" s="40"/>
      <c r="R80" s="40"/>
      <c r="S80" s="40"/>
      <c r="T80" s="40"/>
      <c r="U80" s="40"/>
      <c r="V80" s="40"/>
      <c r="W80" s="40"/>
      <c r="X80" s="40"/>
      <c r="Y80" s="40"/>
      <c r="AA80" s="3" t="s">
        <v>640</v>
      </c>
    </row>
    <row r="81" spans="1:27" ht="15" customHeight="1" x14ac:dyDescent="0.25">
      <c r="A81" s="38" t="s">
        <v>11</v>
      </c>
      <c r="B81" s="12" t="s">
        <v>44</v>
      </c>
      <c r="C81" s="39">
        <f t="shared" si="30"/>
        <v>721</v>
      </c>
      <c r="D81" s="39">
        <f t="shared" si="31"/>
        <v>1048</v>
      </c>
      <c r="E81" s="39">
        <f t="shared" si="32"/>
        <v>1283</v>
      </c>
      <c r="F81" s="39">
        <f t="shared" si="33"/>
        <v>1389</v>
      </c>
      <c r="G81" s="39" t="str">
        <f t="shared" si="34"/>
        <v>―</v>
      </c>
      <c r="I81" s="40"/>
      <c r="J81" s="40"/>
      <c r="K81" s="40">
        <v>379630586</v>
      </c>
      <c r="L81" s="40">
        <v>721570865</v>
      </c>
      <c r="M81" s="40">
        <v>1048847290</v>
      </c>
      <c r="N81" s="40">
        <v>1283152343</v>
      </c>
      <c r="O81" s="40">
        <v>1389647754</v>
      </c>
      <c r="P81" s="40"/>
      <c r="Q81" s="40"/>
      <c r="R81" s="40"/>
      <c r="S81" s="40"/>
      <c r="T81" s="40"/>
      <c r="U81" s="40"/>
      <c r="V81" s="40"/>
      <c r="W81" s="40"/>
      <c r="X81" s="40"/>
      <c r="Y81" s="40"/>
      <c r="AA81" s="3" t="s">
        <v>640</v>
      </c>
    </row>
    <row r="82" spans="1:27" ht="15" customHeight="1" x14ac:dyDescent="0.25">
      <c r="A82" s="128" t="s">
        <v>14</v>
      </c>
      <c r="B82" s="129" t="s">
        <v>77</v>
      </c>
      <c r="C82" s="43" t="str">
        <f t="shared" si="30"/>
        <v>―</v>
      </c>
      <c r="D82" s="43" t="str">
        <f t="shared" si="31"/>
        <v>―</v>
      </c>
      <c r="E82" s="43">
        <f t="shared" si="32"/>
        <v>1</v>
      </c>
      <c r="F82" s="43">
        <f t="shared" si="33"/>
        <v>10</v>
      </c>
      <c r="G82" s="43" t="str">
        <f t="shared" si="34"/>
        <v>―</v>
      </c>
      <c r="I82" s="44"/>
      <c r="J82" s="44"/>
      <c r="K82" s="44">
        <v>0</v>
      </c>
      <c r="L82" s="44">
        <v>0</v>
      </c>
      <c r="M82" s="44">
        <v>0</v>
      </c>
      <c r="N82" s="44">
        <v>1632079</v>
      </c>
      <c r="O82" s="44">
        <v>10465039</v>
      </c>
      <c r="P82" s="44"/>
      <c r="Q82" s="44"/>
      <c r="R82" s="44"/>
      <c r="S82" s="44"/>
      <c r="T82" s="44"/>
      <c r="U82" s="44"/>
      <c r="V82" s="44"/>
      <c r="W82" s="44"/>
      <c r="X82" s="44"/>
      <c r="Y82" s="44"/>
      <c r="AA82" s="3" t="s">
        <v>640</v>
      </c>
    </row>
    <row r="84" spans="1:27" ht="15" customHeight="1" x14ac:dyDescent="0.2">
      <c r="K84" s="131" t="s">
        <v>414</v>
      </c>
      <c r="L84" s="131"/>
    </row>
    <row r="85" spans="1:27" ht="15" customHeight="1" x14ac:dyDescent="0.2">
      <c r="K85" s="131" t="s">
        <v>412</v>
      </c>
      <c r="L85" s="131"/>
    </row>
    <row r="86" spans="1:27" ht="15" customHeight="1" x14ac:dyDescent="0.2">
      <c r="K86" s="131" t="s">
        <v>413</v>
      </c>
      <c r="L86" s="131"/>
    </row>
    <row r="87" spans="1:27" ht="15" customHeight="1" x14ac:dyDescent="0.2">
      <c r="K87" s="131" t="s">
        <v>410</v>
      </c>
      <c r="L87" s="131"/>
    </row>
    <row r="88" spans="1:27" ht="15" customHeight="1" x14ac:dyDescent="0.2">
      <c r="L88" s="131" t="s">
        <v>415</v>
      </c>
    </row>
    <row r="89" spans="1:27" ht="15" customHeight="1" x14ac:dyDescent="0.2">
      <c r="L89" s="131" t="s">
        <v>411</v>
      </c>
    </row>
    <row r="90" spans="1:27" ht="15" customHeight="1" x14ac:dyDescent="0.2">
      <c r="K90" s="131"/>
    </row>
    <row r="91" spans="1:27" ht="15" customHeight="1" x14ac:dyDescent="0.2">
      <c r="K91" s="131"/>
    </row>
  </sheetData>
  <mergeCells count="3">
    <mergeCell ref="A6:B7"/>
    <mergeCell ref="A63:B64"/>
    <mergeCell ref="A2:G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C07FE-5201-4AA5-846D-8C38898F8796}">
  <dimension ref="A1:CB84"/>
  <sheetViews>
    <sheetView defaultGridColor="0" colorId="23" zoomScaleNormal="100" workbookViewId="0">
      <pane xSplit="11" ySplit="2" topLeftCell="AM27"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641</v>
      </c>
      <c r="CB2" s="3" t="s">
        <v>89</v>
      </c>
    </row>
    <row r="3" spans="1:80" ht="15" customHeight="1" x14ac:dyDescent="0.25">
      <c r="L3" s="27"/>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'22Q2_パラメータ設定'!$F$4</f>
        <v>FY2021</v>
      </c>
      <c r="D56" s="353"/>
      <c r="E56" s="353"/>
      <c r="F56" s="354"/>
      <c r="G56" s="355" t="str">
        <f>'22Q2_パラメータ設定'!$G$4</f>
        <v>FY2022</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57" t="s">
        <v>381</v>
      </c>
      <c r="I57" s="33" t="s">
        <v>384</v>
      </c>
      <c r="J57" s="80" t="s">
        <v>378</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J63" si="1">+IF(OR(AK58="",AK58=0),"―",IF(AK58&lt;0,ROUNDDOWN(AK58/10^6,0)+-0.0000001,ROUNDDOWN(AK58/10^6,0)))</f>
        <v>1607</v>
      </c>
      <c r="D58" s="107">
        <f t="shared" si="1"/>
        <v>1840</v>
      </c>
      <c r="E58" s="107">
        <f t="shared" si="1"/>
        <v>1804</v>
      </c>
      <c r="F58" s="107">
        <f t="shared" si="1"/>
        <v>1066</v>
      </c>
      <c r="G58" s="107">
        <f t="shared" si="1"/>
        <v>1483</v>
      </c>
      <c r="H58" s="107">
        <f t="shared" si="1"/>
        <v>1636</v>
      </c>
      <c r="I58" s="107" t="str">
        <f t="shared" si="1"/>
        <v>―</v>
      </c>
      <c r="J58" s="107" t="str">
        <f t="shared" si="1"/>
        <v>―</v>
      </c>
      <c r="K58" s="67"/>
      <c r="L58" s="67" t="s">
        <v>362</v>
      </c>
      <c r="M58" s="107">
        <f>SUM(M59:M63)</f>
        <v>0</v>
      </c>
      <c r="N58" s="107">
        <f t="shared" ref="N58:BX58" si="2">SUM(N59:N63)</f>
        <v>0</v>
      </c>
      <c r="O58" s="107">
        <f t="shared" si="2"/>
        <v>0</v>
      </c>
      <c r="P58" s="107">
        <f t="shared" si="2"/>
        <v>0</v>
      </c>
      <c r="Q58" s="107">
        <f t="shared" si="2"/>
        <v>0</v>
      </c>
      <c r="R58" s="107">
        <f t="shared" si="2"/>
        <v>0</v>
      </c>
      <c r="S58" s="107">
        <f t="shared" si="2"/>
        <v>0</v>
      </c>
      <c r="T58" s="107">
        <f t="shared" si="2"/>
        <v>0</v>
      </c>
      <c r="U58" s="107">
        <f t="shared" si="2"/>
        <v>947619260</v>
      </c>
      <c r="V58" s="107">
        <f t="shared" si="2"/>
        <v>1018911820</v>
      </c>
      <c r="W58" s="107">
        <f t="shared" si="2"/>
        <v>1045701552</v>
      </c>
      <c r="X58" s="107">
        <f t="shared" si="2"/>
        <v>1176748495</v>
      </c>
      <c r="Y58" s="107">
        <f t="shared" si="2"/>
        <v>1265010347</v>
      </c>
      <c r="Z58" s="107">
        <f t="shared" si="2"/>
        <v>1277871820</v>
      </c>
      <c r="AA58" s="107">
        <f t="shared" si="2"/>
        <v>1299249790</v>
      </c>
      <c r="AB58" s="107">
        <f t="shared" si="2"/>
        <v>1188488289</v>
      </c>
      <c r="AC58" s="107">
        <f t="shared" si="2"/>
        <v>1085107036</v>
      </c>
      <c r="AD58" s="107">
        <f t="shared" si="2"/>
        <v>1407904706</v>
      </c>
      <c r="AE58" s="107">
        <f t="shared" si="2"/>
        <v>1480682825</v>
      </c>
      <c r="AF58" s="107">
        <f t="shared" si="2"/>
        <v>1492156494</v>
      </c>
      <c r="AG58" s="107">
        <f t="shared" si="2"/>
        <v>1162908424</v>
      </c>
      <c r="AH58" s="107">
        <f t="shared" si="2"/>
        <v>1910127241</v>
      </c>
      <c r="AI58" s="107">
        <f t="shared" si="2"/>
        <v>1761894621</v>
      </c>
      <c r="AJ58" s="107">
        <f t="shared" si="2"/>
        <v>1227718428</v>
      </c>
      <c r="AK58" s="107">
        <f t="shared" si="2"/>
        <v>1607779144</v>
      </c>
      <c r="AL58" s="107">
        <f t="shared" si="2"/>
        <v>1840894213</v>
      </c>
      <c r="AM58" s="107">
        <f t="shared" si="2"/>
        <v>1804573722</v>
      </c>
      <c r="AN58" s="107">
        <f t="shared" si="2"/>
        <v>1066655337</v>
      </c>
      <c r="AO58" s="107">
        <f t="shared" si="2"/>
        <v>1483987740</v>
      </c>
      <c r="AP58" s="107">
        <f>SUM(AP59:AP63)</f>
        <v>1636545272</v>
      </c>
      <c r="AQ58" s="107"/>
      <c r="AR58" s="107"/>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13</v>
      </c>
      <c r="C59" s="110">
        <f t="shared" si="1"/>
        <v>2056</v>
      </c>
      <c r="D59" s="110">
        <f t="shared" si="1"/>
        <v>2234</v>
      </c>
      <c r="E59" s="110">
        <f t="shared" si="1"/>
        <v>2047</v>
      </c>
      <c r="F59" s="110">
        <f t="shared" si="1"/>
        <v>2112</v>
      </c>
      <c r="G59" s="110">
        <f t="shared" si="1"/>
        <v>2131</v>
      </c>
      <c r="H59" s="110">
        <f t="shared" si="1"/>
        <v>2275</v>
      </c>
      <c r="I59" s="110" t="str">
        <f t="shared" si="1"/>
        <v>―</v>
      </c>
      <c r="J59" s="110" t="str">
        <f t="shared" si="1"/>
        <v>―</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f>X79-W79</f>
        <v>1521023578</v>
      </c>
      <c r="Y59" s="110">
        <f>Y79</f>
        <v>1393786246</v>
      </c>
      <c r="Z59" s="110">
        <f>Z79-Y79</f>
        <v>1505455082</v>
      </c>
      <c r="AA59" s="110">
        <f>AA79-Z79</f>
        <v>1563531902</v>
      </c>
      <c r="AB59" s="110">
        <f>AB79-AA79</f>
        <v>1642832185</v>
      </c>
      <c r="AC59" s="110">
        <f>AC79</f>
        <v>1549965851</v>
      </c>
      <c r="AD59" s="110">
        <f>AD79-AC79</f>
        <v>1586929361</v>
      </c>
      <c r="AE59" s="110">
        <f>AE79-AD79</f>
        <v>1637151930</v>
      </c>
      <c r="AF59" s="110">
        <f>AF79-AE79</f>
        <v>1807409840</v>
      </c>
      <c r="AG59" s="110">
        <f>AG79</f>
        <v>1820996819</v>
      </c>
      <c r="AH59" s="110">
        <f>AH79-AG79</f>
        <v>2059014960</v>
      </c>
      <c r="AI59" s="110">
        <f>AI79-AH79</f>
        <v>1979635802</v>
      </c>
      <c r="AJ59" s="110">
        <f>AJ79-AI79</f>
        <v>1861003423</v>
      </c>
      <c r="AK59" s="110">
        <f>AK79</f>
        <v>2056453880</v>
      </c>
      <c r="AL59" s="110">
        <f>AL79-AK79</f>
        <v>2234123479</v>
      </c>
      <c r="AM59" s="110">
        <f>AM79-AL79</f>
        <v>2047282255</v>
      </c>
      <c r="AN59" s="110">
        <f>AN79-AM79</f>
        <v>2112572059</v>
      </c>
      <c r="AO59" s="110">
        <f>AO79</f>
        <v>2131255409</v>
      </c>
      <c r="AP59" s="110">
        <f>AP79-AO79</f>
        <v>2275184724</v>
      </c>
      <c r="AQ59" s="110"/>
      <c r="AR59" s="110"/>
      <c r="AS59" s="110">
        <f>AS79</f>
        <v>0</v>
      </c>
      <c r="AT59" s="110">
        <f>AT79-AS79</f>
        <v>0</v>
      </c>
      <c r="AU59" s="110">
        <f>AU79-AT79</f>
        <v>0</v>
      </c>
      <c r="AV59" s="110">
        <f>AV79-AU79</f>
        <v>0</v>
      </c>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585</v>
      </c>
      <c r="D60" s="110">
        <f t="shared" si="1"/>
        <v>728</v>
      </c>
      <c r="E60" s="110">
        <f t="shared" si="1"/>
        <v>957</v>
      </c>
      <c r="F60" s="110">
        <f t="shared" si="1"/>
        <v>303</v>
      </c>
      <c r="G60" s="110">
        <f t="shared" si="1"/>
        <v>671</v>
      </c>
      <c r="H60" s="110">
        <f t="shared" si="1"/>
        <v>672</v>
      </c>
      <c r="I60" s="110" t="str">
        <f t="shared" si="1"/>
        <v>―</v>
      </c>
      <c r="J60" s="110" t="str">
        <f t="shared" si="1"/>
        <v>―</v>
      </c>
      <c r="K60" s="67"/>
      <c r="L60" s="67" t="s">
        <v>365</v>
      </c>
      <c r="M60" s="110">
        <f>M80</f>
        <v>0</v>
      </c>
      <c r="N60" s="110">
        <f t="shared" ref="N60:P63" si="3">N80-M80</f>
        <v>0</v>
      </c>
      <c r="O60" s="110">
        <f t="shared" si="3"/>
        <v>0</v>
      </c>
      <c r="P60" s="110">
        <f t="shared" si="3"/>
        <v>0</v>
      </c>
      <c r="Q60" s="110">
        <f>Q80</f>
        <v>0</v>
      </c>
      <c r="R60" s="110">
        <f t="shared" ref="R60:T63" si="4">R80-Q80</f>
        <v>0</v>
      </c>
      <c r="S60" s="110">
        <f t="shared" si="4"/>
        <v>0</v>
      </c>
      <c r="T60" s="110">
        <f t="shared" si="4"/>
        <v>0</v>
      </c>
      <c r="U60" s="110">
        <f>U80</f>
        <v>238642942</v>
      </c>
      <c r="V60" s="110">
        <f t="shared" ref="V60:X63" si="5">V80-U80</f>
        <v>169871708</v>
      </c>
      <c r="W60" s="110">
        <f t="shared" si="5"/>
        <v>233139214</v>
      </c>
      <c r="X60" s="110">
        <f t="shared" si="5"/>
        <v>274359394</v>
      </c>
      <c r="Y60" s="110">
        <f>Y80</f>
        <v>446345796</v>
      </c>
      <c r="Z60" s="110">
        <f t="shared" ref="Z60:AB63" si="6">Z80-Y80</f>
        <v>401081609</v>
      </c>
      <c r="AA60" s="110">
        <f t="shared" si="6"/>
        <v>507773628</v>
      </c>
      <c r="AB60" s="110">
        <f t="shared" si="6"/>
        <v>349782359</v>
      </c>
      <c r="AC60" s="110">
        <f>AC80</f>
        <v>366057458</v>
      </c>
      <c r="AD60" s="110">
        <f t="shared" ref="AD60:AF63" si="7">AD80-AC80</f>
        <v>524647436</v>
      </c>
      <c r="AE60" s="110">
        <f t="shared" si="7"/>
        <v>628318783</v>
      </c>
      <c r="AF60" s="110">
        <f t="shared" si="7"/>
        <v>511688208</v>
      </c>
      <c r="AG60" s="110">
        <f>AG80</f>
        <v>239935602</v>
      </c>
      <c r="AH60" s="110">
        <f t="shared" ref="AH60:AJ63" si="8">AH80-AG80</f>
        <v>653120036</v>
      </c>
      <c r="AI60" s="110">
        <f t="shared" si="8"/>
        <v>672241723</v>
      </c>
      <c r="AJ60" s="110">
        <f t="shared" si="8"/>
        <v>467819543</v>
      </c>
      <c r="AK60" s="110">
        <f>AK80</f>
        <v>585574089</v>
      </c>
      <c r="AL60" s="110">
        <f t="shared" ref="AL60:AN63" si="9">AL80-AK80</f>
        <v>728959303</v>
      </c>
      <c r="AM60" s="110">
        <f t="shared" si="9"/>
        <v>957446800</v>
      </c>
      <c r="AN60" s="110">
        <f t="shared" si="9"/>
        <v>303586757</v>
      </c>
      <c r="AO60" s="110">
        <f>AO80</f>
        <v>671600227</v>
      </c>
      <c r="AP60" s="110">
        <f>AP80-AO80</f>
        <v>672259194</v>
      </c>
      <c r="AQ60" s="110"/>
      <c r="AR60" s="110"/>
      <c r="AS60" s="110">
        <f>AS80</f>
        <v>0</v>
      </c>
      <c r="AT60" s="110">
        <f t="shared" ref="AT60:AV63" si="10">AT80-AS80</f>
        <v>0</v>
      </c>
      <c r="AU60" s="110">
        <f t="shared" si="10"/>
        <v>0</v>
      </c>
      <c r="AV60" s="110">
        <f t="shared" si="10"/>
        <v>0</v>
      </c>
      <c r="AW60" s="110">
        <f>AW80</f>
        <v>0</v>
      </c>
      <c r="AX60" s="110">
        <f t="shared" ref="AX60:AZ63" si="11">AX80-AW80</f>
        <v>0</v>
      </c>
      <c r="AY60" s="110">
        <f t="shared" si="11"/>
        <v>0</v>
      </c>
      <c r="AZ60" s="110">
        <f t="shared" si="11"/>
        <v>0</v>
      </c>
      <c r="BA60" s="110">
        <f>BA80</f>
        <v>0</v>
      </c>
      <c r="BB60" s="110">
        <f t="shared" ref="BB60:BD63" si="12">BB80-BA80</f>
        <v>0</v>
      </c>
      <c r="BC60" s="110">
        <f t="shared" si="12"/>
        <v>0</v>
      </c>
      <c r="BD60" s="110">
        <f t="shared" si="12"/>
        <v>0</v>
      </c>
      <c r="BE60" s="110">
        <f>BE80</f>
        <v>0</v>
      </c>
      <c r="BF60" s="110">
        <f t="shared" ref="BF60:BH63" si="13">BF80-BE80</f>
        <v>0</v>
      </c>
      <c r="BG60" s="110">
        <f t="shared" si="13"/>
        <v>0</v>
      </c>
      <c r="BH60" s="110">
        <f t="shared" si="13"/>
        <v>0</v>
      </c>
      <c r="BI60" s="110">
        <f>BI80</f>
        <v>0</v>
      </c>
      <c r="BJ60" s="110">
        <f t="shared" ref="BJ60:BL63" si="14">BJ80-BI80</f>
        <v>0</v>
      </c>
      <c r="BK60" s="110">
        <f t="shared" si="14"/>
        <v>0</v>
      </c>
      <c r="BL60" s="110">
        <f t="shared" si="14"/>
        <v>0</v>
      </c>
      <c r="BM60" s="110">
        <f>BM80</f>
        <v>0</v>
      </c>
      <c r="BN60" s="110">
        <f t="shared" ref="BN60:BP63" si="15">BN80-BM80</f>
        <v>0</v>
      </c>
      <c r="BO60" s="110">
        <f t="shared" si="15"/>
        <v>0</v>
      </c>
      <c r="BP60" s="110">
        <f t="shared" si="15"/>
        <v>0</v>
      </c>
      <c r="BQ60" s="110">
        <f>BQ80</f>
        <v>0</v>
      </c>
      <c r="BR60" s="110">
        <f t="shared" ref="BR60:BT63" si="16">BR80-BQ80</f>
        <v>0</v>
      </c>
      <c r="BS60" s="110">
        <f t="shared" si="16"/>
        <v>0</v>
      </c>
      <c r="BT60" s="110">
        <f t="shared" si="16"/>
        <v>0</v>
      </c>
      <c r="BU60" s="110">
        <f>BU80</f>
        <v>0</v>
      </c>
      <c r="BV60" s="110">
        <f t="shared" ref="BV60:BX63" si="17">BV80-BU80</f>
        <v>0</v>
      </c>
      <c r="BW60" s="110">
        <f t="shared" si="17"/>
        <v>0</v>
      </c>
      <c r="BX60" s="110">
        <f t="shared" si="17"/>
        <v>0</v>
      </c>
      <c r="BY60" s="65"/>
      <c r="BZ60" s="65"/>
      <c r="CA60" s="65"/>
      <c r="CB60" s="3" t="s">
        <v>89</v>
      </c>
    </row>
    <row r="61" spans="1:80" s="27" customFormat="1" ht="15" customHeight="1" x14ac:dyDescent="0.25">
      <c r="A61" s="38" t="s">
        <v>14</v>
      </c>
      <c r="B61" s="12" t="s">
        <v>77</v>
      </c>
      <c r="C61" s="110">
        <f t="shared" si="1"/>
        <v>52</v>
      </c>
      <c r="D61" s="110">
        <f t="shared" si="1"/>
        <v>88</v>
      </c>
      <c r="E61" s="110">
        <f t="shared" si="1"/>
        <v>93</v>
      </c>
      <c r="F61" s="110">
        <f t="shared" si="1"/>
        <v>-12.000000099999999</v>
      </c>
      <c r="G61" s="110">
        <f t="shared" si="1"/>
        <v>58</v>
      </c>
      <c r="H61" s="110">
        <f t="shared" si="1"/>
        <v>70</v>
      </c>
      <c r="I61" s="110" t="str">
        <f t="shared" si="1"/>
        <v>―</v>
      </c>
      <c r="J61" s="110" t="str">
        <f t="shared" si="1"/>
        <v>―</v>
      </c>
      <c r="K61" s="67"/>
      <c r="L61" s="67" t="s">
        <v>366</v>
      </c>
      <c r="M61" s="110">
        <f>M81</f>
        <v>0</v>
      </c>
      <c r="N61" s="110">
        <f t="shared" si="3"/>
        <v>0</v>
      </c>
      <c r="O61" s="110">
        <f t="shared" si="3"/>
        <v>0</v>
      </c>
      <c r="P61" s="110">
        <f t="shared" si="3"/>
        <v>0</v>
      </c>
      <c r="Q61" s="110">
        <f>Q81</f>
        <v>0</v>
      </c>
      <c r="R61" s="110">
        <f t="shared" si="4"/>
        <v>0</v>
      </c>
      <c r="S61" s="110">
        <f t="shared" si="4"/>
        <v>0</v>
      </c>
      <c r="T61" s="110">
        <f t="shared" si="4"/>
        <v>0</v>
      </c>
      <c r="U61" s="110">
        <f>U81</f>
        <v>8598499</v>
      </c>
      <c r="V61" s="110">
        <f t="shared" si="5"/>
        <v>25048029</v>
      </c>
      <c r="W61" s="110">
        <f t="shared" si="5"/>
        <v>48819106</v>
      </c>
      <c r="X61" s="110">
        <f t="shared" si="5"/>
        <v>48093639</v>
      </c>
      <c r="Y61" s="110">
        <f>Y81</f>
        <v>29123242</v>
      </c>
      <c r="Z61" s="110">
        <f t="shared" si="6"/>
        <v>63185878</v>
      </c>
      <c r="AA61" s="110">
        <f t="shared" si="6"/>
        <v>62106113</v>
      </c>
      <c r="AB61" s="110">
        <f t="shared" si="6"/>
        <v>9818289</v>
      </c>
      <c r="AC61" s="110">
        <f>AC81</f>
        <v>42957779</v>
      </c>
      <c r="AD61" s="110">
        <f t="shared" si="7"/>
        <v>61036583</v>
      </c>
      <c r="AE61" s="110">
        <f t="shared" si="7"/>
        <v>70081145</v>
      </c>
      <c r="AF61" s="110">
        <f t="shared" si="7"/>
        <v>41963813</v>
      </c>
      <c r="AG61" s="110">
        <f>AG81</f>
        <v>51453754</v>
      </c>
      <c r="AH61" s="110">
        <f t="shared" si="8"/>
        <v>80676993</v>
      </c>
      <c r="AI61" s="110">
        <f t="shared" si="8"/>
        <v>72344322</v>
      </c>
      <c r="AJ61" s="110">
        <f t="shared" si="8"/>
        <v>50946933</v>
      </c>
      <c r="AK61" s="110">
        <f>AK81</f>
        <v>52617882</v>
      </c>
      <c r="AL61" s="110">
        <f t="shared" si="9"/>
        <v>88483962</v>
      </c>
      <c r="AM61" s="110">
        <f t="shared" si="9"/>
        <v>93958279</v>
      </c>
      <c r="AN61" s="110">
        <f t="shared" si="9"/>
        <v>-12999334</v>
      </c>
      <c r="AO61" s="110">
        <f>AO81</f>
        <v>58463442</v>
      </c>
      <c r="AP61" s="110">
        <f>AP81-AO81</f>
        <v>70831340</v>
      </c>
      <c r="AQ61" s="110"/>
      <c r="AR61" s="110"/>
      <c r="AS61" s="110">
        <f>AS81</f>
        <v>0</v>
      </c>
      <c r="AT61" s="110">
        <f t="shared" si="10"/>
        <v>0</v>
      </c>
      <c r="AU61" s="110">
        <f t="shared" si="10"/>
        <v>0</v>
      </c>
      <c r="AV61" s="110">
        <f t="shared" si="10"/>
        <v>0</v>
      </c>
      <c r="AW61" s="110">
        <f>AW81</f>
        <v>0</v>
      </c>
      <c r="AX61" s="110">
        <f t="shared" si="11"/>
        <v>0</v>
      </c>
      <c r="AY61" s="110">
        <f t="shared" si="11"/>
        <v>0</v>
      </c>
      <c r="AZ61" s="110">
        <f t="shared" si="11"/>
        <v>0</v>
      </c>
      <c r="BA61" s="110">
        <f>BA81</f>
        <v>0</v>
      </c>
      <c r="BB61" s="110">
        <f t="shared" si="12"/>
        <v>0</v>
      </c>
      <c r="BC61" s="110">
        <f t="shared" si="12"/>
        <v>0</v>
      </c>
      <c r="BD61" s="110">
        <f t="shared" si="12"/>
        <v>0</v>
      </c>
      <c r="BE61" s="110">
        <f>BE81</f>
        <v>0</v>
      </c>
      <c r="BF61" s="110">
        <f t="shared" si="13"/>
        <v>0</v>
      </c>
      <c r="BG61" s="110">
        <f t="shared" si="13"/>
        <v>0</v>
      </c>
      <c r="BH61" s="110">
        <f t="shared" si="13"/>
        <v>0</v>
      </c>
      <c r="BI61" s="110">
        <f>BI81</f>
        <v>0</v>
      </c>
      <c r="BJ61" s="110">
        <f t="shared" si="14"/>
        <v>0</v>
      </c>
      <c r="BK61" s="110">
        <f t="shared" si="14"/>
        <v>0</v>
      </c>
      <c r="BL61" s="110">
        <f t="shared" si="14"/>
        <v>0</v>
      </c>
      <c r="BM61" s="110">
        <f>BM81</f>
        <v>0</v>
      </c>
      <c r="BN61" s="110">
        <f t="shared" si="15"/>
        <v>0</v>
      </c>
      <c r="BO61" s="110">
        <f t="shared" si="15"/>
        <v>0</v>
      </c>
      <c r="BP61" s="110">
        <f t="shared" si="15"/>
        <v>0</v>
      </c>
      <c r="BQ61" s="110">
        <f>BQ81</f>
        <v>0</v>
      </c>
      <c r="BR61" s="110">
        <f t="shared" si="16"/>
        <v>0</v>
      </c>
      <c r="BS61" s="110">
        <f t="shared" si="16"/>
        <v>0</v>
      </c>
      <c r="BT61" s="110">
        <f t="shared" si="16"/>
        <v>0</v>
      </c>
      <c r="BU61" s="110">
        <f>BU81</f>
        <v>0</v>
      </c>
      <c r="BV61" s="110">
        <f t="shared" si="17"/>
        <v>0</v>
      </c>
      <c r="BW61" s="110">
        <f t="shared" si="17"/>
        <v>0</v>
      </c>
      <c r="BX61" s="110">
        <f t="shared" si="17"/>
        <v>0</v>
      </c>
      <c r="BY61" s="65"/>
      <c r="BZ61" s="65"/>
      <c r="CA61" s="65"/>
      <c r="CB61" s="3" t="s">
        <v>89</v>
      </c>
    </row>
    <row r="62" spans="1:80" s="27" customFormat="1" ht="15" customHeight="1" x14ac:dyDescent="0.25">
      <c r="A62" s="38" t="s">
        <v>15</v>
      </c>
      <c r="B62" s="79" t="s">
        <v>31</v>
      </c>
      <c r="C62" s="110">
        <f t="shared" si="1"/>
        <v>-28.000000100000001</v>
      </c>
      <c r="D62" s="110">
        <f t="shared" si="1"/>
        <v>-47.000000100000001</v>
      </c>
      <c r="E62" s="110">
        <f t="shared" si="1"/>
        <v>-137.00000009999999</v>
      </c>
      <c r="F62" s="110">
        <f t="shared" si="1"/>
        <v>-139.00000009999999</v>
      </c>
      <c r="G62" s="110">
        <f t="shared" si="1"/>
        <v>-135.00000009999999</v>
      </c>
      <c r="H62" s="110">
        <f t="shared" si="1"/>
        <v>-154.00000009999999</v>
      </c>
      <c r="I62" s="110" t="str">
        <f t="shared" si="1"/>
        <v>―</v>
      </c>
      <c r="J62" s="110" t="str">
        <f t="shared" si="1"/>
        <v>―</v>
      </c>
      <c r="K62" s="67"/>
      <c r="L62" s="67" t="s">
        <v>367</v>
      </c>
      <c r="M62" s="110">
        <f>M82</f>
        <v>0</v>
      </c>
      <c r="N62" s="110">
        <f t="shared" si="3"/>
        <v>0</v>
      </c>
      <c r="O62" s="110">
        <f t="shared" si="3"/>
        <v>0</v>
      </c>
      <c r="P62" s="110">
        <f t="shared" si="3"/>
        <v>0</v>
      </c>
      <c r="Q62" s="110">
        <f>Q82</f>
        <v>0</v>
      </c>
      <c r="R62" s="110">
        <f t="shared" si="4"/>
        <v>0</v>
      </c>
      <c r="S62" s="110">
        <f t="shared" si="4"/>
        <v>0</v>
      </c>
      <c r="T62" s="110">
        <f t="shared" si="4"/>
        <v>0</v>
      </c>
      <c r="U62" s="110">
        <f>U82</f>
        <v>58727383</v>
      </c>
      <c r="V62" s="110">
        <f t="shared" si="5"/>
        <v>40936304</v>
      </c>
      <c r="W62" s="110">
        <f t="shared" si="5"/>
        <v>-717530</v>
      </c>
      <c r="X62" s="110">
        <f t="shared" si="5"/>
        <v>13105425</v>
      </c>
      <c r="Y62" s="110">
        <f>Y82</f>
        <v>51149501</v>
      </c>
      <c r="Z62" s="110">
        <f t="shared" si="6"/>
        <v>23756606</v>
      </c>
      <c r="AA62" s="110">
        <f t="shared" si="6"/>
        <v>-8908354</v>
      </c>
      <c r="AB62" s="110">
        <f t="shared" si="6"/>
        <v>23152865</v>
      </c>
      <c r="AC62" s="110">
        <f>AC82</f>
        <v>12812661</v>
      </c>
      <c r="AD62" s="110">
        <f t="shared" si="7"/>
        <v>9725329</v>
      </c>
      <c r="AE62" s="110">
        <f t="shared" si="7"/>
        <v>-16172568</v>
      </c>
      <c r="AF62" s="110">
        <f t="shared" si="7"/>
        <v>-340928</v>
      </c>
      <c r="AG62" s="110">
        <f>AG82</f>
        <v>11738791</v>
      </c>
      <c r="AH62" s="110">
        <f t="shared" si="8"/>
        <v>19056560</v>
      </c>
      <c r="AI62" s="110">
        <f t="shared" si="8"/>
        <v>-3173324</v>
      </c>
      <c r="AJ62" s="110">
        <f t="shared" si="8"/>
        <v>16474463</v>
      </c>
      <c r="AK62" s="110">
        <f>AK82</f>
        <v>-28636879</v>
      </c>
      <c r="AL62" s="110">
        <f t="shared" si="9"/>
        <v>-47117065</v>
      </c>
      <c r="AM62" s="110">
        <f t="shared" si="9"/>
        <v>-137011236</v>
      </c>
      <c r="AN62" s="110">
        <f t="shared" si="9"/>
        <v>-139683811</v>
      </c>
      <c r="AO62" s="110">
        <f>AO82</f>
        <v>-135826499</v>
      </c>
      <c r="AP62" s="110">
        <f>AP82-AO82</f>
        <v>-154130304</v>
      </c>
      <c r="AQ62" s="110"/>
      <c r="AR62" s="110"/>
      <c r="AS62" s="110">
        <f>AS82</f>
        <v>0</v>
      </c>
      <c r="AT62" s="110">
        <f t="shared" si="10"/>
        <v>0</v>
      </c>
      <c r="AU62" s="110">
        <f t="shared" si="10"/>
        <v>0</v>
      </c>
      <c r="AV62" s="110">
        <f t="shared" si="10"/>
        <v>0</v>
      </c>
      <c r="AW62" s="110">
        <f>AW82</f>
        <v>0</v>
      </c>
      <c r="AX62" s="110">
        <f t="shared" si="11"/>
        <v>0</v>
      </c>
      <c r="AY62" s="110">
        <f t="shared" si="11"/>
        <v>0</v>
      </c>
      <c r="AZ62" s="110">
        <f t="shared" si="11"/>
        <v>0</v>
      </c>
      <c r="BA62" s="110">
        <f>BA82</f>
        <v>0</v>
      </c>
      <c r="BB62" s="110">
        <f t="shared" si="12"/>
        <v>0</v>
      </c>
      <c r="BC62" s="110">
        <f t="shared" si="12"/>
        <v>0</v>
      </c>
      <c r="BD62" s="110">
        <f t="shared" si="12"/>
        <v>0</v>
      </c>
      <c r="BE62" s="110">
        <f>BE82</f>
        <v>0</v>
      </c>
      <c r="BF62" s="110">
        <f t="shared" si="13"/>
        <v>0</v>
      </c>
      <c r="BG62" s="110">
        <f t="shared" si="13"/>
        <v>0</v>
      </c>
      <c r="BH62" s="110">
        <f t="shared" si="13"/>
        <v>0</v>
      </c>
      <c r="BI62" s="110">
        <f>BI82</f>
        <v>0</v>
      </c>
      <c r="BJ62" s="110">
        <f t="shared" si="14"/>
        <v>0</v>
      </c>
      <c r="BK62" s="110">
        <f t="shared" si="14"/>
        <v>0</v>
      </c>
      <c r="BL62" s="110">
        <f t="shared" si="14"/>
        <v>0</v>
      </c>
      <c r="BM62" s="110">
        <f>BM82</f>
        <v>0</v>
      </c>
      <c r="BN62" s="110">
        <f t="shared" si="15"/>
        <v>0</v>
      </c>
      <c r="BO62" s="110">
        <f t="shared" si="15"/>
        <v>0</v>
      </c>
      <c r="BP62" s="110">
        <f t="shared" si="15"/>
        <v>0</v>
      </c>
      <c r="BQ62" s="110">
        <f>BQ82</f>
        <v>0</v>
      </c>
      <c r="BR62" s="110">
        <f t="shared" si="16"/>
        <v>0</v>
      </c>
      <c r="BS62" s="110">
        <f t="shared" si="16"/>
        <v>0</v>
      </c>
      <c r="BT62" s="110">
        <f t="shared" si="16"/>
        <v>0</v>
      </c>
      <c r="BU62" s="110">
        <f>BU82</f>
        <v>0</v>
      </c>
      <c r="BV62" s="110">
        <f t="shared" si="17"/>
        <v>0</v>
      </c>
      <c r="BW62" s="110">
        <f t="shared" si="17"/>
        <v>0</v>
      </c>
      <c r="BX62" s="110">
        <f t="shared" si="17"/>
        <v>0</v>
      </c>
      <c r="BY62" s="65"/>
      <c r="BZ62" s="65"/>
      <c r="CA62" s="65"/>
      <c r="CB62" s="3" t="s">
        <v>89</v>
      </c>
    </row>
    <row r="63" spans="1:80" s="27" customFormat="1" ht="15" customHeight="1" x14ac:dyDescent="0.25">
      <c r="A63" s="42" t="s">
        <v>285</v>
      </c>
      <c r="B63" s="14" t="s">
        <v>101</v>
      </c>
      <c r="C63" s="111">
        <f t="shared" si="1"/>
        <v>-1058.0000001000001</v>
      </c>
      <c r="D63" s="111">
        <f t="shared" si="1"/>
        <v>-1163.0000001000001</v>
      </c>
      <c r="E63" s="111">
        <f t="shared" si="1"/>
        <v>-1157.0000001000001</v>
      </c>
      <c r="F63" s="111">
        <f t="shared" si="1"/>
        <v>-1196.0000001000001</v>
      </c>
      <c r="G63" s="111">
        <f t="shared" si="1"/>
        <v>-1241.0000001000001</v>
      </c>
      <c r="H63" s="111">
        <f t="shared" si="1"/>
        <v>-1227.0000001000001</v>
      </c>
      <c r="I63" s="111" t="str">
        <f t="shared" si="1"/>
        <v>―</v>
      </c>
      <c r="J63" s="111" t="str">
        <f t="shared" si="1"/>
        <v>―</v>
      </c>
      <c r="K63" s="67"/>
      <c r="L63" s="67" t="s">
        <v>368</v>
      </c>
      <c r="M63" s="111">
        <f>M83</f>
        <v>0</v>
      </c>
      <c r="N63" s="111">
        <f t="shared" si="3"/>
        <v>0</v>
      </c>
      <c r="O63" s="111">
        <f t="shared" si="3"/>
        <v>0</v>
      </c>
      <c r="P63" s="111">
        <f t="shared" si="3"/>
        <v>0</v>
      </c>
      <c r="Q63" s="111">
        <f>Q83</f>
        <v>0</v>
      </c>
      <c r="R63" s="111">
        <f t="shared" si="4"/>
        <v>0</v>
      </c>
      <c r="S63" s="111">
        <f t="shared" si="4"/>
        <v>0</v>
      </c>
      <c r="T63" s="111">
        <f t="shared" si="4"/>
        <v>0</v>
      </c>
      <c r="U63" s="111">
        <f>U83</f>
        <v>-627475701</v>
      </c>
      <c r="V63" s="111">
        <f t="shared" si="5"/>
        <v>-626230304</v>
      </c>
      <c r="W63" s="111">
        <f t="shared" si="5"/>
        <v>-637202909</v>
      </c>
      <c r="X63" s="111">
        <f t="shared" si="5"/>
        <v>-679833541</v>
      </c>
      <c r="Y63" s="111">
        <f>Y83</f>
        <v>-655394438</v>
      </c>
      <c r="Z63" s="111">
        <f t="shared" si="6"/>
        <v>-715607355</v>
      </c>
      <c r="AA63" s="111">
        <f t="shared" si="6"/>
        <v>-825253499</v>
      </c>
      <c r="AB63" s="111">
        <f t="shared" si="6"/>
        <v>-837097409</v>
      </c>
      <c r="AC63" s="111">
        <f>AC83</f>
        <v>-886686713</v>
      </c>
      <c r="AD63" s="111">
        <f t="shared" si="7"/>
        <v>-774434003</v>
      </c>
      <c r="AE63" s="111">
        <f t="shared" si="7"/>
        <v>-838696465</v>
      </c>
      <c r="AF63" s="111">
        <f t="shared" si="7"/>
        <v>-868564439</v>
      </c>
      <c r="AG63" s="111">
        <f>AG83</f>
        <v>-961216542</v>
      </c>
      <c r="AH63" s="111">
        <f t="shared" si="8"/>
        <v>-901741308</v>
      </c>
      <c r="AI63" s="111">
        <f t="shared" si="8"/>
        <v>-959153902</v>
      </c>
      <c r="AJ63" s="111">
        <f t="shared" si="8"/>
        <v>-1168525934</v>
      </c>
      <c r="AK63" s="111">
        <f>AK83</f>
        <v>-1058229828</v>
      </c>
      <c r="AL63" s="111">
        <f t="shared" si="9"/>
        <v>-1163555466</v>
      </c>
      <c r="AM63" s="111">
        <f t="shared" si="9"/>
        <v>-1157102376</v>
      </c>
      <c r="AN63" s="111">
        <f t="shared" si="9"/>
        <v>-1196820334</v>
      </c>
      <c r="AO63" s="111">
        <f>AO83</f>
        <v>-1241504839</v>
      </c>
      <c r="AP63" s="111">
        <f>AP83-AO83</f>
        <v>-1227599682</v>
      </c>
      <c r="AQ63" s="111"/>
      <c r="AR63" s="111"/>
      <c r="AS63" s="111">
        <f>AS83</f>
        <v>0</v>
      </c>
      <c r="AT63" s="111">
        <f t="shared" si="10"/>
        <v>0</v>
      </c>
      <c r="AU63" s="111">
        <f t="shared" si="10"/>
        <v>0</v>
      </c>
      <c r="AV63" s="111">
        <f t="shared" si="10"/>
        <v>0</v>
      </c>
      <c r="AW63" s="111">
        <f>AW83</f>
        <v>0</v>
      </c>
      <c r="AX63" s="111">
        <f t="shared" si="11"/>
        <v>0</v>
      </c>
      <c r="AY63" s="111">
        <f t="shared" si="11"/>
        <v>0</v>
      </c>
      <c r="AZ63" s="111">
        <f t="shared" si="11"/>
        <v>0</v>
      </c>
      <c r="BA63" s="111">
        <f>BA83</f>
        <v>0</v>
      </c>
      <c r="BB63" s="111">
        <f t="shared" si="12"/>
        <v>0</v>
      </c>
      <c r="BC63" s="111">
        <f t="shared" si="12"/>
        <v>0</v>
      </c>
      <c r="BD63" s="111">
        <f t="shared" si="12"/>
        <v>0</v>
      </c>
      <c r="BE63" s="111">
        <f>BE83</f>
        <v>0</v>
      </c>
      <c r="BF63" s="111">
        <f t="shared" si="13"/>
        <v>0</v>
      </c>
      <c r="BG63" s="111">
        <f t="shared" si="13"/>
        <v>0</v>
      </c>
      <c r="BH63" s="111">
        <f t="shared" si="13"/>
        <v>0</v>
      </c>
      <c r="BI63" s="111">
        <f>BI83</f>
        <v>0</v>
      </c>
      <c r="BJ63" s="111">
        <f t="shared" si="14"/>
        <v>0</v>
      </c>
      <c r="BK63" s="111">
        <f t="shared" si="14"/>
        <v>0</v>
      </c>
      <c r="BL63" s="111">
        <f t="shared" si="14"/>
        <v>0</v>
      </c>
      <c r="BM63" s="111">
        <f>BM83</f>
        <v>0</v>
      </c>
      <c r="BN63" s="111">
        <f t="shared" si="15"/>
        <v>0</v>
      </c>
      <c r="BO63" s="111">
        <f t="shared" si="15"/>
        <v>0</v>
      </c>
      <c r="BP63" s="111">
        <f t="shared" si="15"/>
        <v>0</v>
      </c>
      <c r="BQ63" s="111">
        <f>BQ83</f>
        <v>0</v>
      </c>
      <c r="BR63" s="111">
        <f t="shared" si="16"/>
        <v>0</v>
      </c>
      <c r="BS63" s="111">
        <f t="shared" si="16"/>
        <v>0</v>
      </c>
      <c r="BT63" s="111">
        <f t="shared" si="16"/>
        <v>0</v>
      </c>
      <c r="BU63" s="111">
        <f>BU83</f>
        <v>0</v>
      </c>
      <c r="BV63" s="111">
        <f t="shared" si="17"/>
        <v>0</v>
      </c>
      <c r="BW63" s="111">
        <f t="shared" si="17"/>
        <v>0</v>
      </c>
      <c r="BX63" s="111">
        <f t="shared" si="17"/>
        <v>0</v>
      </c>
      <c r="BY63" s="67"/>
      <c r="BZ63" s="67"/>
      <c r="CA63" s="67"/>
      <c r="CB63" s="3" t="s">
        <v>89</v>
      </c>
    </row>
    <row r="64" spans="1:80" s="27" customFormat="1" ht="15" customHeight="1" x14ac:dyDescent="0.25">
      <c r="A64" s="27" t="s">
        <v>89</v>
      </c>
      <c r="B64" s="27" t="s">
        <v>89</v>
      </c>
      <c r="C64" s="27" t="s">
        <v>89</v>
      </c>
      <c r="D64" s="27" t="s">
        <v>89</v>
      </c>
      <c r="E64" s="27" t="s">
        <v>89</v>
      </c>
      <c r="F64" s="27" t="s">
        <v>89</v>
      </c>
      <c r="G64" s="27" t="s">
        <v>89</v>
      </c>
      <c r="H64" s="27" t="s">
        <v>89</v>
      </c>
      <c r="I64" s="27" t="s">
        <v>89</v>
      </c>
      <c r="J64" s="27" t="s">
        <v>89</v>
      </c>
      <c r="K64" s="27" t="s">
        <v>89</v>
      </c>
      <c r="L64" s="27" t="s">
        <v>89</v>
      </c>
      <c r="M64" s="27" t="s">
        <v>89</v>
      </c>
      <c r="N64" s="27" t="s">
        <v>89</v>
      </c>
      <c r="O64" s="27" t="s">
        <v>89</v>
      </c>
      <c r="P64" s="27" t="s">
        <v>89</v>
      </c>
      <c r="Q64" s="27" t="s">
        <v>89</v>
      </c>
      <c r="R64" s="27" t="s">
        <v>89</v>
      </c>
      <c r="S64" s="27" t="s">
        <v>89</v>
      </c>
      <c r="T64" s="27" t="s">
        <v>89</v>
      </c>
      <c r="U64" s="27" t="s">
        <v>89</v>
      </c>
      <c r="V64" s="27" t="s">
        <v>89</v>
      </c>
      <c r="W64" s="27" t="s">
        <v>89</v>
      </c>
      <c r="X64" s="27" t="s">
        <v>89</v>
      </c>
      <c r="Y64" s="27" t="s">
        <v>89</v>
      </c>
      <c r="Z64" s="27" t="s">
        <v>89</v>
      </c>
      <c r="AA64" s="27" t="s">
        <v>89</v>
      </c>
      <c r="AB64" s="27" t="s">
        <v>89</v>
      </c>
      <c r="AC64" s="27" t="s">
        <v>89</v>
      </c>
      <c r="AD64" s="27" t="s">
        <v>89</v>
      </c>
      <c r="AE64" s="27" t="s">
        <v>89</v>
      </c>
      <c r="AF64" s="27" t="s">
        <v>89</v>
      </c>
      <c r="AG64" s="27" t="s">
        <v>89</v>
      </c>
      <c r="AH64" s="27" t="s">
        <v>89</v>
      </c>
      <c r="AI64" s="27" t="s">
        <v>89</v>
      </c>
      <c r="AJ64" s="27" t="s">
        <v>89</v>
      </c>
      <c r="AK64" s="27" t="s">
        <v>89</v>
      </c>
      <c r="AL64" s="27" t="s">
        <v>89</v>
      </c>
      <c r="AM64" s="27" t="s">
        <v>89</v>
      </c>
      <c r="AN64" s="27" t="s">
        <v>89</v>
      </c>
      <c r="AO64" s="27" t="s">
        <v>89</v>
      </c>
      <c r="AP64" s="27" t="s">
        <v>89</v>
      </c>
      <c r="AQ64" s="27" t="s">
        <v>89</v>
      </c>
      <c r="AR64" s="27" t="s">
        <v>89</v>
      </c>
      <c r="AS64" s="27" t="s">
        <v>89</v>
      </c>
      <c r="AT64" s="27" t="s">
        <v>89</v>
      </c>
      <c r="AU64" s="27" t="s">
        <v>89</v>
      </c>
      <c r="AV64" s="27" t="s">
        <v>89</v>
      </c>
      <c r="AW64" s="27" t="s">
        <v>89</v>
      </c>
      <c r="AX64" s="27" t="s">
        <v>89</v>
      </c>
      <c r="AY64" s="27" t="s">
        <v>89</v>
      </c>
      <c r="AZ64" s="27" t="s">
        <v>89</v>
      </c>
      <c r="BA64" s="27" t="s">
        <v>89</v>
      </c>
      <c r="BB64" s="27" t="s">
        <v>89</v>
      </c>
      <c r="BC64" s="27" t="s">
        <v>89</v>
      </c>
      <c r="BD64" s="27" t="s">
        <v>89</v>
      </c>
      <c r="BE64" s="27" t="s">
        <v>89</v>
      </c>
      <c r="BF64" s="27" t="s">
        <v>89</v>
      </c>
      <c r="BG64" s="27" t="s">
        <v>89</v>
      </c>
      <c r="BH64" s="27" t="s">
        <v>89</v>
      </c>
      <c r="BI64" s="27" t="s">
        <v>89</v>
      </c>
      <c r="BJ64" s="27" t="s">
        <v>89</v>
      </c>
      <c r="BK64" s="27" t="s">
        <v>89</v>
      </c>
      <c r="BL64" s="27" t="s">
        <v>89</v>
      </c>
      <c r="BM64" s="27" t="s">
        <v>89</v>
      </c>
      <c r="BN64" s="27" t="s">
        <v>89</v>
      </c>
      <c r="BO64" s="27" t="s">
        <v>89</v>
      </c>
      <c r="BP64" s="27" t="s">
        <v>89</v>
      </c>
      <c r="BQ64" s="27" t="s">
        <v>89</v>
      </c>
      <c r="BR64" s="27" t="s">
        <v>89</v>
      </c>
      <c r="BS64" s="27" t="s">
        <v>89</v>
      </c>
      <c r="BT64" s="27" t="s">
        <v>89</v>
      </c>
      <c r="BU64" s="27" t="s">
        <v>89</v>
      </c>
      <c r="BV64" s="27" t="s">
        <v>89</v>
      </c>
      <c r="BW64" s="27" t="s">
        <v>89</v>
      </c>
      <c r="BX64" s="27" t="s">
        <v>89</v>
      </c>
      <c r="BY64" s="27" t="s">
        <v>89</v>
      </c>
      <c r="BZ64" s="27" t="s">
        <v>89</v>
      </c>
      <c r="CA64" s="27" t="s">
        <v>89</v>
      </c>
      <c r="CB64" s="27" t="s">
        <v>89</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18">N67</f>
        <v>Q2</v>
      </c>
      <c r="S67" s="33" t="str">
        <f t="shared" si="18"/>
        <v>Q3</v>
      </c>
      <c r="T67" s="34" t="str">
        <f t="shared" si="18"/>
        <v>Q4</v>
      </c>
      <c r="U67" s="33" t="str">
        <f t="shared" si="18"/>
        <v>Q1</v>
      </c>
      <c r="V67" s="33" t="str">
        <f t="shared" si="18"/>
        <v>Q2</v>
      </c>
      <c r="W67" s="33" t="str">
        <f t="shared" si="18"/>
        <v>Q3</v>
      </c>
      <c r="X67" s="34" t="str">
        <f t="shared" si="18"/>
        <v>Q4</v>
      </c>
      <c r="Y67" s="33" t="str">
        <f t="shared" si="18"/>
        <v>Q1</v>
      </c>
      <c r="Z67" s="33" t="str">
        <f t="shared" si="18"/>
        <v>Q2</v>
      </c>
      <c r="AA67" s="33" t="str">
        <f t="shared" si="18"/>
        <v>Q3</v>
      </c>
      <c r="AB67" s="34" t="str">
        <f t="shared" si="18"/>
        <v>Q4</v>
      </c>
      <c r="AC67" s="33" t="str">
        <f t="shared" si="18"/>
        <v>Q1</v>
      </c>
      <c r="AD67" s="33" t="str">
        <f t="shared" si="18"/>
        <v>Q2</v>
      </c>
      <c r="AE67" s="33" t="str">
        <f t="shared" si="18"/>
        <v>Q3</v>
      </c>
      <c r="AF67" s="34" t="str">
        <f t="shared" si="18"/>
        <v>Q4</v>
      </c>
      <c r="AG67" s="33" t="str">
        <f t="shared" si="18"/>
        <v>Q1</v>
      </c>
      <c r="AH67" s="33" t="str">
        <f t="shared" si="18"/>
        <v>Q2</v>
      </c>
      <c r="AI67" s="33" t="str">
        <f t="shared" si="18"/>
        <v>Q3</v>
      </c>
      <c r="AJ67" s="34" t="str">
        <f t="shared" si="18"/>
        <v>Q4</v>
      </c>
      <c r="AK67" s="33" t="str">
        <f t="shared" si="18"/>
        <v>Q1</v>
      </c>
      <c r="AL67" s="33" t="str">
        <f t="shared" si="18"/>
        <v>Q2</v>
      </c>
      <c r="AM67" s="33" t="str">
        <f t="shared" si="18"/>
        <v>Q3</v>
      </c>
      <c r="AN67" s="34" t="str">
        <f t="shared" si="18"/>
        <v>Q4</v>
      </c>
      <c r="AO67" s="33" t="str">
        <f t="shared" si="18"/>
        <v>Q1</v>
      </c>
      <c r="AP67" s="33" t="str">
        <f t="shared" si="18"/>
        <v>Q2</v>
      </c>
      <c r="AQ67" s="33" t="str">
        <f t="shared" si="18"/>
        <v>Q3</v>
      </c>
      <c r="AR67" s="34" t="str">
        <f t="shared" si="18"/>
        <v>Q4</v>
      </c>
      <c r="AS67" s="33" t="str">
        <f t="shared" si="18"/>
        <v>Q1</v>
      </c>
      <c r="AT67" s="33" t="str">
        <f t="shared" si="18"/>
        <v>Q2</v>
      </c>
      <c r="AU67" s="33" t="str">
        <f t="shared" si="18"/>
        <v>Q3</v>
      </c>
      <c r="AV67" s="34" t="str">
        <f t="shared" si="18"/>
        <v>Q4</v>
      </c>
      <c r="AW67" s="33" t="str">
        <f t="shared" si="18"/>
        <v>Q1</v>
      </c>
      <c r="AX67" s="33" t="str">
        <f t="shared" si="18"/>
        <v>Q2</v>
      </c>
      <c r="AY67" s="33" t="str">
        <f t="shared" si="18"/>
        <v>Q3</v>
      </c>
      <c r="AZ67" s="34" t="str">
        <f t="shared" si="18"/>
        <v>Q4</v>
      </c>
      <c r="BA67" s="33" t="str">
        <f t="shared" si="18"/>
        <v>Q1</v>
      </c>
      <c r="BB67" s="33" t="str">
        <f t="shared" si="18"/>
        <v>Q2</v>
      </c>
      <c r="BC67" s="33" t="str">
        <f t="shared" si="18"/>
        <v>Q3</v>
      </c>
      <c r="BD67" s="34" t="str">
        <f t="shared" si="18"/>
        <v>Q4</v>
      </c>
      <c r="BE67" s="33" t="str">
        <f t="shared" si="18"/>
        <v>Q1</v>
      </c>
      <c r="BF67" s="33" t="str">
        <f t="shared" si="18"/>
        <v>Q2</v>
      </c>
      <c r="BG67" s="33" t="str">
        <f t="shared" si="18"/>
        <v>Q3</v>
      </c>
      <c r="BH67" s="34" t="str">
        <f t="shared" si="18"/>
        <v>Q4</v>
      </c>
      <c r="BI67" s="33" t="str">
        <f t="shared" si="18"/>
        <v>Q1</v>
      </c>
      <c r="BJ67" s="33" t="str">
        <f t="shared" si="18"/>
        <v>Q2</v>
      </c>
      <c r="BK67" s="33" t="str">
        <f t="shared" si="18"/>
        <v>Q3</v>
      </c>
      <c r="BL67" s="34" t="str">
        <f t="shared" si="18"/>
        <v>Q4</v>
      </c>
      <c r="BM67" s="33" t="str">
        <f t="shared" si="18"/>
        <v>Q1</v>
      </c>
      <c r="BN67" s="33" t="str">
        <f t="shared" si="18"/>
        <v>Q2</v>
      </c>
      <c r="BO67" s="33" t="str">
        <f t="shared" si="18"/>
        <v>Q3</v>
      </c>
      <c r="BP67" s="34" t="str">
        <f t="shared" si="18"/>
        <v>Q4</v>
      </c>
      <c r="BQ67" s="33" t="str">
        <f t="shared" si="18"/>
        <v>Q1</v>
      </c>
      <c r="BR67" s="33" t="str">
        <f t="shared" si="18"/>
        <v>Q2</v>
      </c>
      <c r="BS67" s="33" t="str">
        <f t="shared" si="18"/>
        <v>Q3</v>
      </c>
      <c r="BT67" s="34" t="str">
        <f t="shared" si="18"/>
        <v>Q4</v>
      </c>
      <c r="BU67" s="33" t="str">
        <f t="shared" si="18"/>
        <v>Q1</v>
      </c>
      <c r="BV67" s="33" t="str">
        <f t="shared" si="18"/>
        <v>Q2</v>
      </c>
      <c r="BW67" s="33" t="str">
        <f t="shared" si="18"/>
        <v>Q3</v>
      </c>
      <c r="BX67" s="34" t="str">
        <f t="shared" si="18"/>
        <v>Q4</v>
      </c>
      <c r="CB67" s="3"/>
    </row>
    <row r="68" spans="1:80" s="27" customFormat="1" ht="15" customHeight="1" x14ac:dyDescent="0.25">
      <c r="A68" s="36" t="s">
        <v>2</v>
      </c>
      <c r="B68" s="11" t="s">
        <v>12</v>
      </c>
      <c r="C68" s="175">
        <f>+IF(AK68="","―",AK68)</f>
        <v>5.5259619718921389</v>
      </c>
      <c r="D68" s="175">
        <f t="shared" ref="D68:H70" si="19">+IF(AL68="","―",AL68)</f>
        <v>6.3356975837957545</v>
      </c>
      <c r="E68" s="175">
        <f t="shared" si="19"/>
        <v>6.2003071891172015</v>
      </c>
      <c r="F68" s="175">
        <f t="shared" si="19"/>
        <v>3.5573733897162843</v>
      </c>
      <c r="G68" s="175">
        <f t="shared" si="19"/>
        <v>4.6288797272719915</v>
      </c>
      <c r="H68" s="175">
        <f t="shared" si="19"/>
        <v>4.9469956715660608</v>
      </c>
      <c r="I68" s="175"/>
      <c r="J68" s="175"/>
      <c r="K68" s="67"/>
      <c r="L68" s="67" t="s">
        <v>362</v>
      </c>
      <c r="M68" s="164" t="e">
        <f>+IF(OR(M58="",M58&lt;0),"―",(M58/'22Q2_P8'!M58)*100)</f>
        <v>#DIV/0!</v>
      </c>
      <c r="N68" s="164" t="e">
        <f>+IF(OR(N58="",N58&lt;0),"―",(N58/'22Q2_P8'!N58)*100)</f>
        <v>#DIV/0!</v>
      </c>
      <c r="O68" s="164" t="e">
        <f>+IF(OR(O58="",O58&lt;0),"―",(O58/'22Q2_P8'!O58)*100)</f>
        <v>#DIV/0!</v>
      </c>
      <c r="P68" s="164" t="e">
        <f>+IF(OR(P58="",P58&lt;0),"―",(P58/'22Q2_P8'!P58)*100)</f>
        <v>#DIV/0!</v>
      </c>
      <c r="Q68" s="164" t="e">
        <f>+IF(OR(Q58="",Q58&lt;0),"―",(Q58/'22Q2_P8'!Q58)*100)</f>
        <v>#DIV/0!</v>
      </c>
      <c r="R68" s="164" t="e">
        <f>+IF(OR(R58="",R58&lt;0),"―",(R58/'22Q2_P8'!R58)*100)</f>
        <v>#DIV/0!</v>
      </c>
      <c r="S68" s="164" t="e">
        <f>+IF(OR(S58="",S58&lt;0),"―",(S58/'22Q2_P8'!S58)*100)</f>
        <v>#DIV/0!</v>
      </c>
      <c r="T68" s="164" t="e">
        <f>+IF(OR(T58="",T58&lt;0),"―",(T58/'22Q2_P8'!T58)*100)</f>
        <v>#DIV/0!</v>
      </c>
      <c r="U68" s="164">
        <f>+IF(OR(U58="",U58&lt;0),"―",(U58/'22Q2_P8'!U58)*100)</f>
        <v>5.4375888700599884</v>
      </c>
      <c r="V68" s="164">
        <f>+IF(OR(V58="",V58&lt;0),"―",(V58/'22Q2_P8'!V58)*100)</f>
        <v>5.7126564370832194</v>
      </c>
      <c r="W68" s="164">
        <f>+IF(OR(W58="",W58&lt;0),"―",(W58/'22Q2_P8'!W58)*100)</f>
        <v>5.4799626182460131</v>
      </c>
      <c r="X68" s="164">
        <f>+IF(OR(X58="",X58&lt;0),"―",(X58/'22Q2_P8'!X58)*100)</f>
        <v>5.888527600582715</v>
      </c>
      <c r="Y68" s="164">
        <f>+IF(OR(Y58="",Y58&lt;0),"―",(Y58/'22Q2_P8'!Y58)*100)</f>
        <v>6.1770738773533092</v>
      </c>
      <c r="Z68" s="164">
        <f>+IF(OR(Z58="",Z58&lt;0),"―",(Z58/'22Q2_P8'!Z58)*100)</f>
        <v>6.2176479913888301</v>
      </c>
      <c r="AA68" s="164">
        <f>+IF(OR(AA58="",AA58&lt;0),"―",(AA58/'22Q2_P8'!AA58)*100)</f>
        <v>6.1236055062883672</v>
      </c>
      <c r="AB68" s="164">
        <f>+IF(OR(AB58="",AB58&lt;0),"―",(AB58/'22Q2_P8'!AB58)*100)</f>
        <v>5.4015917084711536</v>
      </c>
      <c r="AC68" s="164">
        <f>+IF(OR(AC58="",AC58&lt;0),"―",(AC58/'22Q2_P8'!AC58)*100)</f>
        <v>4.6495324251409187</v>
      </c>
      <c r="AD68" s="164">
        <f>+IF(OR(AD58="",AD58&lt;0),"―",(AD58/'22Q2_P8'!AD58)*100)</f>
        <v>5.9345816694447686</v>
      </c>
      <c r="AE68" s="164">
        <f>+IF(OR(AE58="",AE58&lt;0),"―",(AE58/'22Q2_P8'!AE58)*100)</f>
        <v>6.0768621933698448</v>
      </c>
      <c r="AF68" s="164">
        <f>+IF(OR(AF58="",AF58&lt;0),"―",(AF58/'22Q2_P8'!AF58)*100)</f>
        <v>6.1425359693645776</v>
      </c>
      <c r="AG68" s="164">
        <f>+IF(OR(AG58="",AG58&lt;0),"―",(AG58/'22Q2_P8'!AG58)*100)</f>
        <v>4.658994069501758</v>
      </c>
      <c r="AH68" s="164">
        <f>+IF(OR(AH58="",AH58&lt;0),"―",(AH58/'22Q2_P8'!AH58)*100)</f>
        <v>7.5201833271099323</v>
      </c>
      <c r="AI68" s="164">
        <f>+IF(OR(AI58="",AI58&lt;0),"―",(AI58/'22Q2_P8'!AI58)*100)</f>
        <v>6.3472393107530225</v>
      </c>
      <c r="AJ68" s="164">
        <f>+IF(OR(AJ58="",AJ58&lt;0),"―",(AJ58/'22Q2_P8'!AJ58)*100)</f>
        <v>4.3748268565856723</v>
      </c>
      <c r="AK68" s="164">
        <f>+IF(OR(AK58="",AK58&lt;0),"―",(AK58/'22Q2_P8'!AK58)*100)</f>
        <v>5.5259619718921389</v>
      </c>
      <c r="AL68" s="164">
        <f>+IF(OR(AL58="",AL58&lt;0),"―",(AL58/'22Q2_P8'!AL58)*100)</f>
        <v>6.3356975837957545</v>
      </c>
      <c r="AM68" s="164">
        <f>+IF(OR(AM58="",AM58&lt;0),"―",(AM58/'22Q2_P8'!AM58)*100)</f>
        <v>6.2003071891172015</v>
      </c>
      <c r="AN68" s="164">
        <f>+IF(OR(AN58="",AN58&lt;0),"―",(AN58/'22Q2_P8'!AN58)*100)</f>
        <v>3.5573733897162843</v>
      </c>
      <c r="AO68" s="164">
        <f>+IF(OR(AO58="",AO58&lt;0),"―",(AO58/'22Q2_P8'!AO58)*100)</f>
        <v>4.6288797272719915</v>
      </c>
      <c r="AP68" s="164">
        <f>+IF(OR(AP58="",AP58&lt;0),"―",(AP58/'22Q2_P8'!AP58)*100)</f>
        <v>4.9469956715660608</v>
      </c>
      <c r="AQ68" s="164" t="str">
        <f>+IF(OR(AQ58="",AQ58&lt;0),"―",(AQ58/'22Q2_P8'!AQ58)*100)</f>
        <v>―</v>
      </c>
      <c r="AR68" s="164" t="str">
        <f>+IF(OR(AR58="",AR58&lt;0),"―",(AR58/'22Q2_P8'!AR58)*100)</f>
        <v>―</v>
      </c>
      <c r="AS68" s="164" t="e">
        <f>+IF(OR(AS58="",AS58&lt;0),"―",(AS58/'22Q2_P8'!AS58)*100)</f>
        <v>#DIV/0!</v>
      </c>
      <c r="AT68" s="164" t="e">
        <f>+IF(OR(AT58="",AT58&lt;0),"―",(AT58/'22Q2_P8'!AT58)*100)</f>
        <v>#DIV/0!</v>
      </c>
      <c r="AU68" s="164" t="e">
        <f>+IF(OR(AU58="",AU58&lt;0),"―",(AU58/'22Q2_P8'!AU58)*100)</f>
        <v>#DIV/0!</v>
      </c>
      <c r="AV68" s="164" t="e">
        <f>+IF(OR(AV58="",AV58&lt;0),"―",(AV58/'22Q2_P8'!AV58)*100)</f>
        <v>#DIV/0!</v>
      </c>
      <c r="AW68" s="164" t="e">
        <f>+IF(OR(AW58="",AW58&lt;0),"―",(AW58/'22Q2_P8'!AW58)*100)</f>
        <v>#DIV/0!</v>
      </c>
      <c r="AX68" s="164" t="e">
        <f>+IF(OR(AX58="",AX58&lt;0),"―",(AX58/'22Q2_P8'!AX58)*100)</f>
        <v>#DIV/0!</v>
      </c>
      <c r="AY68" s="164" t="e">
        <f>+IF(OR(AY58="",AY58&lt;0),"―",(AY58/'22Q2_P8'!AY58)*100)</f>
        <v>#DIV/0!</v>
      </c>
      <c r="AZ68" s="164" t="e">
        <f>+IF(OR(AZ58="",AZ58&lt;0),"―",(AZ58/'22Q2_P8'!AZ58)*100)</f>
        <v>#DIV/0!</v>
      </c>
      <c r="BA68" s="164" t="e">
        <f>+IF(OR(BA58="",BA58&lt;0),"―",(BA58/'22Q2_P8'!BA58)*100)</f>
        <v>#DIV/0!</v>
      </c>
      <c r="BB68" s="164" t="e">
        <f>+IF(OR(BB58="",BB58&lt;0),"―",(BB58/'22Q2_P8'!BB58)*100)</f>
        <v>#DIV/0!</v>
      </c>
      <c r="BC68" s="164" t="e">
        <f>+IF(OR(BC58="",BC58&lt;0),"―",(BC58/'22Q2_P8'!BC58)*100)</f>
        <v>#DIV/0!</v>
      </c>
      <c r="BD68" s="164" t="e">
        <f>+IF(OR(BD58="",BD58&lt;0),"―",(BD58/'22Q2_P8'!BD58)*100)</f>
        <v>#DIV/0!</v>
      </c>
      <c r="BE68" s="164" t="e">
        <f>+IF(OR(BE58="",BE58&lt;0),"―",(BE58/'22Q2_P8'!BE58)*100)</f>
        <v>#DIV/0!</v>
      </c>
      <c r="BF68" s="164" t="e">
        <f>+IF(OR(BF58="",BF58&lt;0),"―",(BF58/'22Q2_P8'!BF58)*100)</f>
        <v>#DIV/0!</v>
      </c>
      <c r="BG68" s="164" t="e">
        <f>+IF(OR(BG58="",BG58&lt;0),"―",(BG58/'22Q2_P8'!BG58)*100)</f>
        <v>#DIV/0!</v>
      </c>
      <c r="BH68" s="164" t="e">
        <f>+IF(OR(BH58="",BH58&lt;0),"―",(BH58/'22Q2_P8'!BH58)*100)</f>
        <v>#DIV/0!</v>
      </c>
      <c r="BI68" s="164" t="e">
        <f>+IF(OR(BI58="",BI58&lt;0),"―",(BI58/'22Q2_P8'!BI58)*100)</f>
        <v>#DIV/0!</v>
      </c>
      <c r="BJ68" s="164" t="e">
        <f>+IF(OR(BJ58="",BJ58&lt;0),"―",(BJ58/'22Q2_P8'!BJ58)*100)</f>
        <v>#DIV/0!</v>
      </c>
      <c r="BK68" s="164" t="e">
        <f>+IF(OR(BK58="",BK58&lt;0),"―",(BK58/'22Q2_P8'!BK58)*100)</f>
        <v>#DIV/0!</v>
      </c>
      <c r="BL68" s="164" t="e">
        <f>+IF(OR(BL58="",BL58&lt;0),"―",(BL58/'22Q2_P8'!BL58)*100)</f>
        <v>#DIV/0!</v>
      </c>
      <c r="BM68" s="164" t="e">
        <f>+IF(OR(BM58="",BM58&lt;0),"―",(BM58/'22Q2_P8'!BM58)*100)</f>
        <v>#DIV/0!</v>
      </c>
      <c r="BN68" s="164" t="e">
        <f>+IF(OR(BN58="",BN58&lt;0),"―",(BN58/'22Q2_P8'!BN58)*100)</f>
        <v>#DIV/0!</v>
      </c>
      <c r="BO68" s="164" t="e">
        <f>+IF(OR(BO58="",BO58&lt;0),"―",(BO58/'22Q2_P8'!BO58)*100)</f>
        <v>#DIV/0!</v>
      </c>
      <c r="BP68" s="164" t="e">
        <f>+IF(OR(BP58="",BP58&lt;0),"―",(BP58/'22Q2_P8'!BP58)*100)</f>
        <v>#DIV/0!</v>
      </c>
      <c r="BQ68" s="164" t="e">
        <f>+IF(OR(BQ58="",BQ58&lt;0),"―",(BQ58/'22Q2_P8'!BQ58)*100)</f>
        <v>#DIV/0!</v>
      </c>
      <c r="BR68" s="164" t="e">
        <f>+IF(OR(BR58="",BR58&lt;0),"―",(BR58/'22Q2_P8'!BR58)*100)</f>
        <v>#DIV/0!</v>
      </c>
      <c r="BS68" s="164" t="e">
        <f>+IF(OR(BS58="",BS58&lt;0),"―",(BS58/'22Q2_P8'!BS58)*100)</f>
        <v>#DIV/0!</v>
      </c>
      <c r="BT68" s="164" t="e">
        <f>+IF(OR(BT58="",BT58&lt;0),"―",(BT58/'22Q2_P8'!BT58)*100)</f>
        <v>#DIV/0!</v>
      </c>
      <c r="BU68" s="164" t="e">
        <f>+IF(OR(BU58="",BU58&lt;0),"―",(BU58/'22Q2_P8'!BU58)*100)</f>
        <v>#DIV/0!</v>
      </c>
      <c r="BV68" s="164" t="e">
        <f>+IF(OR(BV58="",BV58&lt;0),"―",(BV58/'22Q2_P8'!BV58)*100)</f>
        <v>#DIV/0!</v>
      </c>
      <c r="BW68" s="164" t="e">
        <f>+IF(OR(BW58="",BW58&lt;0),"―",(BW58/'22Q2_P8'!BW58)*100)</f>
        <v>#DIV/0!</v>
      </c>
      <c r="BX68" s="164" t="e">
        <f>+IF(OR(BX58="",BX58&lt;0),"―",(BX58/'22Q2_P8'!BX58)*100)</f>
        <v>#DIV/0!</v>
      </c>
      <c r="CB68" s="3"/>
    </row>
    <row r="69" spans="1:80" s="27" customFormat="1" ht="15" customHeight="1" x14ac:dyDescent="0.25">
      <c r="A69" s="38" t="s">
        <v>10</v>
      </c>
      <c r="B69" s="12" t="s">
        <v>363</v>
      </c>
      <c r="C69" s="176">
        <f>+IF(AK69="","―",AK69)</f>
        <v>12.399407606388001</v>
      </c>
      <c r="D69" s="176">
        <f t="shared" si="19"/>
        <v>13.70654767405863</v>
      </c>
      <c r="E69" s="176">
        <f t="shared" si="19"/>
        <v>12.810847409825667</v>
      </c>
      <c r="F69" s="176">
        <f t="shared" si="19"/>
        <v>12.299203758689641</v>
      </c>
      <c r="G69" s="176">
        <f t="shared" si="19"/>
        <v>12.474164073712439</v>
      </c>
      <c r="H69" s="176">
        <f t="shared" si="19"/>
        <v>12.256690295291754</v>
      </c>
      <c r="I69" s="176"/>
      <c r="J69" s="176"/>
      <c r="K69" s="67"/>
      <c r="L69" s="67" t="s">
        <v>364</v>
      </c>
      <c r="M69" s="166" t="e">
        <f>+IF(OR(M59="",M59&lt;0),"―",(M59/'22Q2_P8'!M59)*100)</f>
        <v>#DIV/0!</v>
      </c>
      <c r="N69" s="166" t="e">
        <f>+IF(OR(N59="",N59&lt;0),"―",(N59/'22Q2_P8'!N59)*100)</f>
        <v>#DIV/0!</v>
      </c>
      <c r="O69" s="166" t="e">
        <f>+IF(OR(O59="",O59&lt;0),"―",(O59/'22Q2_P8'!O59)*100)</f>
        <v>#DIV/0!</v>
      </c>
      <c r="P69" s="166" t="e">
        <f>+IF(OR(P59="",P59&lt;0),"―",(P59/'22Q2_P8'!P59)*100)</f>
        <v>#DIV/0!</v>
      </c>
      <c r="Q69" s="166" t="e">
        <f>+IF(OR(Q59="",Q59&lt;0),"―",(Q59/'22Q2_P8'!Q59)*100)</f>
        <v>#DIV/0!</v>
      </c>
      <c r="R69" s="166" t="e">
        <f>+IF(OR(R59="",R59&lt;0),"―",(R59/'22Q2_P8'!R59)*100)</f>
        <v>#DIV/0!</v>
      </c>
      <c r="S69" s="166" t="e">
        <f>+IF(OR(S59="",S59&lt;0),"―",(S59/'22Q2_P8'!S59)*100)</f>
        <v>#DIV/0!</v>
      </c>
      <c r="T69" s="166" t="e">
        <f>+IF(OR(T59="",T59&lt;0),"―",(T59/'22Q2_P8'!T59)*100)</f>
        <v>#DIV/0!</v>
      </c>
      <c r="U69" s="166">
        <f>+IF(OR(U59="",U59&lt;0),"―",(U59/'22Q2_P8'!U59)*100)</f>
        <v>9.5822433214299245</v>
      </c>
      <c r="V69" s="166">
        <f>+IF(OR(V59="",V59&lt;0),"―",(V59/'22Q2_P8'!V59)*100)</f>
        <v>10.559014223594151</v>
      </c>
      <c r="W69" s="166">
        <f>+IF(OR(W59="",W59&lt;0),"―",(W59/'22Q2_P8'!W59)*100)</f>
        <v>10.391178579080474</v>
      </c>
      <c r="X69" s="166">
        <f>+IF(OR(X59="",X59&lt;0),"―",(X59/'22Q2_P8'!X59)*100)</f>
        <v>11.24930070140886</v>
      </c>
      <c r="Y69" s="166">
        <f>+IF(OR(Y59="",Y59&lt;0),"―",(Y59/'22Q2_P8'!Y59)*100)</f>
        <v>10.103030984436007</v>
      </c>
      <c r="Z69" s="166">
        <f>+IF(OR(Z59="",Z59&lt;0),"―",(Z59/'22Q2_P8'!Z59)*100)</f>
        <v>10.871403095061801</v>
      </c>
      <c r="AA69" s="166">
        <f>+IF(OR(AA59="",AA59&lt;0),"―",(AA59/'22Q2_P8'!AA59)*100)</f>
        <v>11.192597829253423</v>
      </c>
      <c r="AB69" s="166">
        <f>+IF(OR(AB59="",AB59&lt;0),"―",(AB59/'22Q2_P8'!AB59)*100)</f>
        <v>11.71145019458821</v>
      </c>
      <c r="AC69" s="166">
        <f>+IF(OR(AC59="",AC59&lt;0),"―",(AC59/'22Q2_P8'!AC59)*100)</f>
        <v>10.85028343503836</v>
      </c>
      <c r="AD69" s="166">
        <f>+IF(OR(AD59="",AD59&lt;0),"―",(AD59/'22Q2_P8'!AD59)*100)</f>
        <v>10.955165197510986</v>
      </c>
      <c r="AE69" s="166">
        <f>+IF(OR(AE59="",AE59&lt;0),"―",(AE59/'22Q2_P8'!AE59)*100)</f>
        <v>11.13916556511484</v>
      </c>
      <c r="AF69" s="166">
        <f>+IF(OR(AF59="",AF59&lt;0),"―",(AF59/'22Q2_P8'!AF59)*100)</f>
        <v>12.21604909088888</v>
      </c>
      <c r="AG69" s="166">
        <f>+IF(OR(AG59="",AG59&lt;0),"―",(AG59/'22Q2_P8'!AG59)*100)</f>
        <v>12.224813122790286</v>
      </c>
      <c r="AH69" s="166">
        <f>+IF(OR(AH59="",AH59&lt;0),"―",(AH59/'22Q2_P8'!AH59)*100)</f>
        <v>13.814634688780931</v>
      </c>
      <c r="AI69" s="166">
        <f>+IF(OR(AI59="",AI59&lt;0),"―",(AI59/'22Q2_P8'!AI59)*100)</f>
        <v>12.918638810069281</v>
      </c>
      <c r="AJ69" s="166">
        <f>+IF(OR(AJ59="",AJ59&lt;0),"―",(AJ59/'22Q2_P8'!AJ59)*100)</f>
        <v>11.776688832346592</v>
      </c>
      <c r="AK69" s="166">
        <f>+IF(OR(AK59="",AK59&lt;0),"―",(AK59/'22Q2_P8'!AK59)*100)</f>
        <v>12.399407606388001</v>
      </c>
      <c r="AL69" s="166">
        <f>+IF(OR(AL59="",AL59&lt;0),"―",(AL59/'22Q2_P8'!AL59)*100)</f>
        <v>13.70654767405863</v>
      </c>
      <c r="AM69" s="166">
        <f>+IF(OR(AM59="",AM59&lt;0),"―",(AM59/'22Q2_P8'!AM59)*100)</f>
        <v>12.810847409825667</v>
      </c>
      <c r="AN69" s="166">
        <f>+IF(OR(AN59="",AN59&lt;0),"―",(AN59/'22Q2_P8'!AN59)*100)</f>
        <v>12.299203758689641</v>
      </c>
      <c r="AO69" s="166">
        <f>+IF(OR(AO59="",AO59&lt;0),"―",(AO59/'22Q2_P8'!AO59)*100)</f>
        <v>12.474164073712439</v>
      </c>
      <c r="AP69" s="166">
        <f>+IF(OR(AP59="",AP59&lt;0),"―",(AP59/'22Q2_P8'!AP59)*100)</f>
        <v>12.256690295291754</v>
      </c>
      <c r="AQ69" s="166" t="str">
        <f>+IF(OR(AQ59="",AQ59&lt;0),"―",(AQ59/'22Q2_P8'!AQ59)*100)</f>
        <v>―</v>
      </c>
      <c r="AR69" s="166" t="str">
        <f>+IF(OR(AR59="",AR59&lt;0),"―",(AR59/'22Q2_P8'!AR59)*100)</f>
        <v>―</v>
      </c>
      <c r="AS69" s="166" t="e">
        <f>+IF(OR(AS59="",AS59&lt;0),"―",(AS59/'22Q2_P8'!AS59)*100)</f>
        <v>#DIV/0!</v>
      </c>
      <c r="AT69" s="166" t="e">
        <f>+IF(OR(AT59="",AT59&lt;0),"―",(AT59/'22Q2_P8'!AT59)*100)</f>
        <v>#DIV/0!</v>
      </c>
      <c r="AU69" s="166" t="e">
        <f>+IF(OR(AU59="",AU59&lt;0),"―",(AU59/'22Q2_P8'!AU59)*100)</f>
        <v>#DIV/0!</v>
      </c>
      <c r="AV69" s="166" t="e">
        <f>+IF(OR(AV59="",AV59&lt;0),"―",(AV59/'22Q2_P8'!AV59)*100)</f>
        <v>#DIV/0!</v>
      </c>
      <c r="AW69" s="166" t="e">
        <f>+IF(OR(AW59="",AW59&lt;0),"―",(AW59/'22Q2_P8'!AW59)*100)</f>
        <v>#DIV/0!</v>
      </c>
      <c r="AX69" s="166" t="e">
        <f>+IF(OR(AX59="",AX59&lt;0),"―",(AX59/'22Q2_P8'!AX59)*100)</f>
        <v>#DIV/0!</v>
      </c>
      <c r="AY69" s="166" t="e">
        <f>+IF(OR(AY59="",AY59&lt;0),"―",(AY59/'22Q2_P8'!AY59)*100)</f>
        <v>#DIV/0!</v>
      </c>
      <c r="AZ69" s="166" t="e">
        <f>+IF(OR(AZ59="",AZ59&lt;0),"―",(AZ59/'22Q2_P8'!AZ59)*100)</f>
        <v>#DIV/0!</v>
      </c>
      <c r="BA69" s="166" t="e">
        <f>+IF(OR(BA59="",BA59&lt;0),"―",(BA59/'22Q2_P8'!BA59)*100)</f>
        <v>#DIV/0!</v>
      </c>
      <c r="BB69" s="166" t="e">
        <f>+IF(OR(BB59="",BB59&lt;0),"―",(BB59/'22Q2_P8'!BB59)*100)</f>
        <v>#DIV/0!</v>
      </c>
      <c r="BC69" s="166" t="e">
        <f>+IF(OR(BC59="",BC59&lt;0),"―",(BC59/'22Q2_P8'!BC59)*100)</f>
        <v>#DIV/0!</v>
      </c>
      <c r="BD69" s="166" t="e">
        <f>+IF(OR(BD59="",BD59&lt;0),"―",(BD59/'22Q2_P8'!BD59)*100)</f>
        <v>#DIV/0!</v>
      </c>
      <c r="BE69" s="166" t="e">
        <f>+IF(OR(BE59="",BE59&lt;0),"―",(BE59/'22Q2_P8'!BE59)*100)</f>
        <v>#DIV/0!</v>
      </c>
      <c r="BF69" s="166" t="e">
        <f>+IF(OR(BF59="",BF59&lt;0),"―",(BF59/'22Q2_P8'!BF59)*100)</f>
        <v>#DIV/0!</v>
      </c>
      <c r="BG69" s="166" t="e">
        <f>+IF(OR(BG59="",BG59&lt;0),"―",(BG59/'22Q2_P8'!BG59)*100)</f>
        <v>#DIV/0!</v>
      </c>
      <c r="BH69" s="166" t="e">
        <f>+IF(OR(BH59="",BH59&lt;0),"―",(BH59/'22Q2_P8'!BH59)*100)</f>
        <v>#DIV/0!</v>
      </c>
      <c r="BI69" s="166" t="e">
        <f>+IF(OR(BI59="",BI59&lt;0),"―",(BI59/'22Q2_P8'!BI59)*100)</f>
        <v>#DIV/0!</v>
      </c>
      <c r="BJ69" s="166" t="e">
        <f>+IF(OR(BJ59="",BJ59&lt;0),"―",(BJ59/'22Q2_P8'!BJ59)*100)</f>
        <v>#DIV/0!</v>
      </c>
      <c r="BK69" s="166" t="e">
        <f>+IF(OR(BK59="",BK59&lt;0),"―",(BK59/'22Q2_P8'!BK59)*100)</f>
        <v>#DIV/0!</v>
      </c>
      <c r="BL69" s="166" t="e">
        <f>+IF(OR(BL59="",BL59&lt;0),"―",(BL59/'22Q2_P8'!BL59)*100)</f>
        <v>#DIV/0!</v>
      </c>
      <c r="BM69" s="166" t="e">
        <f>+IF(OR(BM59="",BM59&lt;0),"―",(BM59/'22Q2_P8'!BM59)*100)</f>
        <v>#DIV/0!</v>
      </c>
      <c r="BN69" s="166" t="e">
        <f>+IF(OR(BN59="",BN59&lt;0),"―",(BN59/'22Q2_P8'!BN59)*100)</f>
        <v>#DIV/0!</v>
      </c>
      <c r="BO69" s="166" t="e">
        <f>+IF(OR(BO59="",BO59&lt;0),"―",(BO59/'22Q2_P8'!BO59)*100)</f>
        <v>#DIV/0!</v>
      </c>
      <c r="BP69" s="166" t="e">
        <f>+IF(OR(BP59="",BP59&lt;0),"―",(BP59/'22Q2_P8'!BP59)*100)</f>
        <v>#DIV/0!</v>
      </c>
      <c r="BQ69" s="166" t="e">
        <f>+IF(OR(BQ59="",BQ59&lt;0),"―",(BQ59/'22Q2_P8'!BQ59)*100)</f>
        <v>#DIV/0!</v>
      </c>
      <c r="BR69" s="166" t="e">
        <f>+IF(OR(BR59="",BR59&lt;0),"―",(BR59/'22Q2_P8'!BR59)*100)</f>
        <v>#DIV/0!</v>
      </c>
      <c r="BS69" s="166" t="e">
        <f>+IF(OR(BS59="",BS59&lt;0),"―",(BS59/'22Q2_P8'!BS59)*100)</f>
        <v>#DIV/0!</v>
      </c>
      <c r="BT69" s="166" t="e">
        <f>+IF(OR(BT59="",BT59&lt;0),"―",(BT59/'22Q2_P8'!BT59)*100)</f>
        <v>#DIV/0!</v>
      </c>
      <c r="BU69" s="166" t="e">
        <f>+IF(OR(BU59="",BU59&lt;0),"―",(BU59/'22Q2_P8'!BU59)*100)</f>
        <v>#DIV/0!</v>
      </c>
      <c r="BV69" s="166" t="e">
        <f>+IF(OR(BV59="",BV59&lt;0),"―",(BV59/'22Q2_P8'!BV59)*100)</f>
        <v>#DIV/0!</v>
      </c>
      <c r="BW69" s="166" t="e">
        <f>+IF(OR(BW59="",BW59&lt;0),"―",(BW59/'22Q2_P8'!BW59)*100)</f>
        <v>#DIV/0!</v>
      </c>
      <c r="BX69" s="166" t="e">
        <f>+IF(OR(BX59="",BX59&lt;0),"―",(BX59/'22Q2_P8'!BX59)*100)</f>
        <v>#DIV/0!</v>
      </c>
      <c r="CB69" s="3"/>
    </row>
    <row r="70" spans="1:80" s="27" customFormat="1" ht="15" customHeight="1" x14ac:dyDescent="0.25">
      <c r="A70" s="42" t="s">
        <v>11</v>
      </c>
      <c r="B70" s="14" t="s">
        <v>44</v>
      </c>
      <c r="C70" s="177">
        <f>+IF(AK70="","―",AK70)</f>
        <v>5.0172862636376543</v>
      </c>
      <c r="D70" s="177">
        <f t="shared" si="19"/>
        <v>6.1170463660454022</v>
      </c>
      <c r="E70" s="177">
        <f t="shared" si="19"/>
        <v>7.7944585306231771</v>
      </c>
      <c r="F70" s="177">
        <f t="shared" si="19"/>
        <v>2.5878626147543242</v>
      </c>
      <c r="G70" s="177">
        <f t="shared" si="19"/>
        <v>5.558634999127821</v>
      </c>
      <c r="H70" s="177">
        <f t="shared" si="19"/>
        <v>5.560643302497879</v>
      </c>
      <c r="I70" s="177"/>
      <c r="J70" s="177"/>
      <c r="K70" s="67"/>
      <c r="L70" s="67" t="s">
        <v>365</v>
      </c>
      <c r="M70" s="166" t="e">
        <f>+IF(OR(M60="",M60&lt;0),"―",(M60/'22Q2_P8'!M60)*100)</f>
        <v>#DIV/0!</v>
      </c>
      <c r="N70" s="166" t="e">
        <f>+IF(OR(N60="",N60&lt;0),"―",(N60/'22Q2_P8'!N60)*100)</f>
        <v>#DIV/0!</v>
      </c>
      <c r="O70" s="166" t="e">
        <f>+IF(OR(O60="",O60&lt;0),"―",(O60/'22Q2_P8'!O60)*100)</f>
        <v>#DIV/0!</v>
      </c>
      <c r="P70" s="166" t="e">
        <f>+IF(OR(P60="",P60&lt;0),"―",(P60/'22Q2_P8'!P60)*100)</f>
        <v>#DIV/0!</v>
      </c>
      <c r="Q70" s="166" t="e">
        <f>+IF(OR(Q60="",Q60&lt;0),"―",(Q60/'22Q2_P8'!Q60)*100)</f>
        <v>#DIV/0!</v>
      </c>
      <c r="R70" s="166" t="e">
        <f>+IF(OR(R60="",R60&lt;0),"―",(R60/'22Q2_P8'!R60)*100)</f>
        <v>#DIV/0!</v>
      </c>
      <c r="S70" s="166" t="e">
        <f>+IF(OR(S60="",S60&lt;0),"―",(S60/'22Q2_P8'!S60)*100)</f>
        <v>#DIV/0!</v>
      </c>
      <c r="T70" s="166" t="e">
        <f>+IF(OR(T60="",T60&lt;0),"―",(T60/'22Q2_P8'!T60)*100)</f>
        <v>#DIV/0!</v>
      </c>
      <c r="U70" s="166">
        <f>+IF(OR(U60="",U60&lt;0),"―",(U60/'22Q2_P8'!U60)*100)</f>
        <v>6.4735034415675727</v>
      </c>
      <c r="V70" s="166">
        <f>+IF(OR(V60="",V60&lt;0),"―",(V60/'22Q2_P8'!V60)*100)</f>
        <v>4.2929151395416509</v>
      </c>
      <c r="W70" s="166">
        <f>+IF(OR(W60="",W60&lt;0),"―",(W60/'22Q2_P8'!W60)*100)</f>
        <v>4.5957930898659294</v>
      </c>
      <c r="X70" s="166">
        <f>+IF(OR(X60="",X60&lt;0),"―",(X60/'22Q2_P8'!X60)*100)</f>
        <v>4.6283852033708479</v>
      </c>
      <c r="Y70" s="166">
        <f>+IF(OR(Y60="",Y60&lt;0),"―",(Y60/'22Q2_P8'!Y60)*100)</f>
        <v>7.2800228149827273</v>
      </c>
      <c r="Z70" s="166">
        <f>+IF(OR(Z60="",Z60&lt;0),"―",(Z60/'22Q2_P8'!Z60)*100)</f>
        <v>6.5151755371449669</v>
      </c>
      <c r="AA70" s="166">
        <f>+IF(OR(AA60="",AA60&lt;0),"―",(AA60/'22Q2_P8'!AA60)*100)</f>
        <v>7.5454490240409831</v>
      </c>
      <c r="AB70" s="166">
        <f>+IF(OR(AB60="",AB60&lt;0),"―",(AB60/'22Q2_P8'!AB60)*100)</f>
        <v>4.7108344882599029</v>
      </c>
      <c r="AC70" s="166">
        <f>+IF(OR(AC60="",AC60&lt;0),"―",(AC60/'22Q2_P8'!AC60)*100)</f>
        <v>4.3177983148018635</v>
      </c>
      <c r="AD70" s="166">
        <f>+IF(OR(AD60="",AD60&lt;0),"―",(AD60/'22Q2_P8'!AD60)*100)</f>
        <v>6.0725449005160179</v>
      </c>
      <c r="AE70" s="166">
        <f>+IF(OR(AE60="",AE60&lt;0),"―",(AE60/'22Q2_P8'!AE60)*100)</f>
        <v>6.9161302584721485</v>
      </c>
      <c r="AF70" s="166">
        <f>+IF(OR(AF60="",AF60&lt;0),"―",(AF60/'22Q2_P8'!AF60)*100)</f>
        <v>5.7601338780612785</v>
      </c>
      <c r="AG70" s="166">
        <f>+IF(OR(AG60="",AG60&lt;0),"―",(AG60/'22Q2_P8'!AG60)*100)</f>
        <v>2.5668029387541367</v>
      </c>
      <c r="AH70" s="166">
        <f>+IF(OR(AH60="",AH60&lt;0),"―",(AH60/'22Q2_P8'!AH60)*100)</f>
        <v>6.6944095713008895</v>
      </c>
      <c r="AI70" s="166">
        <f>+IF(OR(AI60="",AI60&lt;0),"―",(AI60/'22Q2_P8'!AI60)*100)</f>
        <v>5.7344929939562483</v>
      </c>
      <c r="AJ70" s="166">
        <f>+IF(OR(AJ60="",AJ60&lt;0),"―",(AJ60/'22Q2_P8'!AJ60)*100)</f>
        <v>4.0761770687130428</v>
      </c>
      <c r="AK70" s="166">
        <f>+IF(OR(AK60="",AK60&lt;0),"―",(AK60/'22Q2_P8'!AK60)*100)</f>
        <v>5.0172862636376543</v>
      </c>
      <c r="AL70" s="166">
        <f>+IF(OR(AL60="",AL60&lt;0),"―",(AL60/'22Q2_P8'!AL60)*100)</f>
        <v>6.1170463660454022</v>
      </c>
      <c r="AM70" s="166">
        <f>+IF(OR(AM60="",AM60&lt;0),"―",(AM60/'22Q2_P8'!AM60)*100)</f>
        <v>7.7944585306231771</v>
      </c>
      <c r="AN70" s="166">
        <f>+IF(OR(AN60="",AN60&lt;0),"―",(AN60/'22Q2_P8'!AN60)*100)</f>
        <v>2.5878626147543242</v>
      </c>
      <c r="AO70" s="166">
        <f>+IF(OR(AO60="",AO60&lt;0),"―",(AO60/'22Q2_P8'!AO60)*100)</f>
        <v>5.558634999127821</v>
      </c>
      <c r="AP70" s="166">
        <f>+IF(OR(AP60="",AP60&lt;0),"―",(AP60/'22Q2_P8'!AP60)*100)</f>
        <v>5.560643302497879</v>
      </c>
      <c r="AQ70" s="166" t="str">
        <f>+IF(OR(AQ60="",AQ60&lt;0),"―",(AQ60/'22Q2_P8'!AQ60)*100)</f>
        <v>―</v>
      </c>
      <c r="AR70" s="166" t="str">
        <f>+IF(OR(AR60="",AR60&lt;0),"―",(AR60/'22Q2_P8'!AR60)*100)</f>
        <v>―</v>
      </c>
      <c r="AS70" s="166" t="e">
        <f>+IF(OR(AS60="",AS60&lt;0),"―",(AS60/'22Q2_P8'!AS60)*100)</f>
        <v>#DIV/0!</v>
      </c>
      <c r="AT70" s="166" t="e">
        <f>+IF(OR(AT60="",AT60&lt;0),"―",(AT60/'22Q2_P8'!AT60)*100)</f>
        <v>#DIV/0!</v>
      </c>
      <c r="AU70" s="166" t="e">
        <f>+IF(OR(AU60="",AU60&lt;0),"―",(AU60/'22Q2_P8'!AU60)*100)</f>
        <v>#DIV/0!</v>
      </c>
      <c r="AV70" s="166" t="e">
        <f>+IF(OR(AV60="",AV60&lt;0),"―",(AV60/'22Q2_P8'!AV60)*100)</f>
        <v>#DIV/0!</v>
      </c>
      <c r="AW70" s="166" t="e">
        <f>+IF(OR(AW60="",AW60&lt;0),"―",(AW60/'22Q2_P8'!AW60)*100)</f>
        <v>#DIV/0!</v>
      </c>
      <c r="AX70" s="166" t="e">
        <f>+IF(OR(AX60="",AX60&lt;0),"―",(AX60/'22Q2_P8'!AX60)*100)</f>
        <v>#DIV/0!</v>
      </c>
      <c r="AY70" s="166" t="e">
        <f>+IF(OR(AY60="",AY60&lt;0),"―",(AY60/'22Q2_P8'!AY60)*100)</f>
        <v>#DIV/0!</v>
      </c>
      <c r="AZ70" s="166" t="e">
        <f>+IF(OR(AZ60="",AZ60&lt;0),"―",(AZ60/'22Q2_P8'!AZ60)*100)</f>
        <v>#DIV/0!</v>
      </c>
      <c r="BA70" s="166" t="e">
        <f>+IF(OR(BA60="",BA60&lt;0),"―",(BA60/'22Q2_P8'!BA60)*100)</f>
        <v>#DIV/0!</v>
      </c>
      <c r="BB70" s="166" t="e">
        <f>+IF(OR(BB60="",BB60&lt;0),"―",(BB60/'22Q2_P8'!BB60)*100)</f>
        <v>#DIV/0!</v>
      </c>
      <c r="BC70" s="166" t="e">
        <f>+IF(OR(BC60="",BC60&lt;0),"―",(BC60/'22Q2_P8'!BC60)*100)</f>
        <v>#DIV/0!</v>
      </c>
      <c r="BD70" s="166" t="e">
        <f>+IF(OR(BD60="",BD60&lt;0),"―",(BD60/'22Q2_P8'!BD60)*100)</f>
        <v>#DIV/0!</v>
      </c>
      <c r="BE70" s="166" t="e">
        <f>+IF(OR(BE60="",BE60&lt;0),"―",(BE60/'22Q2_P8'!BE60)*100)</f>
        <v>#DIV/0!</v>
      </c>
      <c r="BF70" s="166" t="e">
        <f>+IF(OR(BF60="",BF60&lt;0),"―",(BF60/'22Q2_P8'!BF60)*100)</f>
        <v>#DIV/0!</v>
      </c>
      <c r="BG70" s="166" t="e">
        <f>+IF(OR(BG60="",BG60&lt;0),"―",(BG60/'22Q2_P8'!BG60)*100)</f>
        <v>#DIV/0!</v>
      </c>
      <c r="BH70" s="166" t="e">
        <f>+IF(OR(BH60="",BH60&lt;0),"―",(BH60/'22Q2_P8'!BH60)*100)</f>
        <v>#DIV/0!</v>
      </c>
      <c r="BI70" s="166" t="e">
        <f>+IF(OR(BI60="",BI60&lt;0),"―",(BI60/'22Q2_P8'!BI60)*100)</f>
        <v>#DIV/0!</v>
      </c>
      <c r="BJ70" s="166" t="e">
        <f>+IF(OR(BJ60="",BJ60&lt;0),"―",(BJ60/'22Q2_P8'!BJ60)*100)</f>
        <v>#DIV/0!</v>
      </c>
      <c r="BK70" s="166" t="e">
        <f>+IF(OR(BK60="",BK60&lt;0),"―",(BK60/'22Q2_P8'!BK60)*100)</f>
        <v>#DIV/0!</v>
      </c>
      <c r="BL70" s="166" t="e">
        <f>+IF(OR(BL60="",BL60&lt;0),"―",(BL60/'22Q2_P8'!BL60)*100)</f>
        <v>#DIV/0!</v>
      </c>
      <c r="BM70" s="166" t="e">
        <f>+IF(OR(BM60="",BM60&lt;0),"―",(BM60/'22Q2_P8'!BM60)*100)</f>
        <v>#DIV/0!</v>
      </c>
      <c r="BN70" s="166" t="e">
        <f>+IF(OR(BN60="",BN60&lt;0),"―",(BN60/'22Q2_P8'!BN60)*100)</f>
        <v>#DIV/0!</v>
      </c>
      <c r="BO70" s="166" t="e">
        <f>+IF(OR(BO60="",BO60&lt;0),"―",(BO60/'22Q2_P8'!BO60)*100)</f>
        <v>#DIV/0!</v>
      </c>
      <c r="BP70" s="166" t="e">
        <f>+IF(OR(BP60="",BP60&lt;0),"―",(BP60/'22Q2_P8'!BP60)*100)</f>
        <v>#DIV/0!</v>
      </c>
      <c r="BQ70" s="166" t="e">
        <f>+IF(OR(BQ60="",BQ60&lt;0),"―",(BQ60/'22Q2_P8'!BQ60)*100)</f>
        <v>#DIV/0!</v>
      </c>
      <c r="BR70" s="166" t="e">
        <f>+IF(OR(BR60="",BR60&lt;0),"―",(BR60/'22Q2_P8'!BR60)*100)</f>
        <v>#DIV/0!</v>
      </c>
      <c r="BS70" s="166" t="e">
        <f>+IF(OR(BS60="",BS60&lt;0),"―",(BS60/'22Q2_P8'!BS60)*100)</f>
        <v>#DIV/0!</v>
      </c>
      <c r="BT70" s="166" t="e">
        <f>+IF(OR(BT60="",BT60&lt;0),"―",(BT60/'22Q2_P8'!BT60)*100)</f>
        <v>#DIV/0!</v>
      </c>
      <c r="BU70" s="166" t="e">
        <f>+IF(OR(BU60="",BU60&lt;0),"―",(BU60/'22Q2_P8'!BU60)*100)</f>
        <v>#DIV/0!</v>
      </c>
      <c r="BV70" s="166" t="e">
        <f>+IF(OR(BV60="",BV60&lt;0),"―",(BV60/'22Q2_P8'!BV60)*100)</f>
        <v>#DIV/0!</v>
      </c>
      <c r="BW70" s="166" t="e">
        <f>+IF(OR(BW60="",BW60&lt;0),"―",(BW60/'22Q2_P8'!BW60)*100)</f>
        <v>#DIV/0!</v>
      </c>
      <c r="BX70" s="166" t="e">
        <f>+IF(OR(BX60="",BX60&lt;0),"―",(BX60/'22Q2_P8'!BX60)*100)</f>
        <v>#DIV/0!</v>
      </c>
      <c r="CB70" s="3"/>
    </row>
    <row r="71" spans="1:80" s="27" customFormat="1" ht="15" customHeight="1" x14ac:dyDescent="0.25">
      <c r="B71" s="73"/>
      <c r="C71" s="73"/>
      <c r="D71" s="73"/>
      <c r="E71" s="73"/>
      <c r="F71" s="74"/>
      <c r="G71" s="74"/>
      <c r="H71" s="74"/>
      <c r="I71" s="74"/>
      <c r="J71" s="67"/>
      <c r="K71" s="67"/>
      <c r="L71" s="67" t="s">
        <v>366</v>
      </c>
      <c r="M71" s="166" t="e">
        <f>+IF(OR(M61="",M61&lt;0),"―",(M61/'22Q2_P8'!M61)*100)</f>
        <v>#DIV/0!</v>
      </c>
      <c r="N71" s="166" t="e">
        <f>+IF(OR(N61="",N61&lt;0),"―",(N61/'22Q2_P8'!N61)*100)</f>
        <v>#DIV/0!</v>
      </c>
      <c r="O71" s="166" t="e">
        <f>+IF(OR(O61="",O61&lt;0),"―",(O61/'22Q2_P8'!O61)*100)</f>
        <v>#DIV/0!</v>
      </c>
      <c r="P71" s="166" t="e">
        <f>+IF(OR(P61="",P61&lt;0),"―",(P61/'22Q2_P8'!P61)*100)</f>
        <v>#DIV/0!</v>
      </c>
      <c r="Q71" s="166" t="e">
        <f>+IF(OR(Q61="",Q61&lt;0),"―",(Q61/'22Q2_P8'!Q61)*100)</f>
        <v>#DIV/0!</v>
      </c>
      <c r="R71" s="166" t="e">
        <f>+IF(OR(R61="",R61&lt;0),"―",(R61/'22Q2_P8'!R61)*100)</f>
        <v>#DIV/0!</v>
      </c>
      <c r="S71" s="166" t="e">
        <f>+IF(OR(S61="",S61&lt;0),"―",(S61/'22Q2_P8'!S61)*100)</f>
        <v>#DIV/0!</v>
      </c>
      <c r="T71" s="166" t="e">
        <f>+IF(OR(T61="",T61&lt;0),"―",(T61/'22Q2_P8'!T61)*100)</f>
        <v>#DIV/0!</v>
      </c>
      <c r="U71" s="166">
        <f>+IF(OR(U61="",U61&lt;0),"―",(U61/'22Q2_P8'!U61)*100)</f>
        <v>2.7620226134785564</v>
      </c>
      <c r="V71" s="166">
        <f>+IF(OR(V61="",V61&lt;0),"―",(V61/'22Q2_P8'!V61)*100)</f>
        <v>7.2488935451380714</v>
      </c>
      <c r="W71" s="166">
        <f>+IF(OR(W61="",W61&lt;0),"―",(W61/'22Q2_P8'!W61)*100)</f>
        <v>12.276099873005922</v>
      </c>
      <c r="X71" s="166">
        <f>+IF(OR(X61="",X61&lt;0),"―",(X61/'22Q2_P8'!X61)*100)</f>
        <v>12.120652258288347</v>
      </c>
      <c r="Y71" s="166">
        <f>+IF(OR(Y61="",Y61&lt;0),"―",(Y61/'22Q2_P8'!Y61)*100)</f>
        <v>7.8382377723060186</v>
      </c>
      <c r="Z71" s="166">
        <f>+IF(OR(Z61="",Z61&lt;0),"―",(Z61/'22Q2_P8'!Z61)*100)</f>
        <v>15.678990703211038</v>
      </c>
      <c r="AA71" s="166">
        <f>+IF(OR(AA61="",AA61&lt;0),"―",(AA61/'22Q2_P8'!AA61)*100)</f>
        <v>14.604040483823979</v>
      </c>
      <c r="AB71" s="166">
        <f>+IF(OR(AB61="",AB61&lt;0),"―",(AB61/'22Q2_P8'!AB61)*100)</f>
        <v>2.3579555121648155</v>
      </c>
      <c r="AC71" s="166">
        <f>+IF(OR(AC61="",AC61&lt;0),"―",(AC61/'22Q2_P8'!AC61)*100)</f>
        <v>9.4258089451193996</v>
      </c>
      <c r="AD71" s="166">
        <f>+IF(OR(AD61="",AD61&lt;0),"―",(AD61/'22Q2_P8'!AD61)*100)</f>
        <v>12.961501802310233</v>
      </c>
      <c r="AE71" s="166">
        <f>+IF(OR(AE61="",AE61&lt;0),"―",(AE61/'22Q2_P8'!AE61)*100)</f>
        <v>14.221479392050373</v>
      </c>
      <c r="AF71" s="166">
        <f>+IF(OR(AF61="",AF61&lt;0),"―",(AF61/'22Q2_P8'!AF61)*100)</f>
        <v>8.2931082982716529</v>
      </c>
      <c r="AG71" s="166">
        <f>+IF(OR(AG61="",AG61&lt;0),"―",(AG61/'22Q2_P8'!AG61)*100)</f>
        <v>8.8179935241712837</v>
      </c>
      <c r="AH71" s="166">
        <f>+IF(OR(AH61="",AH61&lt;0),"―",(AH61/'22Q2_P8'!AH61)*100)</f>
        <v>13.70673647717229</v>
      </c>
      <c r="AI71" s="166">
        <f>+IF(OR(AI61="",AI61&lt;0),"―",(AI61/'22Q2_P8'!AI61)*100)</f>
        <v>11.933585615991886</v>
      </c>
      <c r="AJ71" s="166">
        <f>+IF(OR(AJ61="",AJ61&lt;0),"―",(AJ61/'22Q2_P8'!AJ61)*100)</f>
        <v>7.8517208663156994</v>
      </c>
      <c r="AK71" s="166">
        <f>+IF(OR(AK61="",AK61&lt;0),"―",(AK61/'22Q2_P8'!AK61)*100)</f>
        <v>7.4903340693354927</v>
      </c>
      <c r="AL71" s="166">
        <f>+IF(OR(AL61="",AL61&lt;0),"―",(AL61/'22Q2_P8'!AL61)*100)</f>
        <v>12.554145326042256</v>
      </c>
      <c r="AM71" s="166">
        <f>+IF(OR(AM61="",AM61&lt;0),"―",(AM61/'22Q2_P8'!AM61)*100)</f>
        <v>12.845589655540996</v>
      </c>
      <c r="AN71" s="166" t="str">
        <f>+IF(OR(AN61="",AN61&lt;0),"―",(AN61/'22Q2_P8'!AN61)*100)</f>
        <v>―</v>
      </c>
      <c r="AO71" s="166">
        <f>+IF(OR(AO61="",AO61&lt;0),"―",(AO61/'22Q2_P8'!AO61)*100)</f>
        <v>2.1479234586077829</v>
      </c>
      <c r="AP71" s="166">
        <f>+IF(OR(AP61="",AP61&lt;0),"―",(AP61/'22Q2_P8'!AP61)*100)</f>
        <v>3.0908052834213038</v>
      </c>
      <c r="AQ71" s="166" t="str">
        <f>+IF(OR(AQ61="",AQ61&lt;0),"―",(AQ61/'22Q2_P8'!AQ61)*100)</f>
        <v>―</v>
      </c>
      <c r="AR71" s="166" t="str">
        <f>+IF(OR(AR61="",AR61&lt;0),"―",(AR61/'22Q2_P8'!AR61)*100)</f>
        <v>―</v>
      </c>
      <c r="AS71" s="166" t="e">
        <f>+IF(OR(AS61="",AS61&lt;0),"―",(AS61/'22Q2_P8'!AS61)*100)</f>
        <v>#DIV/0!</v>
      </c>
      <c r="AT71" s="166" t="e">
        <f>+IF(OR(AT61="",AT61&lt;0),"―",(AT61/'22Q2_P8'!AT61)*100)</f>
        <v>#DIV/0!</v>
      </c>
      <c r="AU71" s="166" t="e">
        <f>+IF(OR(AU61="",AU61&lt;0),"―",(AU61/'22Q2_P8'!AU61)*100)</f>
        <v>#DIV/0!</v>
      </c>
      <c r="AV71" s="166" t="e">
        <f>+IF(OR(AV61="",AV61&lt;0),"―",(AV61/'22Q2_P8'!AV61)*100)</f>
        <v>#DIV/0!</v>
      </c>
      <c r="AW71" s="166" t="e">
        <f>+IF(OR(AW61="",AW61&lt;0),"―",(AW61/'22Q2_P8'!AW61)*100)</f>
        <v>#DIV/0!</v>
      </c>
      <c r="AX71" s="166" t="e">
        <f>+IF(OR(AX61="",AX61&lt;0),"―",(AX61/'22Q2_P8'!AX61)*100)</f>
        <v>#DIV/0!</v>
      </c>
      <c r="AY71" s="166" t="e">
        <f>+IF(OR(AY61="",AY61&lt;0),"―",(AY61/'22Q2_P8'!AY61)*100)</f>
        <v>#DIV/0!</v>
      </c>
      <c r="AZ71" s="166" t="e">
        <f>+IF(OR(AZ61="",AZ61&lt;0),"―",(AZ61/'22Q2_P8'!AZ61)*100)</f>
        <v>#DIV/0!</v>
      </c>
      <c r="BA71" s="166" t="e">
        <f>+IF(OR(BA61="",BA61&lt;0),"―",(BA61/'22Q2_P8'!BA61)*100)</f>
        <v>#DIV/0!</v>
      </c>
      <c r="BB71" s="166" t="e">
        <f>+IF(OR(BB61="",BB61&lt;0),"―",(BB61/'22Q2_P8'!BB61)*100)</f>
        <v>#DIV/0!</v>
      </c>
      <c r="BC71" s="166" t="e">
        <f>+IF(OR(BC61="",BC61&lt;0),"―",(BC61/'22Q2_P8'!BC61)*100)</f>
        <v>#DIV/0!</v>
      </c>
      <c r="BD71" s="166" t="e">
        <f>+IF(OR(BD61="",BD61&lt;0),"―",(BD61/'22Q2_P8'!BD61)*100)</f>
        <v>#DIV/0!</v>
      </c>
      <c r="BE71" s="166" t="e">
        <f>+IF(OR(BE61="",BE61&lt;0),"―",(BE61/'22Q2_P8'!BE61)*100)</f>
        <v>#DIV/0!</v>
      </c>
      <c r="BF71" s="166" t="e">
        <f>+IF(OR(BF61="",BF61&lt;0),"―",(BF61/'22Q2_P8'!BF61)*100)</f>
        <v>#DIV/0!</v>
      </c>
      <c r="BG71" s="166" t="e">
        <f>+IF(OR(BG61="",BG61&lt;0),"―",(BG61/'22Q2_P8'!BG61)*100)</f>
        <v>#DIV/0!</v>
      </c>
      <c r="BH71" s="166" t="e">
        <f>+IF(OR(BH61="",BH61&lt;0),"―",(BH61/'22Q2_P8'!BH61)*100)</f>
        <v>#DIV/0!</v>
      </c>
      <c r="BI71" s="166" t="e">
        <f>+IF(OR(BI61="",BI61&lt;0),"―",(BI61/'22Q2_P8'!BI61)*100)</f>
        <v>#DIV/0!</v>
      </c>
      <c r="BJ71" s="166" t="e">
        <f>+IF(OR(BJ61="",BJ61&lt;0),"―",(BJ61/'22Q2_P8'!BJ61)*100)</f>
        <v>#DIV/0!</v>
      </c>
      <c r="BK71" s="166" t="e">
        <f>+IF(OR(BK61="",BK61&lt;0),"―",(BK61/'22Q2_P8'!BK61)*100)</f>
        <v>#DIV/0!</v>
      </c>
      <c r="BL71" s="166" t="e">
        <f>+IF(OR(BL61="",BL61&lt;0),"―",(BL61/'22Q2_P8'!BL61)*100)</f>
        <v>#DIV/0!</v>
      </c>
      <c r="BM71" s="166" t="e">
        <f>+IF(OR(BM61="",BM61&lt;0),"―",(BM61/'22Q2_P8'!BM61)*100)</f>
        <v>#DIV/0!</v>
      </c>
      <c r="BN71" s="166" t="e">
        <f>+IF(OR(BN61="",BN61&lt;0),"―",(BN61/'22Q2_P8'!BN61)*100)</f>
        <v>#DIV/0!</v>
      </c>
      <c r="BO71" s="166" t="e">
        <f>+IF(OR(BO61="",BO61&lt;0),"―",(BO61/'22Q2_P8'!BO61)*100)</f>
        <v>#DIV/0!</v>
      </c>
      <c r="BP71" s="166" t="e">
        <f>+IF(OR(BP61="",BP61&lt;0),"―",(BP61/'22Q2_P8'!BP61)*100)</f>
        <v>#DIV/0!</v>
      </c>
      <c r="BQ71" s="166" t="e">
        <f>+IF(OR(BQ61="",BQ61&lt;0),"―",(BQ61/'22Q2_P8'!BQ61)*100)</f>
        <v>#DIV/0!</v>
      </c>
      <c r="BR71" s="166" t="e">
        <f>+IF(OR(BR61="",BR61&lt;0),"―",(BR61/'22Q2_P8'!BR61)*100)</f>
        <v>#DIV/0!</v>
      </c>
      <c r="BS71" s="166" t="e">
        <f>+IF(OR(BS61="",BS61&lt;0),"―",(BS61/'22Q2_P8'!BS61)*100)</f>
        <v>#DIV/0!</v>
      </c>
      <c r="BT71" s="166" t="e">
        <f>+IF(OR(BT61="",BT61&lt;0),"―",(BT61/'22Q2_P8'!BT61)*100)</f>
        <v>#DIV/0!</v>
      </c>
      <c r="BU71" s="166" t="e">
        <f>+IF(OR(BU61="",BU61&lt;0),"―",(BU61/'22Q2_P8'!BU61)*100)</f>
        <v>#DIV/0!</v>
      </c>
      <c r="BV71" s="166" t="e">
        <f>+IF(OR(BV61="",BV61&lt;0),"―",(BV61/'22Q2_P8'!BV61)*100)</f>
        <v>#DIV/0!</v>
      </c>
      <c r="BW71" s="166" t="e">
        <f>+IF(OR(BW61="",BW61&lt;0),"―",(BW61/'22Q2_P8'!BW61)*100)</f>
        <v>#DIV/0!</v>
      </c>
      <c r="BX71" s="166" t="e">
        <f>+IF(OR(BX61="",BX61&lt;0),"―",(BX61/'22Q2_P8'!BX61)*100)</f>
        <v>#DIV/0!</v>
      </c>
      <c r="CB71" s="3"/>
    </row>
    <row r="72" spans="1:80" s="27" customFormat="1" ht="15" customHeight="1" x14ac:dyDescent="0.25">
      <c r="B72" s="73"/>
      <c r="C72" s="73"/>
      <c r="D72" s="73"/>
      <c r="E72" s="73"/>
      <c r="F72" s="74"/>
      <c r="G72" s="74"/>
      <c r="H72" s="74"/>
      <c r="I72" s="74"/>
      <c r="J72" s="67"/>
      <c r="K72" s="67"/>
      <c r="L72" s="67" t="s">
        <v>367</v>
      </c>
      <c r="M72" s="166" t="e">
        <f>+IF(OR(M62="",M62&lt;0),"―",(M62/'22Q2_P8'!M62)*100)</f>
        <v>#DIV/0!</v>
      </c>
      <c r="N72" s="166" t="e">
        <f>+IF(OR(N62="",N62&lt;0),"―",(N62/'22Q2_P8'!N62)*100)</f>
        <v>#DIV/0!</v>
      </c>
      <c r="O72" s="166" t="e">
        <f>+IF(OR(O62="",O62&lt;0),"―",(O62/'22Q2_P8'!O62)*100)</f>
        <v>#DIV/0!</v>
      </c>
      <c r="P72" s="166" t="e">
        <f>+IF(OR(P62="",P62&lt;0),"―",(P62/'22Q2_P8'!P62)*100)</f>
        <v>#DIV/0!</v>
      </c>
      <c r="Q72" s="166" t="e">
        <f>+IF(OR(Q62="",Q62&lt;0),"―",(Q62/'22Q2_P8'!Q62)*100)</f>
        <v>#DIV/0!</v>
      </c>
      <c r="R72" s="166" t="e">
        <f>+IF(OR(R62="",R62&lt;0),"―",(R62/'22Q2_P8'!R62)*100)</f>
        <v>#DIV/0!</v>
      </c>
      <c r="S72" s="166" t="e">
        <f>+IF(OR(S62="",S62&lt;0),"―",(S62/'22Q2_P8'!S62)*100)</f>
        <v>#DIV/0!</v>
      </c>
      <c r="T72" s="166" t="e">
        <f>+IF(OR(T62="",T62&lt;0),"―",(T62/'22Q2_P8'!T62)*100)</f>
        <v>#DIV/0!</v>
      </c>
      <c r="U72" s="166">
        <f>+IF(OR(U62="",U62&lt;0),"―",(U62/'22Q2_P8'!U62)*100)</f>
        <v>31.767709243732927</v>
      </c>
      <c r="V72" s="166">
        <f>+IF(OR(V62="",V62&lt;0),"―",(V62/'22Q2_P8'!V62)*100)</f>
        <v>21.924266638834151</v>
      </c>
      <c r="W72" s="166" t="str">
        <f>+IF(OR(W62="",W62&lt;0),"―",(W62/'22Q2_P8'!W62)*100)</f>
        <v>―</v>
      </c>
      <c r="X72" s="166">
        <f>+IF(OR(X62="",X62&lt;0),"―",(X62/'22Q2_P8'!X62)*100)</f>
        <v>9.4863414395841303</v>
      </c>
      <c r="Y72" s="166">
        <f>+IF(OR(Y62="",Y62&lt;0),"―",(Y62/'22Q2_P8'!Y62)*100)</f>
        <v>28.300351400287937</v>
      </c>
      <c r="Z72" s="166">
        <f>+IF(OR(Z62="",Z62&lt;0),"―",(Z62/'22Q2_P8'!Z62)*100)</f>
        <v>16.341200234667298</v>
      </c>
      <c r="AA72" s="166" t="str">
        <f>+IF(OR(AA62="",AA62&lt;0),"―",(AA62/'22Q2_P8'!AA62)*100)</f>
        <v>―</v>
      </c>
      <c r="AB72" s="166">
        <f>+IF(OR(AB62="",AB62&lt;0),"―",(AB62/'22Q2_P8'!AB62)*100)</f>
        <v>17.33870978008834</v>
      </c>
      <c r="AC72" s="166">
        <f>+IF(OR(AC62="",AC62&lt;0),"―",(AC62/'22Q2_P8'!AC62)*100)</f>
        <v>10.73661100050667</v>
      </c>
      <c r="AD72" s="166">
        <f>+IF(OR(AD62="",AD62&lt;0),"―",(AD62/'22Q2_P8'!AD62)*100)</f>
        <v>7.6278868241540492</v>
      </c>
      <c r="AE72" s="166" t="str">
        <f>+IF(OR(AE62="",AE62&lt;0),"―",(AE62/'22Q2_P8'!AE62)*100)</f>
        <v>―</v>
      </c>
      <c r="AF72" s="166" t="str">
        <f>+IF(OR(AF62="",AF62&lt;0),"―",(AF62/'22Q2_P8'!AF62)*100)</f>
        <v>―</v>
      </c>
      <c r="AG72" s="166">
        <f>+IF(OR(AG62="",AG62&lt;0),"―",(AG62/'22Q2_P8'!AG62)*100)</f>
        <v>8.7967521623935596</v>
      </c>
      <c r="AH72" s="166">
        <f>+IF(OR(AH62="",AH62&lt;0),"―",(AH62/'22Q2_P8'!AH62)*100)</f>
        <v>12.65188152036411</v>
      </c>
      <c r="AI72" s="166" t="str">
        <f>+IF(OR(AI62="",AI62&lt;0),"―",(AI62/'22Q2_P8'!AI62)*100)</f>
        <v>―</v>
      </c>
      <c r="AJ72" s="166">
        <f>+IF(OR(AJ62="",AJ62&lt;0),"―",(AJ62/'22Q2_P8'!AJ62)*100)</f>
        <v>12.200570467652483</v>
      </c>
      <c r="AK72" s="166" t="str">
        <f>+IF(OR(AK62="",AK62&lt;0),"―",(AK62/'22Q2_P8'!AK62)*100)</f>
        <v>―</v>
      </c>
      <c r="AL72" s="166" t="str">
        <f>+IF(OR(AL62="",AL62&lt;0),"―",(AL62/'22Q2_P8'!AL62)*100)</f>
        <v>―</v>
      </c>
      <c r="AM72" s="166" t="str">
        <f>+IF(OR(AM62="",AM62&lt;0),"―",(AM62/'22Q2_P8'!AM62)*100)</f>
        <v>―</v>
      </c>
      <c r="AN72" s="166" t="str">
        <f>+IF(OR(AN62="",AN62&lt;0),"―",(AN62/'22Q2_P8'!AN62)*100)</f>
        <v>―</v>
      </c>
      <c r="AO72" s="166" t="str">
        <f>+IF(OR(AO62="",AO62&lt;0),"―",(AO62/'22Q2_P8'!AO62)*100)</f>
        <v>―</v>
      </c>
      <c r="AP72" s="166" t="str">
        <f>+IF(OR(AP62="",AP62&lt;0),"―",(AP62/'22Q2_P8'!AP62)*100)</f>
        <v>―</v>
      </c>
      <c r="AQ72" s="166" t="str">
        <f>+IF(OR(AQ62="",AQ62&lt;0),"―",(AQ62/'22Q2_P8'!AQ62)*100)</f>
        <v>―</v>
      </c>
      <c r="AR72" s="166" t="str">
        <f>+IF(OR(AR62="",AR62&lt;0),"―",(AR62/'22Q2_P8'!AR62)*100)</f>
        <v>―</v>
      </c>
      <c r="AS72" s="166" t="e">
        <f>+IF(OR(AS62="",AS62&lt;0),"―",(AS62/'22Q2_P8'!AS62)*100)</f>
        <v>#DIV/0!</v>
      </c>
      <c r="AT72" s="166" t="e">
        <f>+IF(OR(AT62="",AT62&lt;0),"―",(AT62/'22Q2_P8'!AT62)*100)</f>
        <v>#DIV/0!</v>
      </c>
      <c r="AU72" s="166" t="e">
        <f>+IF(OR(AU62="",AU62&lt;0),"―",(AU62/'22Q2_P8'!AU62)*100)</f>
        <v>#DIV/0!</v>
      </c>
      <c r="AV72" s="166" t="e">
        <f>+IF(OR(AV62="",AV62&lt;0),"―",(AV62/'22Q2_P8'!AV62)*100)</f>
        <v>#DIV/0!</v>
      </c>
      <c r="AW72" s="166" t="e">
        <f>+IF(OR(AW62="",AW62&lt;0),"―",(AW62/'22Q2_P8'!AW62)*100)</f>
        <v>#DIV/0!</v>
      </c>
      <c r="AX72" s="166" t="e">
        <f>+IF(OR(AX62="",AX62&lt;0),"―",(AX62/'22Q2_P8'!AX62)*100)</f>
        <v>#DIV/0!</v>
      </c>
      <c r="AY72" s="166" t="e">
        <f>+IF(OR(AY62="",AY62&lt;0),"―",(AY62/'22Q2_P8'!AY62)*100)</f>
        <v>#DIV/0!</v>
      </c>
      <c r="AZ72" s="166" t="e">
        <f>+IF(OR(AZ62="",AZ62&lt;0),"―",(AZ62/'22Q2_P8'!AZ62)*100)</f>
        <v>#DIV/0!</v>
      </c>
      <c r="BA72" s="166" t="e">
        <f>+IF(OR(BA62="",BA62&lt;0),"―",(BA62/'22Q2_P8'!BA62)*100)</f>
        <v>#DIV/0!</v>
      </c>
      <c r="BB72" s="166" t="e">
        <f>+IF(OR(BB62="",BB62&lt;0),"―",(BB62/'22Q2_P8'!BB62)*100)</f>
        <v>#DIV/0!</v>
      </c>
      <c r="BC72" s="166" t="e">
        <f>+IF(OR(BC62="",BC62&lt;0),"―",(BC62/'22Q2_P8'!BC62)*100)</f>
        <v>#DIV/0!</v>
      </c>
      <c r="BD72" s="166" t="e">
        <f>+IF(OR(BD62="",BD62&lt;0),"―",(BD62/'22Q2_P8'!BD62)*100)</f>
        <v>#DIV/0!</v>
      </c>
      <c r="BE72" s="166" t="e">
        <f>+IF(OR(BE62="",BE62&lt;0),"―",(BE62/'22Q2_P8'!BE62)*100)</f>
        <v>#DIV/0!</v>
      </c>
      <c r="BF72" s="166" t="e">
        <f>+IF(OR(BF62="",BF62&lt;0),"―",(BF62/'22Q2_P8'!BF62)*100)</f>
        <v>#DIV/0!</v>
      </c>
      <c r="BG72" s="166" t="e">
        <f>+IF(OR(BG62="",BG62&lt;0),"―",(BG62/'22Q2_P8'!BG62)*100)</f>
        <v>#DIV/0!</v>
      </c>
      <c r="BH72" s="166" t="e">
        <f>+IF(OR(BH62="",BH62&lt;0),"―",(BH62/'22Q2_P8'!BH62)*100)</f>
        <v>#DIV/0!</v>
      </c>
      <c r="BI72" s="166" t="e">
        <f>+IF(OR(BI62="",BI62&lt;0),"―",(BI62/'22Q2_P8'!BI62)*100)</f>
        <v>#DIV/0!</v>
      </c>
      <c r="BJ72" s="166" t="e">
        <f>+IF(OR(BJ62="",BJ62&lt;0),"―",(BJ62/'22Q2_P8'!BJ62)*100)</f>
        <v>#DIV/0!</v>
      </c>
      <c r="BK72" s="166" t="e">
        <f>+IF(OR(BK62="",BK62&lt;0),"―",(BK62/'22Q2_P8'!BK62)*100)</f>
        <v>#DIV/0!</v>
      </c>
      <c r="BL72" s="166" t="e">
        <f>+IF(OR(BL62="",BL62&lt;0),"―",(BL62/'22Q2_P8'!BL62)*100)</f>
        <v>#DIV/0!</v>
      </c>
      <c r="BM72" s="166" t="e">
        <f>+IF(OR(BM62="",BM62&lt;0),"―",(BM62/'22Q2_P8'!BM62)*100)</f>
        <v>#DIV/0!</v>
      </c>
      <c r="BN72" s="166" t="e">
        <f>+IF(OR(BN62="",BN62&lt;0),"―",(BN62/'22Q2_P8'!BN62)*100)</f>
        <v>#DIV/0!</v>
      </c>
      <c r="BO72" s="166" t="e">
        <f>+IF(OR(BO62="",BO62&lt;0),"―",(BO62/'22Q2_P8'!BO62)*100)</f>
        <v>#DIV/0!</v>
      </c>
      <c r="BP72" s="166" t="e">
        <f>+IF(OR(BP62="",BP62&lt;0),"―",(BP62/'22Q2_P8'!BP62)*100)</f>
        <v>#DIV/0!</v>
      </c>
      <c r="BQ72" s="166" t="e">
        <f>+IF(OR(BQ62="",BQ62&lt;0),"―",(BQ62/'22Q2_P8'!BQ62)*100)</f>
        <v>#DIV/0!</v>
      </c>
      <c r="BR72" s="166" t="e">
        <f>+IF(OR(BR62="",BR62&lt;0),"―",(BR62/'22Q2_P8'!BR62)*100)</f>
        <v>#DIV/0!</v>
      </c>
      <c r="BS72" s="166" t="e">
        <f>+IF(OR(BS62="",BS62&lt;0),"―",(BS62/'22Q2_P8'!BS62)*100)</f>
        <v>#DIV/0!</v>
      </c>
      <c r="BT72" s="166" t="e">
        <f>+IF(OR(BT62="",BT62&lt;0),"―",(BT62/'22Q2_P8'!BT62)*100)</f>
        <v>#DIV/0!</v>
      </c>
      <c r="BU72" s="166" t="e">
        <f>+IF(OR(BU62="",BU62&lt;0),"―",(BU62/'22Q2_P8'!BU62)*100)</f>
        <v>#DIV/0!</v>
      </c>
      <c r="BV72" s="166" t="e">
        <f>+IF(OR(BV62="",BV62&lt;0),"―",(BV62/'22Q2_P8'!BV62)*100)</f>
        <v>#DIV/0!</v>
      </c>
      <c r="BW72" s="166" t="e">
        <f>+IF(OR(BW62="",BW62&lt;0),"―",(BW62/'22Q2_P8'!BW62)*100)</f>
        <v>#DIV/0!</v>
      </c>
      <c r="BX72" s="166" t="e">
        <f>+IF(OR(BX62="",BX62&lt;0),"―",(BX62/'22Q2_P8'!BX62)*100)</f>
        <v>#DIV/0!</v>
      </c>
      <c r="CB72" s="3"/>
    </row>
    <row r="73" spans="1:80" s="27" customFormat="1" ht="15" customHeight="1" x14ac:dyDescent="0.25">
      <c r="B73" s="73"/>
      <c r="C73" s="73"/>
      <c r="D73" s="73"/>
      <c r="E73" s="73"/>
      <c r="F73" s="74"/>
      <c r="G73" s="74"/>
      <c r="H73" s="74"/>
      <c r="I73" s="74"/>
      <c r="J73" s="67"/>
      <c r="K73" s="67"/>
      <c r="L73" s="67" t="s">
        <v>368</v>
      </c>
      <c r="M73" s="167" t="e">
        <f>+IF(OR(M63="",M63&lt;0),"―",(M63/'22Q2_P8'!M63)*100)</f>
        <v>#VALUE!</v>
      </c>
      <c r="N73" s="167" t="e">
        <f>+IF(OR(N63="",N63&lt;0),"―",(N63/'22Q2_P8'!N63)*100)</f>
        <v>#VALUE!</v>
      </c>
      <c r="O73" s="167" t="e">
        <f>+IF(OR(O63="",O63&lt;0),"―",(O63/'22Q2_P8'!O63)*100)</f>
        <v>#VALUE!</v>
      </c>
      <c r="P73" s="167" t="e">
        <f>+IF(OR(P63="",P63&lt;0),"―",(P63/'22Q2_P8'!P63)*100)</f>
        <v>#VALUE!</v>
      </c>
      <c r="Q73" s="167" t="e">
        <f>+IF(OR(Q63="",Q63&lt;0),"―",(Q63/'22Q2_P8'!Q63)*100)</f>
        <v>#VALUE!</v>
      </c>
      <c r="R73" s="167" t="e">
        <f>+IF(OR(R63="",R63&lt;0),"―",(R63/'22Q2_P8'!R63)*100)</f>
        <v>#VALUE!</v>
      </c>
      <c r="S73" s="167" t="e">
        <f>+IF(OR(S63="",S63&lt;0),"―",(S63/'22Q2_P8'!S63)*100)</f>
        <v>#VALUE!</v>
      </c>
      <c r="T73" s="167" t="e">
        <f>+IF(OR(T63="",T63&lt;0),"―",(T63/'22Q2_P8'!T63)*100)</f>
        <v>#VALUE!</v>
      </c>
      <c r="U73" s="167" t="str">
        <f>+IF(OR(U63="",U63&lt;0),"―",(U63/'22Q2_P8'!U63)*100)</f>
        <v>―</v>
      </c>
      <c r="V73" s="167" t="str">
        <f>+IF(OR(V63="",V63&lt;0),"―",(V63/'22Q2_P8'!V63)*100)</f>
        <v>―</v>
      </c>
      <c r="W73" s="167" t="str">
        <f>+IF(OR(W63="",W63&lt;0),"―",(W63/'22Q2_P8'!W63)*100)</f>
        <v>―</v>
      </c>
      <c r="X73" s="167" t="str">
        <f>+IF(OR(X63="",X63&lt;0),"―",(X63/'22Q2_P8'!X63)*100)</f>
        <v>―</v>
      </c>
      <c r="Y73" s="167" t="str">
        <f>+IF(OR(Y63="",Y63&lt;0),"―",(Y63/'22Q2_P8'!Y63)*100)</f>
        <v>―</v>
      </c>
      <c r="Z73" s="167" t="str">
        <f>+IF(OR(Z63="",Z63&lt;0),"―",(Z63/'22Q2_P8'!Z63)*100)</f>
        <v>―</v>
      </c>
      <c r="AA73" s="167" t="str">
        <f>+IF(OR(AA63="",AA63&lt;0),"―",(AA63/'22Q2_P8'!AA63)*100)</f>
        <v>―</v>
      </c>
      <c r="AB73" s="167" t="str">
        <f>+IF(OR(AB63="",AB63&lt;0),"―",(AB63/'22Q2_P8'!AB63)*100)</f>
        <v>―</v>
      </c>
      <c r="AC73" s="167" t="str">
        <f>+IF(OR(AC63="",AC63&lt;0),"―",(AC63/'22Q2_P8'!AC63)*100)</f>
        <v>―</v>
      </c>
      <c r="AD73" s="167" t="str">
        <f>+IF(OR(AD63="",AD63&lt;0),"―",(AD63/'22Q2_P8'!AD63)*100)</f>
        <v>―</v>
      </c>
      <c r="AE73" s="167" t="str">
        <f>+IF(OR(AE63="",AE63&lt;0),"―",(AE63/'22Q2_P8'!AE63)*100)</f>
        <v>―</v>
      </c>
      <c r="AF73" s="167" t="str">
        <f>+IF(OR(AF63="",AF63&lt;0),"―",(AF63/'22Q2_P8'!AF63)*100)</f>
        <v>―</v>
      </c>
      <c r="AG73" s="167" t="str">
        <f>+IF(OR(AG63="",AG63&lt;0),"―",(AG63/'22Q2_P8'!AG63)*100)</f>
        <v>―</v>
      </c>
      <c r="AH73" s="167" t="str">
        <f>+IF(OR(AH63="",AH63&lt;0),"―",(AH63/'22Q2_P8'!AH63)*100)</f>
        <v>―</v>
      </c>
      <c r="AI73" s="167" t="str">
        <f>+IF(OR(AI63="",AI63&lt;0),"―",(AI63/'22Q2_P8'!AI63)*100)</f>
        <v>―</v>
      </c>
      <c r="AJ73" s="167" t="str">
        <f>+IF(OR(AJ63="",AJ63&lt;0),"―",(AJ63/'22Q2_P8'!AJ63)*100)</f>
        <v>―</v>
      </c>
      <c r="AK73" s="167" t="str">
        <f>+IF(OR(AK63="",AK63&lt;0),"―",(AK63/'22Q2_P8'!AK63)*100)</f>
        <v>―</v>
      </c>
      <c r="AL73" s="167" t="str">
        <f>+IF(OR(AL63="",AL63&lt;0),"―",(AL63/'22Q2_P8'!AL63)*100)</f>
        <v>―</v>
      </c>
      <c r="AM73" s="167" t="str">
        <f>+IF(OR(AM63="",AM63&lt;0),"―",(AM63/'22Q2_P8'!AM63)*100)</f>
        <v>―</v>
      </c>
      <c r="AN73" s="167" t="str">
        <f>+IF(OR(AN63="",AN63&lt;0),"―",(AN63/'22Q2_P8'!AN63)*100)</f>
        <v>―</v>
      </c>
      <c r="AO73" s="167" t="str">
        <f>+IF(OR(AO63="",AO63&lt;0),"―",(AO63/'22Q2_P8'!AO63)*100)</f>
        <v>―</v>
      </c>
      <c r="AP73" s="167" t="str">
        <f>+IF(OR(AP63="",AP63&lt;0),"―",(AP63/'22Q2_P8'!AP63)*100)</f>
        <v>―</v>
      </c>
      <c r="AQ73" s="167" t="str">
        <f>+IF(OR(AQ63="",AQ63&lt;0),"―",(AQ63/'22Q2_P8'!AQ63)*100)</f>
        <v>―</v>
      </c>
      <c r="AR73" s="167" t="str">
        <f>+IF(OR(AR63="",AR63&lt;0),"―",(AR63/'22Q2_P8'!AR63)*100)</f>
        <v>―</v>
      </c>
      <c r="AS73" s="167" t="e">
        <f>+IF(OR(AS63="",AS63&lt;0),"―",(AS63/'22Q2_P8'!AS63)*100)</f>
        <v>#VALUE!</v>
      </c>
      <c r="AT73" s="167" t="e">
        <f>+IF(OR(AT63="",AT63&lt;0),"―",(AT63/'22Q2_P8'!AT63)*100)</f>
        <v>#VALUE!</v>
      </c>
      <c r="AU73" s="167" t="e">
        <f>+IF(OR(AU63="",AU63&lt;0),"―",(AU63/'22Q2_P8'!AU63)*100)</f>
        <v>#VALUE!</v>
      </c>
      <c r="AV73" s="167" t="e">
        <f>+IF(OR(AV63="",AV63&lt;0),"―",(AV63/'22Q2_P8'!AV63)*100)</f>
        <v>#VALUE!</v>
      </c>
      <c r="AW73" s="167" t="e">
        <f>+IF(OR(AW63="",AW63&lt;0),"―",(AW63/'22Q2_P8'!AW63)*100)</f>
        <v>#VALUE!</v>
      </c>
      <c r="AX73" s="167" t="e">
        <f>+IF(OR(AX63="",AX63&lt;0),"―",(AX63/'22Q2_P8'!AX63)*100)</f>
        <v>#VALUE!</v>
      </c>
      <c r="AY73" s="167" t="e">
        <f>+IF(OR(AY63="",AY63&lt;0),"―",(AY63/'22Q2_P8'!AY63)*100)</f>
        <v>#VALUE!</v>
      </c>
      <c r="AZ73" s="167" t="e">
        <f>+IF(OR(AZ63="",AZ63&lt;0),"―",(AZ63/'22Q2_P8'!AZ63)*100)</f>
        <v>#VALUE!</v>
      </c>
      <c r="BA73" s="167" t="e">
        <f>+IF(OR(BA63="",BA63&lt;0),"―",(BA63/'22Q2_P8'!BA63)*100)</f>
        <v>#VALUE!</v>
      </c>
      <c r="BB73" s="167" t="e">
        <f>+IF(OR(BB63="",BB63&lt;0),"―",(BB63/'22Q2_P8'!BB63)*100)</f>
        <v>#VALUE!</v>
      </c>
      <c r="BC73" s="167" t="e">
        <f>+IF(OR(BC63="",BC63&lt;0),"―",(BC63/'22Q2_P8'!BC63)*100)</f>
        <v>#VALUE!</v>
      </c>
      <c r="BD73" s="167" t="e">
        <f>+IF(OR(BD63="",BD63&lt;0),"―",(BD63/'22Q2_P8'!BD63)*100)</f>
        <v>#VALUE!</v>
      </c>
      <c r="BE73" s="167" t="e">
        <f>+IF(OR(BE63="",BE63&lt;0),"―",(BE63/'22Q2_P8'!BE63)*100)</f>
        <v>#VALUE!</v>
      </c>
      <c r="BF73" s="167" t="e">
        <f>+IF(OR(BF63="",BF63&lt;0),"―",(BF63/'22Q2_P8'!BF63)*100)</f>
        <v>#VALUE!</v>
      </c>
      <c r="BG73" s="167" t="e">
        <f>+IF(OR(BG63="",BG63&lt;0),"―",(BG63/'22Q2_P8'!BG63)*100)</f>
        <v>#VALUE!</v>
      </c>
      <c r="BH73" s="167" t="e">
        <f>+IF(OR(BH63="",BH63&lt;0),"―",(BH63/'22Q2_P8'!BH63)*100)</f>
        <v>#VALUE!</v>
      </c>
      <c r="BI73" s="167" t="e">
        <f>+IF(OR(BI63="",BI63&lt;0),"―",(BI63/'22Q2_P8'!BI63)*100)</f>
        <v>#VALUE!</v>
      </c>
      <c r="BJ73" s="167" t="e">
        <f>+IF(OR(BJ63="",BJ63&lt;0),"―",(BJ63/'22Q2_P8'!BJ63)*100)</f>
        <v>#VALUE!</v>
      </c>
      <c r="BK73" s="167" t="e">
        <f>+IF(OR(BK63="",BK63&lt;0),"―",(BK63/'22Q2_P8'!BK63)*100)</f>
        <v>#VALUE!</v>
      </c>
      <c r="BL73" s="167" t="e">
        <f>+IF(OR(BL63="",BL63&lt;0),"―",(BL63/'22Q2_P8'!BL63)*100)</f>
        <v>#VALUE!</v>
      </c>
      <c r="BM73" s="167" t="e">
        <f>+IF(OR(BM63="",BM63&lt;0),"―",(BM63/'22Q2_P8'!BM63)*100)</f>
        <v>#VALUE!</v>
      </c>
      <c r="BN73" s="167" t="e">
        <f>+IF(OR(BN63="",BN63&lt;0),"―",(BN63/'22Q2_P8'!BN63)*100)</f>
        <v>#VALUE!</v>
      </c>
      <c r="BO73" s="167" t="e">
        <f>+IF(OR(BO63="",BO63&lt;0),"―",(BO63/'22Q2_P8'!BO63)*100)</f>
        <v>#VALUE!</v>
      </c>
      <c r="BP73" s="167" t="e">
        <f>+IF(OR(BP63="",BP63&lt;0),"―",(BP63/'22Q2_P8'!BP63)*100)</f>
        <v>#VALUE!</v>
      </c>
      <c r="BQ73" s="167" t="e">
        <f>+IF(OR(BQ63="",BQ63&lt;0),"―",(BQ63/'22Q2_P8'!BQ63)*100)</f>
        <v>#VALUE!</v>
      </c>
      <c r="BR73" s="167" t="e">
        <f>+IF(OR(BR63="",BR63&lt;0),"―",(BR63/'22Q2_P8'!BR63)*100)</f>
        <v>#VALUE!</v>
      </c>
      <c r="BS73" s="167" t="e">
        <f>+IF(OR(BS63="",BS63&lt;0),"―",(BS63/'22Q2_P8'!BS63)*100)</f>
        <v>#VALUE!</v>
      </c>
      <c r="BT73" s="167" t="e">
        <f>+IF(OR(BT63="",BT63&lt;0),"―",(BT63/'22Q2_P8'!BT63)*100)</f>
        <v>#VALUE!</v>
      </c>
      <c r="BU73" s="167" t="e">
        <f>+IF(OR(BU63="",BU63&lt;0),"―",(BU63/'22Q2_P8'!BU63)*100)</f>
        <v>#VALUE!</v>
      </c>
      <c r="BV73" s="167" t="e">
        <f>+IF(OR(BV63="",BV63&lt;0),"―",(BV63/'22Q2_P8'!BV63)*100)</f>
        <v>#VALUE!</v>
      </c>
      <c r="BW73" s="167" t="e">
        <f>+IF(OR(BW63="",BW63&lt;0),"―",(BW63/'22Q2_P8'!BW63)*100)</f>
        <v>#VALUE!</v>
      </c>
      <c r="BX73" s="167" t="e">
        <f>+IF(OR(BX63="",BX63&lt;0),"―",(BX63/'22Q2_P8'!BX63)*100)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592</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0">N77</f>
        <v>H1</v>
      </c>
      <c r="S77" s="33" t="str">
        <f t="shared" si="20"/>
        <v>Q3YTD</v>
      </c>
      <c r="T77" s="34" t="str">
        <f t="shared" si="20"/>
        <v>FY</v>
      </c>
      <c r="U77" s="33" t="str">
        <f t="shared" si="20"/>
        <v>Q1</v>
      </c>
      <c r="V77" s="33" t="str">
        <f t="shared" si="20"/>
        <v>H1</v>
      </c>
      <c r="W77" s="33" t="str">
        <f t="shared" si="20"/>
        <v>Q3YTD</v>
      </c>
      <c r="X77" s="34" t="str">
        <f t="shared" si="20"/>
        <v>FY</v>
      </c>
      <c r="Y77" s="33" t="str">
        <f t="shared" si="20"/>
        <v>Q1</v>
      </c>
      <c r="Z77" s="33" t="str">
        <f t="shared" si="20"/>
        <v>H1</v>
      </c>
      <c r="AA77" s="33" t="str">
        <f t="shared" si="20"/>
        <v>Q3YTD</v>
      </c>
      <c r="AB77" s="34" t="str">
        <f t="shared" si="20"/>
        <v>FY</v>
      </c>
      <c r="AC77" s="33" t="str">
        <f t="shared" si="20"/>
        <v>Q1</v>
      </c>
      <c r="AD77" s="33" t="str">
        <f t="shared" si="20"/>
        <v>H1</v>
      </c>
      <c r="AE77" s="33" t="str">
        <f t="shared" si="20"/>
        <v>Q3YTD</v>
      </c>
      <c r="AF77" s="34" t="str">
        <f t="shared" si="20"/>
        <v>FY</v>
      </c>
      <c r="AG77" s="33" t="str">
        <f t="shared" si="20"/>
        <v>Q1</v>
      </c>
      <c r="AH77" s="33" t="str">
        <f t="shared" si="20"/>
        <v>H1</v>
      </c>
      <c r="AI77" s="33" t="str">
        <f t="shared" si="20"/>
        <v>Q3YTD</v>
      </c>
      <c r="AJ77" s="34" t="str">
        <f t="shared" si="20"/>
        <v>FY</v>
      </c>
      <c r="AK77" s="33" t="str">
        <f t="shared" si="20"/>
        <v>Q1</v>
      </c>
      <c r="AL77" s="33" t="str">
        <f t="shared" si="20"/>
        <v>H1</v>
      </c>
      <c r="AM77" s="33" t="str">
        <f t="shared" si="20"/>
        <v>Q3YTD</v>
      </c>
      <c r="AN77" s="34" t="str">
        <f t="shared" si="20"/>
        <v>FY</v>
      </c>
      <c r="AO77" s="33" t="str">
        <f t="shared" si="20"/>
        <v>Q1</v>
      </c>
      <c r="AP77" s="33" t="str">
        <f t="shared" si="20"/>
        <v>H1</v>
      </c>
      <c r="AQ77" s="33" t="str">
        <f t="shared" si="20"/>
        <v>Q3YTD</v>
      </c>
      <c r="AR77" s="34" t="str">
        <f t="shared" si="20"/>
        <v>FY</v>
      </c>
      <c r="AS77" s="33" t="str">
        <f t="shared" si="20"/>
        <v>Q1</v>
      </c>
      <c r="AT77" s="33" t="str">
        <f t="shared" si="20"/>
        <v>H1</v>
      </c>
      <c r="AU77" s="33" t="str">
        <f t="shared" si="20"/>
        <v>Q3YTD</v>
      </c>
      <c r="AV77" s="34" t="str">
        <f t="shared" si="20"/>
        <v>FY</v>
      </c>
      <c r="AW77" s="33" t="str">
        <f t="shared" si="20"/>
        <v>Q1</v>
      </c>
      <c r="AX77" s="33" t="str">
        <f t="shared" si="20"/>
        <v>H1</v>
      </c>
      <c r="AY77" s="33" t="str">
        <f t="shared" si="20"/>
        <v>Q3YTD</v>
      </c>
      <c r="AZ77" s="34" t="str">
        <f t="shared" si="20"/>
        <v>FY</v>
      </c>
      <c r="BA77" s="33" t="str">
        <f t="shared" si="20"/>
        <v>Q1</v>
      </c>
      <c r="BB77" s="33" t="str">
        <f t="shared" si="20"/>
        <v>H1</v>
      </c>
      <c r="BC77" s="33" t="str">
        <f t="shared" si="20"/>
        <v>Q3YTD</v>
      </c>
      <c r="BD77" s="34" t="str">
        <f t="shared" si="20"/>
        <v>FY</v>
      </c>
      <c r="BE77" s="33" t="str">
        <f t="shared" si="20"/>
        <v>Q1</v>
      </c>
      <c r="BF77" s="33" t="str">
        <f t="shared" si="20"/>
        <v>H1</v>
      </c>
      <c r="BG77" s="33" t="str">
        <f t="shared" si="20"/>
        <v>Q3YTD</v>
      </c>
      <c r="BH77" s="34" t="str">
        <f t="shared" si="20"/>
        <v>FY</v>
      </c>
      <c r="BI77" s="33" t="str">
        <f t="shared" si="20"/>
        <v>Q1</v>
      </c>
      <c r="BJ77" s="33" t="str">
        <f t="shared" si="20"/>
        <v>H1</v>
      </c>
      <c r="BK77" s="33" t="str">
        <f t="shared" si="20"/>
        <v>Q3YTD</v>
      </c>
      <c r="BL77" s="34" t="str">
        <f t="shared" si="20"/>
        <v>FY</v>
      </c>
      <c r="BM77" s="33" t="str">
        <f t="shared" si="20"/>
        <v>Q1</v>
      </c>
      <c r="BN77" s="33" t="str">
        <f t="shared" si="20"/>
        <v>H1</v>
      </c>
      <c r="BO77" s="33" t="str">
        <f t="shared" si="20"/>
        <v>Q3YTD</v>
      </c>
      <c r="BP77" s="34" t="str">
        <f t="shared" si="20"/>
        <v>FY</v>
      </c>
      <c r="BQ77" s="33" t="str">
        <f t="shared" si="20"/>
        <v>Q1</v>
      </c>
      <c r="BR77" s="33" t="str">
        <f t="shared" si="20"/>
        <v>H1</v>
      </c>
      <c r="BS77" s="33" t="str">
        <f t="shared" si="20"/>
        <v>Q3YTD</v>
      </c>
      <c r="BT77" s="34" t="str">
        <f t="shared" si="20"/>
        <v>FY</v>
      </c>
      <c r="BU77" s="33" t="str">
        <f t="shared" si="20"/>
        <v>Q1</v>
      </c>
      <c r="BV77" s="33" t="str">
        <f t="shared" si="20"/>
        <v>H1</v>
      </c>
      <c r="BW77" s="33" t="str">
        <f t="shared" si="20"/>
        <v>Q3YTD</v>
      </c>
      <c r="BX77" s="34" t="str">
        <f t="shared" si="20"/>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1">SUM(N79:N83)</f>
        <v>0</v>
      </c>
      <c r="O78" s="107">
        <f t="shared" si="21"/>
        <v>0</v>
      </c>
      <c r="P78" s="107">
        <f t="shared" si="21"/>
        <v>0</v>
      </c>
      <c r="Q78" s="107">
        <f t="shared" si="21"/>
        <v>0</v>
      </c>
      <c r="R78" s="107">
        <f t="shared" si="21"/>
        <v>0</v>
      </c>
      <c r="S78" s="107">
        <f t="shared" si="21"/>
        <v>0</v>
      </c>
      <c r="T78" s="107">
        <f t="shared" si="21"/>
        <v>0</v>
      </c>
      <c r="U78" s="107">
        <f t="shared" si="21"/>
        <v>947619260</v>
      </c>
      <c r="V78" s="107">
        <f t="shared" si="21"/>
        <v>1966531080</v>
      </c>
      <c r="W78" s="107">
        <f t="shared" si="21"/>
        <v>3012232632</v>
      </c>
      <c r="X78" s="107">
        <f t="shared" si="21"/>
        <v>4188981127</v>
      </c>
      <c r="Y78" s="107">
        <f t="shared" si="21"/>
        <v>1265010347</v>
      </c>
      <c r="Z78" s="107">
        <f t="shared" si="21"/>
        <v>2542882167</v>
      </c>
      <c r="AA78" s="107">
        <f t="shared" si="21"/>
        <v>3842131957</v>
      </c>
      <c r="AB78" s="107">
        <f t="shared" si="21"/>
        <v>5030620246</v>
      </c>
      <c r="AC78" s="107">
        <f t="shared" si="21"/>
        <v>1085107036</v>
      </c>
      <c r="AD78" s="107">
        <f t="shared" si="21"/>
        <v>2493011742</v>
      </c>
      <c r="AE78" s="107">
        <f t="shared" si="21"/>
        <v>3973694567</v>
      </c>
      <c r="AF78" s="107">
        <f t="shared" si="21"/>
        <v>5465851061</v>
      </c>
      <c r="AG78" s="107">
        <f t="shared" si="21"/>
        <v>1162908424</v>
      </c>
      <c r="AH78" s="107">
        <f t="shared" si="21"/>
        <v>3073035665</v>
      </c>
      <c r="AI78" s="107">
        <f t="shared" si="21"/>
        <v>4834930286</v>
      </c>
      <c r="AJ78" s="107">
        <f t="shared" si="21"/>
        <v>6062648714</v>
      </c>
      <c r="AK78" s="107">
        <f t="shared" si="21"/>
        <v>1607779144</v>
      </c>
      <c r="AL78" s="107">
        <f t="shared" si="21"/>
        <v>3448673357</v>
      </c>
      <c r="AM78" s="107">
        <f t="shared" si="21"/>
        <v>5253247079</v>
      </c>
      <c r="AN78" s="107">
        <f t="shared" si="21"/>
        <v>6319902416</v>
      </c>
      <c r="AO78" s="107">
        <f t="shared" si="21"/>
        <v>1483987740</v>
      </c>
      <c r="AP78" s="107">
        <f t="shared" si="21"/>
        <v>3120533012</v>
      </c>
      <c r="AQ78" s="107">
        <f t="shared" si="21"/>
        <v>0</v>
      </c>
      <c r="AR78" s="107">
        <f t="shared" si="21"/>
        <v>0</v>
      </c>
      <c r="AS78" s="107">
        <f t="shared" si="21"/>
        <v>0</v>
      </c>
      <c r="AT78" s="107">
        <f t="shared" si="21"/>
        <v>0</v>
      </c>
      <c r="AU78" s="107">
        <f t="shared" si="21"/>
        <v>0</v>
      </c>
      <c r="AV78" s="107">
        <f t="shared" si="21"/>
        <v>0</v>
      </c>
      <c r="AW78" s="107">
        <f t="shared" si="21"/>
        <v>0</v>
      </c>
      <c r="AX78" s="107">
        <f t="shared" si="21"/>
        <v>0</v>
      </c>
      <c r="AY78" s="107">
        <f t="shared" si="21"/>
        <v>0</v>
      </c>
      <c r="AZ78" s="107">
        <f t="shared" si="21"/>
        <v>0</v>
      </c>
      <c r="BA78" s="107">
        <f t="shared" si="21"/>
        <v>0</v>
      </c>
      <c r="BB78" s="107">
        <f t="shared" si="21"/>
        <v>0</v>
      </c>
      <c r="BC78" s="107">
        <f t="shared" si="21"/>
        <v>0</v>
      </c>
      <c r="BD78" s="107">
        <f t="shared" si="21"/>
        <v>0</v>
      </c>
      <c r="BE78" s="107">
        <f t="shared" si="21"/>
        <v>0</v>
      </c>
      <c r="BF78" s="107">
        <f t="shared" si="21"/>
        <v>0</v>
      </c>
      <c r="BG78" s="107">
        <f t="shared" si="21"/>
        <v>0</v>
      </c>
      <c r="BH78" s="107">
        <f t="shared" si="21"/>
        <v>0</v>
      </c>
      <c r="BI78" s="107">
        <f t="shared" si="21"/>
        <v>0</v>
      </c>
      <c r="BJ78" s="107">
        <f t="shared" si="21"/>
        <v>0</v>
      </c>
      <c r="BK78" s="107">
        <f t="shared" si="21"/>
        <v>0</v>
      </c>
      <c r="BL78" s="107">
        <f t="shared" si="21"/>
        <v>0</v>
      </c>
      <c r="BM78" s="107">
        <f t="shared" si="21"/>
        <v>0</v>
      </c>
      <c r="BN78" s="107">
        <f t="shared" si="21"/>
        <v>0</v>
      </c>
      <c r="BO78" s="107">
        <f t="shared" si="21"/>
        <v>0</v>
      </c>
      <c r="BP78" s="107">
        <f t="shared" si="21"/>
        <v>0</v>
      </c>
      <c r="BQ78" s="107">
        <f t="shared" si="21"/>
        <v>0</v>
      </c>
      <c r="BR78" s="107">
        <f t="shared" si="21"/>
        <v>0</v>
      </c>
      <c r="BS78" s="107">
        <f t="shared" si="21"/>
        <v>0</v>
      </c>
      <c r="BT78" s="107">
        <f t="shared" si="21"/>
        <v>0</v>
      </c>
      <c r="BU78" s="107">
        <f t="shared" si="21"/>
        <v>0</v>
      </c>
      <c r="BV78" s="107">
        <f t="shared" si="21"/>
        <v>0</v>
      </c>
      <c r="BW78" s="107">
        <f t="shared" si="21"/>
        <v>0</v>
      </c>
      <c r="BX78" s="107">
        <f t="shared" si="21"/>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58">
        <f>'21Q4_P9'!U79</f>
        <v>1269126137</v>
      </c>
      <c r="V79" s="158">
        <f>'21Q4_P9'!V79</f>
        <v>2678412220</v>
      </c>
      <c r="W79" s="158">
        <f>'21Q4_P9'!W79</f>
        <v>4080075891</v>
      </c>
      <c r="X79" s="158">
        <f>'21Q4_P9'!X79</f>
        <v>5601099469</v>
      </c>
      <c r="Y79" s="158">
        <f>'21Q4_P9'!Y79</f>
        <v>1393786246</v>
      </c>
      <c r="Z79" s="158">
        <f>'21Q4_P9'!Z79</f>
        <v>2899241328</v>
      </c>
      <c r="AA79" s="158">
        <f>'21Q4_P9'!AA79</f>
        <v>4462773230</v>
      </c>
      <c r="AB79" s="158">
        <f>'21Q4_P9'!AB79</f>
        <v>6105605415</v>
      </c>
      <c r="AC79" s="158">
        <f>'21Q4_P9'!AC79</f>
        <v>1549965851</v>
      </c>
      <c r="AD79" s="158">
        <f>'21Q4_P9'!AD79</f>
        <v>3136895212</v>
      </c>
      <c r="AE79" s="158">
        <f>'21Q4_P9'!AE79</f>
        <v>4774047142</v>
      </c>
      <c r="AF79" s="158">
        <f>'21Q4_P9'!AF79</f>
        <v>6581456982</v>
      </c>
      <c r="AG79" s="158">
        <f>'21Q4_P9'!AG79</f>
        <v>1820996819</v>
      </c>
      <c r="AH79" s="158">
        <f>'21Q4_P9'!AH79</f>
        <v>3880011779</v>
      </c>
      <c r="AI79" s="158">
        <f>'21Q4_P9'!AI79</f>
        <v>5859647581</v>
      </c>
      <c r="AJ79" s="158">
        <f>'21Q4_P9'!AJ79</f>
        <v>7720651004</v>
      </c>
      <c r="AK79" s="158">
        <f>'21Q4_P9'!AK79</f>
        <v>2056453880</v>
      </c>
      <c r="AL79" s="158">
        <f>'21Q4_P9'!AL79</f>
        <v>4290577359</v>
      </c>
      <c r="AM79" s="158">
        <f>'21Q4_P9'!AM79</f>
        <v>6337859614</v>
      </c>
      <c r="AN79" s="158">
        <f>'21Q4_P9'!AN79</f>
        <v>8450431673</v>
      </c>
      <c r="AO79" s="158">
        <f>'22Q1_P9'!AO79</f>
        <v>2131255409</v>
      </c>
      <c r="AP79" s="158">
        <f>'22Q2_P1'!P17</f>
        <v>4406440133</v>
      </c>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642</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58">
        <f>'21Q4_P9'!U80</f>
        <v>238642942</v>
      </c>
      <c r="V80" s="158">
        <f>'21Q4_P9'!V80</f>
        <v>408514650</v>
      </c>
      <c r="W80" s="158">
        <f>'21Q4_P9'!W80</f>
        <v>641653864</v>
      </c>
      <c r="X80" s="158">
        <f>'21Q4_P9'!X80</f>
        <v>916013258</v>
      </c>
      <c r="Y80" s="158">
        <f>'21Q4_P9'!Y80</f>
        <v>446345796</v>
      </c>
      <c r="Z80" s="158">
        <f>'21Q4_P9'!Z80</f>
        <v>847427405</v>
      </c>
      <c r="AA80" s="158">
        <f>'21Q4_P9'!AA80</f>
        <v>1355201033</v>
      </c>
      <c r="AB80" s="158">
        <f>'21Q4_P9'!AB80</f>
        <v>1704983392</v>
      </c>
      <c r="AC80" s="158">
        <f>'21Q4_P9'!AC80</f>
        <v>366057458</v>
      </c>
      <c r="AD80" s="158">
        <f>'21Q4_P9'!AD80</f>
        <v>890704894</v>
      </c>
      <c r="AE80" s="158">
        <f>'21Q4_P9'!AE80</f>
        <v>1519023677</v>
      </c>
      <c r="AF80" s="158">
        <f>'21Q4_P9'!AF80</f>
        <v>2030711885</v>
      </c>
      <c r="AG80" s="158">
        <f>'21Q4_P9'!AG80</f>
        <v>239935602</v>
      </c>
      <c r="AH80" s="158">
        <f>'21Q4_P9'!AH80</f>
        <v>893055638</v>
      </c>
      <c r="AI80" s="158">
        <f>'21Q4_P9'!AI80</f>
        <v>1565297361</v>
      </c>
      <c r="AJ80" s="158">
        <f>'21Q4_P9'!AJ80</f>
        <v>2033116904</v>
      </c>
      <c r="AK80" s="158">
        <f>'21Q4_P9'!AK80</f>
        <v>585574089</v>
      </c>
      <c r="AL80" s="158">
        <f>'21Q4_P9'!AL80</f>
        <v>1314533392</v>
      </c>
      <c r="AM80" s="158">
        <f>'21Q4_P9'!AM80</f>
        <v>2271980192</v>
      </c>
      <c r="AN80" s="158">
        <f>'21Q4_P9'!AN80</f>
        <v>2575566949</v>
      </c>
      <c r="AO80" s="158">
        <f>'22Q1_P9'!AO80</f>
        <v>671600227</v>
      </c>
      <c r="AP80" s="158">
        <f>'22Q2_P1'!P18</f>
        <v>1343859421</v>
      </c>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642</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58">
        <f>'21Q4_P9'!U81</f>
        <v>8598499</v>
      </c>
      <c r="V81" s="158">
        <f>'21Q4_P9'!V81</f>
        <v>33646528</v>
      </c>
      <c r="W81" s="158">
        <f>'21Q4_P9'!W81</f>
        <v>82465634</v>
      </c>
      <c r="X81" s="158">
        <f>'21Q4_P9'!X81</f>
        <v>130559273</v>
      </c>
      <c r="Y81" s="158">
        <f>'21Q4_P9'!Y81</f>
        <v>29123242</v>
      </c>
      <c r="Z81" s="158">
        <f>'21Q4_P9'!Z81</f>
        <v>92309120</v>
      </c>
      <c r="AA81" s="158">
        <f>'21Q4_P9'!AA81</f>
        <v>154415233</v>
      </c>
      <c r="AB81" s="158">
        <f>'21Q4_P9'!AB81</f>
        <v>164233522</v>
      </c>
      <c r="AC81" s="158">
        <f>'21Q4_P9'!AC81</f>
        <v>42957779</v>
      </c>
      <c r="AD81" s="158">
        <f>'21Q4_P9'!AD81</f>
        <v>103994362</v>
      </c>
      <c r="AE81" s="158">
        <f>'21Q4_P9'!AE81</f>
        <v>174075507</v>
      </c>
      <c r="AF81" s="158">
        <f>'21Q4_P9'!AF81</f>
        <v>216039320</v>
      </c>
      <c r="AG81" s="158">
        <f>'21Q4_P9'!AG81</f>
        <v>51453754</v>
      </c>
      <c r="AH81" s="158">
        <f>'21Q4_P9'!AH81</f>
        <v>132130747</v>
      </c>
      <c r="AI81" s="158">
        <f>'21Q4_P9'!AI81</f>
        <v>204475069</v>
      </c>
      <c r="AJ81" s="158">
        <f>'21Q4_P9'!AJ81</f>
        <v>255422002</v>
      </c>
      <c r="AK81" s="158">
        <f>'21Q4_P9'!AK81</f>
        <v>52617882</v>
      </c>
      <c r="AL81" s="158">
        <f>'21Q4_P9'!AL81</f>
        <v>141101844</v>
      </c>
      <c r="AM81" s="158">
        <f>'21Q4_P9'!AM81</f>
        <v>235060123</v>
      </c>
      <c r="AN81" s="158">
        <f>'21Q4_P9'!AN81</f>
        <v>222060789</v>
      </c>
      <c r="AO81" s="158">
        <f>'22Q1_P9'!AO81</f>
        <v>58463442</v>
      </c>
      <c r="AP81" s="158">
        <f>'22Q2_P1'!P19</f>
        <v>129294782</v>
      </c>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642</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58">
        <f>'21Q4_P9'!U82</f>
        <v>58727383</v>
      </c>
      <c r="V82" s="158">
        <f>'21Q4_P9'!V82</f>
        <v>99663687</v>
      </c>
      <c r="W82" s="158">
        <f>'21Q4_P9'!W82</f>
        <v>98946157</v>
      </c>
      <c r="X82" s="158">
        <f>'21Q4_P9'!X82</f>
        <v>112051582</v>
      </c>
      <c r="Y82" s="158">
        <f>'21Q4_P9'!Y82</f>
        <v>51149501</v>
      </c>
      <c r="Z82" s="158">
        <f>'21Q4_P9'!Z82</f>
        <v>74906107</v>
      </c>
      <c r="AA82" s="158">
        <f>'21Q4_P9'!AA82</f>
        <v>65997753</v>
      </c>
      <c r="AB82" s="158">
        <f>'21Q4_P9'!AB82</f>
        <v>89150618</v>
      </c>
      <c r="AC82" s="158">
        <f>'21Q4_P9'!AC82</f>
        <v>12812661</v>
      </c>
      <c r="AD82" s="158">
        <f>'21Q4_P9'!AD82</f>
        <v>22537990</v>
      </c>
      <c r="AE82" s="158">
        <f>'21Q4_P9'!AE82</f>
        <v>6365422</v>
      </c>
      <c r="AF82" s="158">
        <f>'21Q4_P9'!AF82</f>
        <v>6024494</v>
      </c>
      <c r="AG82" s="158">
        <f>'21Q4_P9'!AG82</f>
        <v>11738791</v>
      </c>
      <c r="AH82" s="158">
        <f>'21Q4_P9'!AH82</f>
        <v>30795351</v>
      </c>
      <c r="AI82" s="158">
        <f>'21Q4_P9'!AI82</f>
        <v>27622027</v>
      </c>
      <c r="AJ82" s="158">
        <f>'21Q4_P9'!AJ82</f>
        <v>44096490</v>
      </c>
      <c r="AK82" s="158">
        <f>'21Q4_P9'!AK82</f>
        <v>-28636879</v>
      </c>
      <c r="AL82" s="158">
        <f>'21Q4_P9'!AL82</f>
        <v>-75753944</v>
      </c>
      <c r="AM82" s="158">
        <f>'21Q4_P9'!AM82</f>
        <v>-212765180</v>
      </c>
      <c r="AN82" s="158">
        <f>'21Q4_P9'!AN82</f>
        <v>-352448991</v>
      </c>
      <c r="AO82" s="158">
        <f>'22Q1_P9'!AO82</f>
        <v>-135826499</v>
      </c>
      <c r="AP82" s="158">
        <f>'22Q2_P1'!P20</f>
        <v>-289956803</v>
      </c>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642</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59">
        <f>'21Q4_P9'!U83</f>
        <v>-627475701</v>
      </c>
      <c r="V83" s="159">
        <f>'21Q4_P9'!V83</f>
        <v>-1253706005</v>
      </c>
      <c r="W83" s="159">
        <f>'21Q4_P9'!W83</f>
        <v>-1890908914</v>
      </c>
      <c r="X83" s="159">
        <f>'21Q4_P9'!X83</f>
        <v>-2570742455</v>
      </c>
      <c r="Y83" s="159">
        <f>'21Q4_P9'!Y83</f>
        <v>-655394438</v>
      </c>
      <c r="Z83" s="159">
        <f>'21Q4_P9'!Z83</f>
        <v>-1371001793</v>
      </c>
      <c r="AA83" s="159">
        <f>'21Q4_P9'!AA83</f>
        <v>-2196255292</v>
      </c>
      <c r="AB83" s="159">
        <f>'21Q4_P9'!AB83</f>
        <v>-3033352701</v>
      </c>
      <c r="AC83" s="159">
        <f>'21Q4_P9'!AC83</f>
        <v>-886686713</v>
      </c>
      <c r="AD83" s="159">
        <f>'21Q4_P9'!AD83</f>
        <v>-1661120716</v>
      </c>
      <c r="AE83" s="159">
        <f>'21Q4_P9'!AE83</f>
        <v>-2499817181</v>
      </c>
      <c r="AF83" s="159">
        <f>'21Q4_P9'!AF83</f>
        <v>-3368381620</v>
      </c>
      <c r="AG83" s="159">
        <f>'21Q4_P9'!AG83</f>
        <v>-961216542</v>
      </c>
      <c r="AH83" s="159">
        <f>'21Q4_P9'!AH83</f>
        <v>-1862957850</v>
      </c>
      <c r="AI83" s="159">
        <f>'21Q4_P9'!AI83</f>
        <v>-2822111752</v>
      </c>
      <c r="AJ83" s="159">
        <f>'21Q4_P9'!AJ83</f>
        <v>-3990637686</v>
      </c>
      <c r="AK83" s="159">
        <f>'21Q4_P9'!AK83</f>
        <v>-1058229828</v>
      </c>
      <c r="AL83" s="159">
        <f>'21Q4_P9'!AL83</f>
        <v>-2221785294</v>
      </c>
      <c r="AM83" s="159">
        <f>'21Q4_P9'!AM83</f>
        <v>-3378887670</v>
      </c>
      <c r="AN83" s="159">
        <f>'21Q4_P9'!AN83</f>
        <v>-4575708004</v>
      </c>
      <c r="AO83" s="159">
        <f>'22Q1_P9'!AO83</f>
        <v>-1241504839</v>
      </c>
      <c r="AP83" s="159">
        <f>'22Q2_P1'!P21</f>
        <v>-2469104521</v>
      </c>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642</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BQ76:BT76"/>
    <mergeCell ref="BU76:BX76"/>
    <mergeCell ref="AS76:AV76"/>
    <mergeCell ref="AW76:AZ76"/>
    <mergeCell ref="BA76:BD76"/>
    <mergeCell ref="BE76:BH76"/>
    <mergeCell ref="BI76:BL76"/>
    <mergeCell ref="BM76:BP7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&amp;R9</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A67EE-AC1A-43F6-AA33-FF67A7E0A6A1}">
  <dimension ref="A1:G32"/>
  <sheetViews>
    <sheetView defaultGridColor="0" view="pageBreakPreview" topLeftCell="A24" colorId="23" zoomScale="60" zoomScaleNormal="100" workbookViewId="0">
      <selection activeCell="E31" sqref="E31"/>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310</v>
      </c>
      <c r="D12" s="151" t="s">
        <v>620</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60" x14ac:dyDescent="0.25">
      <c r="A19" s="150" t="s">
        <v>94</v>
      </c>
      <c r="B19" s="150" t="s">
        <v>316</v>
      </c>
      <c r="C19" s="84" t="s">
        <v>328</v>
      </c>
      <c r="D19" s="151" t="s">
        <v>327</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72" x14ac:dyDescent="0.25">
      <c r="A26" s="150" t="s">
        <v>330</v>
      </c>
      <c r="B26" s="150" t="s">
        <v>501</v>
      </c>
      <c r="C26" s="84" t="s">
        <v>505</v>
      </c>
      <c r="D26" s="151" t="s">
        <v>506</v>
      </c>
      <c r="G26" s="27" t="s">
        <v>89</v>
      </c>
    </row>
    <row r="27" spans="1:7" s="27" customFormat="1" ht="96" x14ac:dyDescent="0.25">
      <c r="A27" s="150" t="s">
        <v>330</v>
      </c>
      <c r="B27" s="150" t="s">
        <v>304</v>
      </c>
      <c r="C27" s="84" t="s">
        <v>729</v>
      </c>
      <c r="D27" s="151" t="s">
        <v>730</v>
      </c>
      <c r="G27" s="27" t="s">
        <v>89</v>
      </c>
    </row>
    <row r="28" spans="1:7" s="27" customFormat="1" ht="15" customHeight="1" x14ac:dyDescent="0.25">
      <c r="A28" s="150" t="s">
        <v>330</v>
      </c>
      <c r="B28" s="150" t="s">
        <v>316</v>
      </c>
      <c r="C28" s="84" t="s">
        <v>726</v>
      </c>
      <c r="D28" s="151" t="s">
        <v>727</v>
      </c>
      <c r="G28" s="27" t="s">
        <v>89</v>
      </c>
    </row>
    <row r="29" spans="1:7" s="27" customFormat="1" ht="15" customHeight="1" x14ac:dyDescent="0.25">
      <c r="A29" s="81"/>
      <c r="B29" s="81"/>
      <c r="C29" s="82"/>
      <c r="D29" s="83"/>
      <c r="G29" s="27" t="s">
        <v>89</v>
      </c>
    </row>
    <row r="30" spans="1:7" ht="15" customHeight="1" x14ac:dyDescent="0.25">
      <c r="A30" s="27" t="s">
        <v>89</v>
      </c>
      <c r="B30" s="27" t="s">
        <v>89</v>
      </c>
      <c r="C30" s="27" t="s">
        <v>89</v>
      </c>
      <c r="D30" s="27" t="s">
        <v>89</v>
      </c>
      <c r="E30" s="27" t="s">
        <v>89</v>
      </c>
      <c r="F30" s="27" t="s">
        <v>89</v>
      </c>
      <c r="G30" s="27" t="s">
        <v>89</v>
      </c>
    </row>
    <row r="31" spans="1:7" ht="15" customHeight="1" x14ac:dyDescent="0.25">
      <c r="G31" s="27"/>
    </row>
    <row r="32" spans="1:7" ht="15" customHeight="1" x14ac:dyDescent="0.25">
      <c r="G32"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28BC-EC03-41A5-BEFD-AB6DFDA88799}">
  <dimension ref="A1:H30"/>
  <sheetViews>
    <sheetView defaultGridColor="0" colorId="23" zoomScaleNormal="100" zoomScaleSheetLayoutView="100" workbookViewId="0">
      <selection activeCell="E31" sqref="E31"/>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472</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1:H23"/>
    <mergeCell ref="A25:H28"/>
  </mergeCells>
  <phoneticPr fontId="3"/>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6C29-D98D-4F79-A016-BD2C2505018D}">
  <sheetPr>
    <tabColor theme="1"/>
  </sheetPr>
  <dimension ref="A1"/>
  <sheetViews>
    <sheetView workbookViewId="0">
      <selection activeCell="E31" sqref="E31"/>
    </sheetView>
  </sheetViews>
  <sheetFormatPr defaultRowHeight="15.75" x14ac:dyDescent="0.25"/>
  <sheetData/>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C179-577C-46FD-8221-C7B2F3A7234D}">
  <dimension ref="B2:O4"/>
  <sheetViews>
    <sheetView showGridLines="0" workbookViewId="0">
      <selection activeCell="L30" sqref="L30"/>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2022</v>
      </c>
      <c r="C4" s="113" t="str">
        <f>"FY"&amp;$B$4-4</f>
        <v>FY2018</v>
      </c>
      <c r="D4" s="113" t="str">
        <f>"FY"&amp;$B$4-3</f>
        <v>FY2019</v>
      </c>
      <c r="E4" s="113" t="str">
        <f>"FY"&amp;$B$4-2</f>
        <v>FY2020</v>
      </c>
      <c r="F4" s="113" t="str">
        <f>"FY"&amp;$B$4-1</f>
        <v>FY2021</v>
      </c>
      <c r="G4" s="113" t="str">
        <f>"FY"&amp;$B$4</f>
        <v>FY2022</v>
      </c>
      <c r="H4" s="113" t="str">
        <f>"FY"&amp;$B$4+1</f>
        <v>FY2023</v>
      </c>
      <c r="I4" s="113" t="str">
        <f>"FY"&amp;$B$4+1</f>
        <v>FY2023</v>
      </c>
      <c r="J4" s="113">
        <v>2018</v>
      </c>
      <c r="K4" s="113">
        <f>$B$4-3</f>
        <v>2019</v>
      </c>
      <c r="L4" s="113">
        <f>$B$4-2</f>
        <v>2020</v>
      </c>
      <c r="M4" s="113">
        <f>$B$4-1</f>
        <v>2021</v>
      </c>
      <c r="N4" s="113">
        <f>$B$4</f>
        <v>2022</v>
      </c>
      <c r="O4" s="113">
        <f>$B$4+1</f>
        <v>2023</v>
      </c>
    </row>
  </sheetData>
  <mergeCells count="2">
    <mergeCell ref="C2:I2"/>
    <mergeCell ref="J2:O2"/>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1B5C-672A-4986-89DE-F3BF25811A52}">
  <dimension ref="A1:H28"/>
  <sheetViews>
    <sheetView zoomScaleNormal="100" zoomScaleSheetLayoutView="100" workbookViewId="0">
      <selection activeCell="L30" sqref="L30"/>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35">
      <c r="A7" s="311" t="s">
        <v>393</v>
      </c>
      <c r="B7" s="311"/>
      <c r="C7" s="311"/>
      <c r="D7" s="311"/>
      <c r="E7" s="368" t="s">
        <v>395</v>
      </c>
      <c r="F7" s="369"/>
      <c r="G7" s="369"/>
      <c r="H7" s="369"/>
    </row>
    <row r="8" spans="1:8" ht="24.95" customHeight="1" x14ac:dyDescent="0.2">
      <c r="A8" s="311"/>
      <c r="B8" s="311"/>
      <c r="C8" s="311"/>
      <c r="D8" s="311"/>
      <c r="E8" s="370" t="s">
        <v>621</v>
      </c>
      <c r="F8" s="371"/>
      <c r="G8" s="371"/>
      <c r="H8" s="371"/>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A7:D8"/>
    <mergeCell ref="E7:H7"/>
    <mergeCell ref="E8:H8"/>
  </mergeCells>
  <phoneticPr fontId="3"/>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0DAD0-2A8F-4FA6-A58D-F6F1F3C70243}">
  <dimension ref="A1:AB91"/>
  <sheetViews>
    <sheetView defaultGridColor="0" colorId="23" zoomScaleNormal="100" workbookViewId="0">
      <pane xSplit="8" ySplit="3" topLeftCell="L4"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outlineLevelRow="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0</v>
      </c>
      <c r="I4" s="114" t="s">
        <v>375</v>
      </c>
      <c r="J4" s="114" t="s">
        <v>566</v>
      </c>
      <c r="AB4" s="3" t="s">
        <v>89</v>
      </c>
    </row>
    <row r="5" spans="1:28" s="27" customFormat="1" ht="15" customHeight="1" x14ac:dyDescent="0.25">
      <c r="G5" s="28" t="s">
        <v>1</v>
      </c>
      <c r="AB5" s="27" t="s">
        <v>89</v>
      </c>
    </row>
    <row r="6" spans="1:28" s="27" customFormat="1" ht="15" customHeight="1" x14ac:dyDescent="0.25">
      <c r="A6" s="312"/>
      <c r="B6" s="313"/>
      <c r="C6" s="117" t="str">
        <f>'22Q3_パラメータ設定'!$F$4</f>
        <v>FY2021</v>
      </c>
      <c r="D6" s="30" t="str">
        <f>'22Q3_パラメータ設定'!$G$4</f>
        <v>FY2022</v>
      </c>
      <c r="E6" s="117" t="str">
        <f>'22Q3_パラメータ設定'!$E$4</f>
        <v>FY2020</v>
      </c>
      <c r="F6" s="117" t="str">
        <f>'22Q3_パラメータ設定'!$F$4</f>
        <v>FY2021</v>
      </c>
      <c r="G6" s="122" t="str">
        <f>'22Q3_パラメータ設定'!$G$4</f>
        <v>FY2022</v>
      </c>
      <c r="I6" s="61" t="s">
        <v>78</v>
      </c>
      <c r="J6" s="61" t="s">
        <v>79</v>
      </c>
      <c r="K6" s="61" t="s">
        <v>80</v>
      </c>
      <c r="L6" s="61" t="s">
        <v>81</v>
      </c>
      <c r="M6" s="61" t="s">
        <v>9</v>
      </c>
      <c r="N6" s="61" t="s">
        <v>7</v>
      </c>
      <c r="O6" s="61" t="s">
        <v>8</v>
      </c>
      <c r="P6" s="61" t="s">
        <v>3</v>
      </c>
      <c r="Q6" s="61" t="s">
        <v>6</v>
      </c>
      <c r="R6" s="61" t="s">
        <v>82</v>
      </c>
      <c r="S6" s="61" t="s">
        <v>83</v>
      </c>
      <c r="T6" s="61" t="s">
        <v>84</v>
      </c>
      <c r="U6" s="61" t="s">
        <v>85</v>
      </c>
      <c r="V6" s="61" t="s">
        <v>86</v>
      </c>
      <c r="W6" s="61" t="s">
        <v>87</v>
      </c>
      <c r="X6" s="62" t="s">
        <v>88</v>
      </c>
      <c r="Z6" s="169" t="s">
        <v>635</v>
      </c>
      <c r="AB6" s="27" t="s">
        <v>89</v>
      </c>
    </row>
    <row r="7" spans="1:28" s="27" customFormat="1" ht="15" customHeight="1" x14ac:dyDescent="0.25">
      <c r="A7" s="314"/>
      <c r="B7" s="315"/>
      <c r="C7" s="179" t="s">
        <v>700</v>
      </c>
      <c r="D7" s="180" t="s">
        <v>700</v>
      </c>
      <c r="E7" s="118"/>
      <c r="F7" s="118"/>
      <c r="G7" s="118" t="s">
        <v>5</v>
      </c>
      <c r="I7" s="64" t="s">
        <v>699</v>
      </c>
      <c r="J7" s="64" t="s">
        <v>699</v>
      </c>
      <c r="K7" s="64" t="s">
        <v>699</v>
      </c>
      <c r="L7" s="64" t="s">
        <v>699</v>
      </c>
      <c r="M7" s="64" t="s">
        <v>699</v>
      </c>
      <c r="N7" s="64" t="s">
        <v>699</v>
      </c>
      <c r="O7" s="64" t="s">
        <v>699</v>
      </c>
      <c r="P7" s="64" t="s">
        <v>699</v>
      </c>
      <c r="Q7" s="64" t="s">
        <v>699</v>
      </c>
      <c r="R7" s="64" t="s">
        <v>699</v>
      </c>
      <c r="S7" s="64" t="s">
        <v>699</v>
      </c>
      <c r="T7" s="64" t="s">
        <v>699</v>
      </c>
      <c r="U7" s="64" t="s">
        <v>699</v>
      </c>
      <c r="V7" s="64" t="s">
        <v>699</v>
      </c>
      <c r="W7" s="64" t="s">
        <v>699</v>
      </c>
      <c r="X7" s="63" t="s">
        <v>699</v>
      </c>
      <c r="AB7" s="27" t="s">
        <v>89</v>
      </c>
    </row>
    <row r="8" spans="1:28" s="27" customFormat="1" ht="15" customHeight="1" x14ac:dyDescent="0.25">
      <c r="A8" s="36" t="s">
        <v>2</v>
      </c>
      <c r="B8" s="11" t="s">
        <v>12</v>
      </c>
      <c r="C8" s="37">
        <f t="shared" ref="C8:D48" si="0">+IF(OR(O8="",O8=0),"―",IF(O8&lt;0,ROUNDDOWN(O8/10^6,0)+-0.0000001,ROUNDDOWN(O8/10^6,0)))</f>
        <v>87255</v>
      </c>
      <c r="D8" s="37">
        <f t="shared" si="0"/>
        <v>98440</v>
      </c>
      <c r="E8" s="37">
        <f>'21Q4_P1'!E8</f>
        <v>106182</v>
      </c>
      <c r="F8" s="37">
        <f>'21Q4_P1'!F8</f>
        <v>117239</v>
      </c>
      <c r="G8" s="37">
        <f>'21Q4_P1'!G8</f>
        <v>127700</v>
      </c>
      <c r="I8" s="37">
        <f t="shared" ref="I8:X8" si="1">SUM(I9,I10,I11,I12)</f>
        <v>0</v>
      </c>
      <c r="J8" s="37">
        <f t="shared" si="1"/>
        <v>0</v>
      </c>
      <c r="K8" s="37">
        <f t="shared" si="1"/>
        <v>0</v>
      </c>
      <c r="L8" s="37">
        <f t="shared" si="1"/>
        <v>62248526219</v>
      </c>
      <c r="M8" s="37">
        <f t="shared" si="1"/>
        <v>71427632436</v>
      </c>
      <c r="N8" s="37">
        <f t="shared" si="1"/>
        <v>78118953563</v>
      </c>
      <c r="O8" s="37">
        <f t="shared" si="1"/>
        <v>87255499022</v>
      </c>
      <c r="P8" s="37">
        <f t="shared" si="1"/>
        <v>98440919327</v>
      </c>
      <c r="Q8" s="37">
        <f t="shared" si="1"/>
        <v>0</v>
      </c>
      <c r="R8" s="37">
        <f t="shared" si="1"/>
        <v>0</v>
      </c>
      <c r="S8" s="37">
        <f t="shared" si="1"/>
        <v>0</v>
      </c>
      <c r="T8" s="37">
        <f t="shared" si="1"/>
        <v>0</v>
      </c>
      <c r="U8" s="37">
        <f t="shared" si="1"/>
        <v>0</v>
      </c>
      <c r="V8" s="37">
        <f t="shared" si="1"/>
        <v>0</v>
      </c>
      <c r="W8" s="37">
        <f t="shared" si="1"/>
        <v>0</v>
      </c>
      <c r="X8" s="37">
        <f t="shared" si="1"/>
        <v>0</v>
      </c>
      <c r="AB8" s="27" t="s">
        <v>89</v>
      </c>
    </row>
    <row r="9" spans="1:28" s="27" customFormat="1" ht="15" customHeight="1" x14ac:dyDescent="0.25">
      <c r="A9" s="38" t="s">
        <v>10</v>
      </c>
      <c r="B9" s="12" t="s">
        <v>13</v>
      </c>
      <c r="C9" s="39">
        <f t="shared" si="0"/>
        <v>48865</v>
      </c>
      <c r="D9" s="39">
        <f t="shared" si="0"/>
        <v>54069</v>
      </c>
      <c r="E9" s="39">
        <f>'21Q4_P1'!E9</f>
        <v>60926</v>
      </c>
      <c r="F9" s="39">
        <f>'21Q4_P1'!F9</f>
        <v>66042</v>
      </c>
      <c r="G9" s="39">
        <f>'21Q4_P1'!G9</f>
        <v>66200</v>
      </c>
      <c r="I9" s="40"/>
      <c r="J9" s="40"/>
      <c r="K9" s="40"/>
      <c r="L9" s="40">
        <v>41612907772</v>
      </c>
      <c r="M9" s="40">
        <v>43467957209</v>
      </c>
      <c r="N9" s="40">
        <v>45124372356</v>
      </c>
      <c r="O9" s="40">
        <v>48865627903</v>
      </c>
      <c r="P9" s="40">
        <v>54069012708</v>
      </c>
      <c r="Q9" s="40"/>
      <c r="R9" s="40"/>
      <c r="S9" s="40"/>
      <c r="T9" s="40"/>
      <c r="U9" s="40"/>
      <c r="V9" s="40"/>
      <c r="W9" s="40"/>
      <c r="X9" s="40"/>
      <c r="Z9" s="27" t="s">
        <v>636</v>
      </c>
      <c r="AB9" s="27" t="s">
        <v>89</v>
      </c>
    </row>
    <row r="10" spans="1:28" s="27" customFormat="1" ht="15" customHeight="1" x14ac:dyDescent="0.25">
      <c r="A10" s="38" t="s">
        <v>11</v>
      </c>
      <c r="B10" s="12" t="s">
        <v>44</v>
      </c>
      <c r="C10" s="39">
        <f t="shared" si="0"/>
        <v>35871</v>
      </c>
      <c r="D10" s="39">
        <f t="shared" si="0"/>
        <v>36528</v>
      </c>
      <c r="E10" s="39">
        <f>'21Q4_P1'!E10</f>
        <v>42303</v>
      </c>
      <c r="F10" s="39">
        <f>'21Q4_P1'!F10</f>
        <v>47602</v>
      </c>
      <c r="G10" s="39">
        <f>'21Q4_P1'!G10</f>
        <v>51200</v>
      </c>
      <c r="I10" s="40"/>
      <c r="J10" s="40"/>
      <c r="K10" s="40"/>
      <c r="L10" s="40">
        <v>19016752917</v>
      </c>
      <c r="M10" s="40">
        <v>26202367897</v>
      </c>
      <c r="N10" s="40">
        <v>30826619989</v>
      </c>
      <c r="O10" s="40">
        <v>35871668615</v>
      </c>
      <c r="P10" s="40">
        <v>36528438846</v>
      </c>
      <c r="Q10" s="40"/>
      <c r="R10" s="40"/>
      <c r="S10" s="40"/>
      <c r="T10" s="40"/>
      <c r="U10" s="40"/>
      <c r="V10" s="40"/>
      <c r="W10" s="40"/>
      <c r="X10" s="40"/>
      <c r="Z10" s="27" t="s">
        <v>636</v>
      </c>
      <c r="AB10" s="27" t="s">
        <v>89</v>
      </c>
    </row>
    <row r="11" spans="1:28" s="27" customFormat="1" ht="15" customHeight="1" x14ac:dyDescent="0.25">
      <c r="A11" s="38" t="s">
        <v>16</v>
      </c>
      <c r="B11" s="12" t="s">
        <v>45</v>
      </c>
      <c r="C11" s="39">
        <f t="shared" si="0"/>
        <v>2138</v>
      </c>
      <c r="D11" s="39">
        <f t="shared" si="0"/>
        <v>7413</v>
      </c>
      <c r="E11" s="39">
        <f>'21Q4_P1'!E11</f>
        <v>2427</v>
      </c>
      <c r="F11" s="39">
        <f>'21Q4_P1'!F11</f>
        <v>3078</v>
      </c>
      <c r="G11" s="39">
        <f>'21Q4_P1'!G11</f>
        <v>9500</v>
      </c>
      <c r="I11" s="40"/>
      <c r="J11" s="40"/>
      <c r="K11" s="40"/>
      <c r="L11" s="40">
        <v>1199817185</v>
      </c>
      <c r="M11" s="40">
        <v>1419436846</v>
      </c>
      <c r="N11" s="40">
        <v>1778326899</v>
      </c>
      <c r="O11" s="40">
        <v>2138739668</v>
      </c>
      <c r="P11" s="40">
        <v>7413984118</v>
      </c>
      <c r="Q11" s="40"/>
      <c r="R11" s="40"/>
      <c r="S11" s="40"/>
      <c r="T11" s="40"/>
      <c r="U11" s="40"/>
      <c r="V11" s="40"/>
      <c r="W11" s="40"/>
      <c r="X11" s="40"/>
      <c r="Z11" s="27" t="s">
        <v>636</v>
      </c>
      <c r="AB11" s="27" t="s">
        <v>89</v>
      </c>
    </row>
    <row r="12" spans="1:28" s="27" customFormat="1" ht="15" customHeight="1" x14ac:dyDescent="0.25">
      <c r="A12" s="42" t="s">
        <v>17</v>
      </c>
      <c r="B12" s="12" t="s">
        <v>18</v>
      </c>
      <c r="C12" s="43">
        <f t="shared" si="0"/>
        <v>379</v>
      </c>
      <c r="D12" s="43">
        <f t="shared" si="0"/>
        <v>429</v>
      </c>
      <c r="E12" s="43">
        <f>'21Q4_P1'!E12</f>
        <v>524</v>
      </c>
      <c r="F12" s="43">
        <f>'21Q4_P1'!F12</f>
        <v>516</v>
      </c>
      <c r="G12" s="43">
        <f>'21Q4_P1'!G12</f>
        <v>800</v>
      </c>
      <c r="I12" s="44"/>
      <c r="J12" s="44"/>
      <c r="K12" s="44"/>
      <c r="L12" s="44">
        <v>419048345</v>
      </c>
      <c r="M12" s="44">
        <v>337870484</v>
      </c>
      <c r="N12" s="44">
        <v>389634319</v>
      </c>
      <c r="O12" s="44">
        <v>379462836</v>
      </c>
      <c r="P12" s="44">
        <v>429483655</v>
      </c>
      <c r="Q12" s="44"/>
      <c r="R12" s="44"/>
      <c r="S12" s="44"/>
      <c r="T12" s="44"/>
      <c r="U12" s="44"/>
      <c r="V12" s="44"/>
      <c r="W12" s="44"/>
      <c r="X12" s="44"/>
      <c r="Z12" s="27" t="s">
        <v>636</v>
      </c>
      <c r="AB12" s="27" t="s">
        <v>89</v>
      </c>
    </row>
    <row r="13" spans="1:28" s="27" customFormat="1" ht="15" customHeight="1" x14ac:dyDescent="0.25">
      <c r="A13" s="45" t="s">
        <v>19</v>
      </c>
      <c r="B13" s="13" t="s">
        <v>21</v>
      </c>
      <c r="C13" s="46">
        <f t="shared" si="0"/>
        <v>71633</v>
      </c>
      <c r="D13" s="46">
        <f t="shared" si="0"/>
        <v>81997</v>
      </c>
      <c r="E13" s="46">
        <f>'21Q4_P1'!E13</f>
        <v>87321</v>
      </c>
      <c r="F13" s="46">
        <f>'21Q4_P1'!F13</f>
        <v>96775</v>
      </c>
      <c r="G13" s="46" t="str">
        <f>'21Q4_P1'!G13</f>
        <v>―</v>
      </c>
      <c r="I13" s="47"/>
      <c r="J13" s="47"/>
      <c r="K13" s="47"/>
      <c r="L13" s="47">
        <v>50980234819</v>
      </c>
      <c r="M13" s="47">
        <v>58727210442</v>
      </c>
      <c r="N13" s="47">
        <v>63908207527</v>
      </c>
      <c r="O13" s="47">
        <v>71633630367</v>
      </c>
      <c r="P13" s="47">
        <v>81997216613</v>
      </c>
      <c r="Q13" s="47"/>
      <c r="R13" s="47"/>
      <c r="S13" s="47"/>
      <c r="T13" s="47"/>
      <c r="U13" s="47"/>
      <c r="V13" s="47"/>
      <c r="W13" s="47"/>
      <c r="X13" s="47"/>
      <c r="Z13" s="27" t="s">
        <v>637</v>
      </c>
      <c r="AB13" s="27" t="s">
        <v>89</v>
      </c>
    </row>
    <row r="14" spans="1:28" s="27" customFormat="1" ht="15" customHeight="1" x14ac:dyDescent="0.25">
      <c r="A14" s="45" t="s">
        <v>20</v>
      </c>
      <c r="B14" s="13" t="s">
        <v>22</v>
      </c>
      <c r="C14" s="46">
        <f t="shared" si="0"/>
        <v>15621</v>
      </c>
      <c r="D14" s="46">
        <f t="shared" si="0"/>
        <v>16443</v>
      </c>
      <c r="E14" s="46">
        <f>'21Q4_P1'!E14</f>
        <v>18860</v>
      </c>
      <c r="F14" s="46">
        <f>'21Q4_P1'!F14</f>
        <v>20464</v>
      </c>
      <c r="G14" s="46" t="str">
        <f>'21Q4_P1'!G14</f>
        <v>―</v>
      </c>
      <c r="I14" s="46">
        <f t="shared" ref="I14:X14" si="2">I8-I13</f>
        <v>0</v>
      </c>
      <c r="J14" s="46">
        <f t="shared" si="2"/>
        <v>0</v>
      </c>
      <c r="K14" s="46">
        <f t="shared" si="2"/>
        <v>0</v>
      </c>
      <c r="L14" s="46">
        <f t="shared" si="2"/>
        <v>11268291400</v>
      </c>
      <c r="M14" s="46">
        <f t="shared" si="2"/>
        <v>12700421994</v>
      </c>
      <c r="N14" s="46">
        <f t="shared" si="2"/>
        <v>14210746036</v>
      </c>
      <c r="O14" s="46">
        <f t="shared" si="2"/>
        <v>15621868655</v>
      </c>
      <c r="P14" s="46">
        <f t="shared" si="2"/>
        <v>16443702714</v>
      </c>
      <c r="Q14" s="46">
        <f t="shared" si="2"/>
        <v>0</v>
      </c>
      <c r="R14" s="46">
        <f t="shared" si="2"/>
        <v>0</v>
      </c>
      <c r="S14" s="46">
        <f t="shared" si="2"/>
        <v>0</v>
      </c>
      <c r="T14" s="46">
        <f t="shared" si="2"/>
        <v>0</v>
      </c>
      <c r="U14" s="46">
        <f t="shared" si="2"/>
        <v>0</v>
      </c>
      <c r="V14" s="46">
        <f t="shared" si="2"/>
        <v>0</v>
      </c>
      <c r="W14" s="46">
        <f t="shared" si="2"/>
        <v>0</v>
      </c>
      <c r="X14" s="46">
        <f t="shared" si="2"/>
        <v>0</v>
      </c>
      <c r="AB14" s="27" t="s">
        <v>89</v>
      </c>
    </row>
    <row r="15" spans="1:28" s="27" customFormat="1" ht="15" customHeight="1" x14ac:dyDescent="0.25">
      <c r="A15" s="45" t="s">
        <v>23</v>
      </c>
      <c r="B15" s="13" t="s">
        <v>508</v>
      </c>
      <c r="C15" s="46">
        <f t="shared" si="0"/>
        <v>10368</v>
      </c>
      <c r="D15" s="46">
        <f t="shared" si="0"/>
        <v>11513</v>
      </c>
      <c r="E15" s="46">
        <f>'21Q4_P1'!E15</f>
        <v>12798</v>
      </c>
      <c r="F15" s="46">
        <f>'21Q4_P1'!F15</f>
        <v>14144</v>
      </c>
      <c r="G15" s="46" t="str">
        <f>'21Q4_P1'!G15</f>
        <v>―</v>
      </c>
      <c r="I15" s="46">
        <f>I14-I16</f>
        <v>0</v>
      </c>
      <c r="J15" s="46">
        <f t="shared" ref="J15:X15" si="3">J14-J16</f>
        <v>0</v>
      </c>
      <c r="K15" s="46">
        <f t="shared" si="3"/>
        <v>0</v>
      </c>
      <c r="L15" s="46">
        <f t="shared" si="3"/>
        <v>7426159443</v>
      </c>
      <c r="M15" s="46">
        <f t="shared" si="3"/>
        <v>8726727427</v>
      </c>
      <c r="N15" s="46">
        <f t="shared" si="3"/>
        <v>9375815750</v>
      </c>
      <c r="O15" s="46">
        <f t="shared" si="3"/>
        <v>10368621576</v>
      </c>
      <c r="P15" s="46">
        <f t="shared" si="3"/>
        <v>11513454947</v>
      </c>
      <c r="Q15" s="46">
        <f t="shared" si="3"/>
        <v>0</v>
      </c>
      <c r="R15" s="46">
        <f t="shared" si="3"/>
        <v>0</v>
      </c>
      <c r="S15" s="46">
        <f t="shared" si="3"/>
        <v>0</v>
      </c>
      <c r="T15" s="46">
        <f t="shared" si="3"/>
        <v>0</v>
      </c>
      <c r="U15" s="46">
        <f t="shared" si="3"/>
        <v>0</v>
      </c>
      <c r="V15" s="46">
        <f t="shared" si="3"/>
        <v>0</v>
      </c>
      <c r="W15" s="46">
        <f t="shared" si="3"/>
        <v>0</v>
      </c>
      <c r="X15" s="46">
        <f t="shared" si="3"/>
        <v>0</v>
      </c>
      <c r="AB15" s="27" t="s">
        <v>89</v>
      </c>
    </row>
    <row r="16" spans="1:28" s="27" customFormat="1" ht="15" customHeight="1" x14ac:dyDescent="0.25">
      <c r="A16" s="36" t="s">
        <v>24</v>
      </c>
      <c r="B16" s="11" t="s">
        <v>27</v>
      </c>
      <c r="C16" s="37">
        <f t="shared" si="0"/>
        <v>5253</v>
      </c>
      <c r="D16" s="37">
        <f t="shared" si="0"/>
        <v>4930</v>
      </c>
      <c r="E16" s="37">
        <f>'21Q4_P1'!E16</f>
        <v>6062</v>
      </c>
      <c r="F16" s="37">
        <f>'21Q4_P1'!F16</f>
        <v>6319</v>
      </c>
      <c r="G16" s="37">
        <f>'21Q4_P1'!G16</f>
        <v>6780</v>
      </c>
      <c r="I16" s="37">
        <f t="shared" ref="I16:X16" si="4">SUM(I17,I18,I19,I20,I21)</f>
        <v>0</v>
      </c>
      <c r="J16" s="37">
        <f t="shared" si="4"/>
        <v>0</v>
      </c>
      <c r="K16" s="37">
        <f t="shared" si="4"/>
        <v>0</v>
      </c>
      <c r="L16" s="37">
        <f t="shared" si="4"/>
        <v>3842131957</v>
      </c>
      <c r="M16" s="37">
        <f t="shared" si="4"/>
        <v>3973694567</v>
      </c>
      <c r="N16" s="37">
        <f t="shared" si="4"/>
        <v>4834930286</v>
      </c>
      <c r="O16" s="37">
        <f t="shared" si="4"/>
        <v>5253247079</v>
      </c>
      <c r="P16" s="37">
        <f t="shared" si="4"/>
        <v>4930247767</v>
      </c>
      <c r="Q16" s="37">
        <f t="shared" si="4"/>
        <v>0</v>
      </c>
      <c r="R16" s="37">
        <f t="shared" si="4"/>
        <v>0</v>
      </c>
      <c r="S16" s="37">
        <f t="shared" si="4"/>
        <v>0</v>
      </c>
      <c r="T16" s="37">
        <f t="shared" si="4"/>
        <v>0</v>
      </c>
      <c r="U16" s="37">
        <f t="shared" si="4"/>
        <v>0</v>
      </c>
      <c r="V16" s="37">
        <f t="shared" si="4"/>
        <v>0</v>
      </c>
      <c r="W16" s="37">
        <f t="shared" si="4"/>
        <v>0</v>
      </c>
      <c r="X16" s="37">
        <f t="shared" si="4"/>
        <v>0</v>
      </c>
      <c r="AB16" s="27" t="s">
        <v>89</v>
      </c>
    </row>
    <row r="17" spans="1:28" s="27" customFormat="1" ht="15" customHeight="1" x14ac:dyDescent="0.25">
      <c r="A17" s="38" t="s">
        <v>10</v>
      </c>
      <c r="B17" s="12" t="s">
        <v>13</v>
      </c>
      <c r="C17" s="39">
        <f t="shared" si="0"/>
        <v>6337</v>
      </c>
      <c r="D17" s="39">
        <f t="shared" si="0"/>
        <v>6640</v>
      </c>
      <c r="E17" s="39">
        <f>'21Q4_P1'!E17</f>
        <v>7720</v>
      </c>
      <c r="F17" s="39">
        <f>'21Q4_P1'!F17</f>
        <v>8450</v>
      </c>
      <c r="G17" s="39">
        <f>'21Q4_P1'!G17</f>
        <v>8850</v>
      </c>
      <c r="I17" s="40"/>
      <c r="J17" s="40"/>
      <c r="K17" s="40"/>
      <c r="L17" s="40">
        <v>4462773230</v>
      </c>
      <c r="M17" s="40">
        <v>4774047142</v>
      </c>
      <c r="N17" s="40">
        <v>5859647581</v>
      </c>
      <c r="O17" s="40">
        <v>6337859614</v>
      </c>
      <c r="P17" s="40">
        <v>6640380632</v>
      </c>
      <c r="Q17" s="40"/>
      <c r="R17" s="40"/>
      <c r="S17" s="40"/>
      <c r="T17" s="40"/>
      <c r="U17" s="40"/>
      <c r="V17" s="40"/>
      <c r="W17" s="40"/>
      <c r="X17" s="40"/>
      <c r="Z17" s="27" t="s">
        <v>636</v>
      </c>
      <c r="AB17" s="27" t="s">
        <v>89</v>
      </c>
    </row>
    <row r="18" spans="1:28" s="27" customFormat="1" ht="15" customHeight="1" x14ac:dyDescent="0.25">
      <c r="A18" s="38" t="s">
        <v>11</v>
      </c>
      <c r="B18" s="12" t="s">
        <v>44</v>
      </c>
      <c r="C18" s="39">
        <f t="shared" si="0"/>
        <v>2271</v>
      </c>
      <c r="D18" s="39">
        <f t="shared" si="0"/>
        <v>2174</v>
      </c>
      <c r="E18" s="39">
        <f>'21Q4_P1'!E18</f>
        <v>2033</v>
      </c>
      <c r="F18" s="39">
        <f>'21Q4_P1'!F18</f>
        <v>2575</v>
      </c>
      <c r="G18" s="39">
        <f>'21Q4_P1'!G18</f>
        <v>3550</v>
      </c>
      <c r="I18" s="40"/>
      <c r="J18" s="40"/>
      <c r="K18" s="40"/>
      <c r="L18" s="40">
        <v>1355201033</v>
      </c>
      <c r="M18" s="40">
        <v>1519023677</v>
      </c>
      <c r="N18" s="40">
        <v>1565297361</v>
      </c>
      <c r="O18" s="40">
        <v>2271980192</v>
      </c>
      <c r="P18" s="40">
        <v>2174531107</v>
      </c>
      <c r="Q18" s="40"/>
      <c r="R18" s="40"/>
      <c r="S18" s="40"/>
      <c r="T18" s="40"/>
      <c r="U18" s="40"/>
      <c r="V18" s="40"/>
      <c r="W18" s="40"/>
      <c r="X18" s="40"/>
      <c r="Z18" s="27" t="s">
        <v>636</v>
      </c>
      <c r="AB18" s="27" t="s">
        <v>89</v>
      </c>
    </row>
    <row r="19" spans="1:28" s="27" customFormat="1" ht="15" customHeight="1" x14ac:dyDescent="0.25">
      <c r="A19" s="38" t="s">
        <v>14</v>
      </c>
      <c r="B19" s="12" t="s">
        <v>77</v>
      </c>
      <c r="C19" s="39">
        <f t="shared" si="0"/>
        <v>235</v>
      </c>
      <c r="D19" s="39">
        <f t="shared" si="0"/>
        <v>319</v>
      </c>
      <c r="E19" s="39">
        <f>'21Q4_P1'!E19</f>
        <v>255</v>
      </c>
      <c r="F19" s="39">
        <f>'21Q4_P1'!F19</f>
        <v>222</v>
      </c>
      <c r="G19" s="39">
        <f>'21Q4_P1'!G19</f>
        <v>450</v>
      </c>
      <c r="I19" s="40"/>
      <c r="J19" s="40"/>
      <c r="K19" s="40"/>
      <c r="L19" s="40">
        <v>154415233</v>
      </c>
      <c r="M19" s="40">
        <v>174075507</v>
      </c>
      <c r="N19" s="40">
        <v>204475069</v>
      </c>
      <c r="O19" s="40">
        <v>235060123</v>
      </c>
      <c r="P19" s="40">
        <v>319292903</v>
      </c>
      <c r="Q19" s="40"/>
      <c r="R19" s="40"/>
      <c r="S19" s="40"/>
      <c r="T19" s="40"/>
      <c r="U19" s="40"/>
      <c r="V19" s="40"/>
      <c r="W19" s="40"/>
      <c r="X19" s="40"/>
      <c r="Z19" s="27" t="s">
        <v>636</v>
      </c>
      <c r="AB19" s="27" t="s">
        <v>89</v>
      </c>
    </row>
    <row r="20" spans="1:28" s="27" customFormat="1" ht="15" customHeight="1" x14ac:dyDescent="0.25">
      <c r="A20" s="38" t="s">
        <v>15</v>
      </c>
      <c r="B20" s="12" t="s">
        <v>76</v>
      </c>
      <c r="C20" s="39">
        <f t="shared" si="0"/>
        <v>-212.00000009999999</v>
      </c>
      <c r="D20" s="39">
        <f t="shared" si="0"/>
        <v>-472.00000010000002</v>
      </c>
      <c r="E20" s="39">
        <f>'21Q4_P1'!E20</f>
        <v>44</v>
      </c>
      <c r="F20" s="39">
        <f>'21Q4_P1'!F20</f>
        <v>-352.00000010000002</v>
      </c>
      <c r="G20" s="39">
        <f>'21Q4_P1'!G20</f>
        <v>-570.00000009999997</v>
      </c>
      <c r="I20" s="40"/>
      <c r="J20" s="40"/>
      <c r="K20" s="40"/>
      <c r="L20" s="40">
        <v>65997753</v>
      </c>
      <c r="M20" s="40">
        <v>6365422</v>
      </c>
      <c r="N20" s="40">
        <v>27622027</v>
      </c>
      <c r="O20" s="40">
        <v>-212765180</v>
      </c>
      <c r="P20" s="40">
        <v>-472710141</v>
      </c>
      <c r="Q20" s="40"/>
      <c r="R20" s="40"/>
      <c r="S20" s="40"/>
      <c r="T20" s="40"/>
      <c r="U20" s="40"/>
      <c r="V20" s="40"/>
      <c r="W20" s="40"/>
      <c r="X20" s="40"/>
      <c r="Z20" s="27" t="s">
        <v>636</v>
      </c>
      <c r="AB20" s="27" t="s">
        <v>89</v>
      </c>
    </row>
    <row r="21" spans="1:28" s="27" customFormat="1" ht="15" customHeight="1" x14ac:dyDescent="0.25">
      <c r="A21" s="42" t="s">
        <v>25</v>
      </c>
      <c r="B21" s="14" t="s">
        <v>26</v>
      </c>
      <c r="C21" s="43">
        <f t="shared" si="0"/>
        <v>-3378.0000000999999</v>
      </c>
      <c r="D21" s="43">
        <f t="shared" si="0"/>
        <v>-3731.0000000999999</v>
      </c>
      <c r="E21" s="43">
        <f>'21Q4_P1'!E21</f>
        <v>-3990.0000000999999</v>
      </c>
      <c r="F21" s="43">
        <f>'21Q4_P1'!F21</f>
        <v>-4575.0000000999999</v>
      </c>
      <c r="G21" s="43">
        <f>'21Q4_P1'!G21</f>
        <v>-5500.0000000999999</v>
      </c>
      <c r="I21" s="44"/>
      <c r="J21" s="44"/>
      <c r="K21" s="44"/>
      <c r="L21" s="44">
        <v>-2196255292</v>
      </c>
      <c r="M21" s="44">
        <v>-2499817181</v>
      </c>
      <c r="N21" s="44">
        <v>-2822111752</v>
      </c>
      <c r="O21" s="44">
        <v>-3378887670</v>
      </c>
      <c r="P21" s="44">
        <v>-3731246734</v>
      </c>
      <c r="Q21" s="44"/>
      <c r="R21" s="44"/>
      <c r="S21" s="44"/>
      <c r="T21" s="44"/>
      <c r="U21" s="44"/>
      <c r="V21" s="44"/>
      <c r="W21" s="44"/>
      <c r="X21" s="44"/>
      <c r="Z21" s="27" t="s">
        <v>636</v>
      </c>
      <c r="AB21" s="27" t="s">
        <v>89</v>
      </c>
    </row>
    <row r="22" spans="1:28" s="27" customFormat="1" ht="15" customHeight="1" x14ac:dyDescent="0.25">
      <c r="A22" s="36" t="s">
        <v>32</v>
      </c>
      <c r="B22" s="11" t="s">
        <v>28</v>
      </c>
      <c r="C22" s="37">
        <f t="shared" si="0"/>
        <v>287</v>
      </c>
      <c r="D22" s="37">
        <f t="shared" si="0"/>
        <v>709</v>
      </c>
      <c r="E22" s="37">
        <f>'21Q4_P1'!E22</f>
        <v>366</v>
      </c>
      <c r="F22" s="37">
        <f>'21Q4_P1'!F22</f>
        <v>396</v>
      </c>
      <c r="G22" s="37" t="str">
        <f>'21Q4_P1'!G22</f>
        <v>―</v>
      </c>
      <c r="I22" s="48"/>
      <c r="J22" s="48"/>
      <c r="K22" s="48"/>
      <c r="L22" s="48">
        <v>104390211</v>
      </c>
      <c r="M22" s="48">
        <v>116399296</v>
      </c>
      <c r="N22" s="48">
        <v>190923328</v>
      </c>
      <c r="O22" s="48">
        <v>287575146</v>
      </c>
      <c r="P22" s="48">
        <v>709544851</v>
      </c>
      <c r="Q22" s="48"/>
      <c r="R22" s="48"/>
      <c r="S22" s="48"/>
      <c r="T22" s="48"/>
      <c r="U22" s="48"/>
      <c r="V22" s="48"/>
      <c r="W22" s="48"/>
      <c r="X22" s="48"/>
      <c r="Z22" s="27" t="s">
        <v>637</v>
      </c>
      <c r="AB22" s="27" t="s">
        <v>89</v>
      </c>
    </row>
    <row r="23" spans="1:28" s="27" customFormat="1" ht="15" customHeight="1" x14ac:dyDescent="0.25">
      <c r="A23" s="49" t="s">
        <v>33</v>
      </c>
      <c r="B23" s="12" t="s">
        <v>43</v>
      </c>
      <c r="C23" s="39">
        <f t="shared" si="0"/>
        <v>12</v>
      </c>
      <c r="D23" s="39">
        <f t="shared" si="0"/>
        <v>11</v>
      </c>
      <c r="E23" s="39">
        <f>'21Q4_P1'!E23</f>
        <v>16</v>
      </c>
      <c r="F23" s="39">
        <f>'21Q4_P1'!F23</f>
        <v>16</v>
      </c>
      <c r="G23" s="39" t="str">
        <f>'21Q4_P1'!G23</f>
        <v>―</v>
      </c>
      <c r="I23" s="40"/>
      <c r="J23" s="40"/>
      <c r="K23" s="40"/>
      <c r="L23" s="40">
        <v>107018</v>
      </c>
      <c r="M23" s="40">
        <v>13037184</v>
      </c>
      <c r="N23" s="40">
        <v>12554656</v>
      </c>
      <c r="O23" s="40">
        <v>12069168</v>
      </c>
      <c r="P23" s="40">
        <v>11718016</v>
      </c>
      <c r="Q23" s="40"/>
      <c r="R23" s="40"/>
      <c r="S23" s="40"/>
      <c r="T23" s="40"/>
      <c r="U23" s="40"/>
      <c r="V23" s="40"/>
      <c r="W23" s="40"/>
      <c r="X23" s="40"/>
      <c r="Z23" s="27" t="s">
        <v>637</v>
      </c>
      <c r="AB23" s="27" t="s">
        <v>89</v>
      </c>
    </row>
    <row r="24" spans="1:28" s="27" customFormat="1" ht="15" customHeight="1" x14ac:dyDescent="0.25">
      <c r="A24" s="49" t="s">
        <v>34</v>
      </c>
      <c r="B24" s="12" t="s">
        <v>29</v>
      </c>
      <c r="C24" s="39">
        <f t="shared" si="0"/>
        <v>2</v>
      </c>
      <c r="D24" s="39">
        <f t="shared" si="0"/>
        <v>0</v>
      </c>
      <c r="E24" s="39">
        <f>'21Q4_P1'!E24</f>
        <v>3</v>
      </c>
      <c r="F24" s="39">
        <f>'21Q4_P1'!F24</f>
        <v>5</v>
      </c>
      <c r="G24" s="39" t="str">
        <f>'21Q4_P1'!G24</f>
        <v>―</v>
      </c>
      <c r="I24" s="40"/>
      <c r="J24" s="40"/>
      <c r="K24" s="40"/>
      <c r="L24" s="40">
        <v>1331350</v>
      </c>
      <c r="M24" s="40">
        <v>1365954</v>
      </c>
      <c r="N24" s="40">
        <v>2051700</v>
      </c>
      <c r="O24" s="40">
        <v>2909403</v>
      </c>
      <c r="P24" s="40">
        <v>47234</v>
      </c>
      <c r="Q24" s="40"/>
      <c r="R24" s="40"/>
      <c r="S24" s="40"/>
      <c r="T24" s="40"/>
      <c r="U24" s="40"/>
      <c r="V24" s="40"/>
      <c r="W24" s="40"/>
      <c r="X24" s="40"/>
      <c r="Z24" s="27" t="s">
        <v>637</v>
      </c>
      <c r="AB24" s="27" t="s">
        <v>89</v>
      </c>
    </row>
    <row r="25" spans="1:28" s="27" customFormat="1" ht="15" customHeight="1" x14ac:dyDescent="0.25">
      <c r="A25" s="49" t="s">
        <v>35</v>
      </c>
      <c r="B25" s="12" t="s">
        <v>509</v>
      </c>
      <c r="C25" s="39">
        <f t="shared" si="0"/>
        <v>54</v>
      </c>
      <c r="D25" s="39">
        <f t="shared" si="0"/>
        <v>40</v>
      </c>
      <c r="E25" s="39">
        <f>'21Q4_P1'!E25</f>
        <v>91</v>
      </c>
      <c r="F25" s="39">
        <f>'21Q4_P1'!F25</f>
        <v>100</v>
      </c>
      <c r="G25" s="39" t="str">
        <f>'21Q4_P1'!G25</f>
        <v>―</v>
      </c>
      <c r="I25" s="40"/>
      <c r="J25" s="40"/>
      <c r="K25" s="40"/>
      <c r="L25" s="40">
        <v>35821031</v>
      </c>
      <c r="M25" s="40">
        <v>36297557</v>
      </c>
      <c r="N25" s="40">
        <v>90104656</v>
      </c>
      <c r="O25" s="40">
        <v>54413151</v>
      </c>
      <c r="P25" s="40">
        <v>40827621</v>
      </c>
      <c r="Q25" s="40"/>
      <c r="R25" s="40"/>
      <c r="S25" s="40"/>
      <c r="T25" s="40"/>
      <c r="U25" s="40"/>
      <c r="V25" s="40"/>
      <c r="W25" s="40"/>
      <c r="X25" s="40"/>
      <c r="Z25" s="27" t="s">
        <v>637</v>
      </c>
      <c r="AB25" s="27" t="s">
        <v>89</v>
      </c>
    </row>
    <row r="26" spans="1:28" s="27" customFormat="1" ht="15" customHeight="1" x14ac:dyDescent="0.25">
      <c r="A26" s="49" t="s">
        <v>36</v>
      </c>
      <c r="B26" s="12" t="s">
        <v>30</v>
      </c>
      <c r="C26" s="39">
        <f t="shared" si="0"/>
        <v>148</v>
      </c>
      <c r="D26" s="39">
        <f t="shared" si="0"/>
        <v>578</v>
      </c>
      <c r="E26" s="39">
        <f>'21Q4_P1'!E26</f>
        <v>217</v>
      </c>
      <c r="F26" s="39">
        <f>'21Q4_P1'!F26</f>
        <v>165</v>
      </c>
      <c r="G26" s="39" t="str">
        <f>'21Q4_P1'!G26</f>
        <v>―</v>
      </c>
      <c r="I26" s="40"/>
      <c r="J26" s="40"/>
      <c r="K26" s="40"/>
      <c r="L26" s="40">
        <v>41657325</v>
      </c>
      <c r="M26" s="40">
        <v>48338955</v>
      </c>
      <c r="N26" s="40">
        <v>64216017</v>
      </c>
      <c r="O26" s="40">
        <v>148328721</v>
      </c>
      <c r="P26" s="40">
        <v>578523455</v>
      </c>
      <c r="Q26" s="40"/>
      <c r="R26" s="40"/>
      <c r="S26" s="40"/>
      <c r="T26" s="40"/>
      <c r="U26" s="40"/>
      <c r="V26" s="40"/>
      <c r="W26" s="40"/>
      <c r="X26" s="40"/>
      <c r="Z26" s="27" t="s">
        <v>637</v>
      </c>
      <c r="AB26" s="27" t="s">
        <v>89</v>
      </c>
    </row>
    <row r="27" spans="1:28" s="27" customFormat="1" ht="15" customHeight="1" x14ac:dyDescent="0.25">
      <c r="A27" s="49" t="s">
        <v>37</v>
      </c>
      <c r="B27" s="12" t="s">
        <v>31</v>
      </c>
      <c r="C27" s="39">
        <f t="shared" si="0"/>
        <v>69</v>
      </c>
      <c r="D27" s="39">
        <f t="shared" si="0"/>
        <v>78</v>
      </c>
      <c r="E27" s="39">
        <f>'21Q4_P1'!E27</f>
        <v>37</v>
      </c>
      <c r="F27" s="39">
        <f>'21Q4_P1'!F27</f>
        <v>108</v>
      </c>
      <c r="G27" s="39" t="str">
        <f>'21Q4_P1'!G27</f>
        <v>―</v>
      </c>
      <c r="I27" s="39">
        <f>I22-SUM(I23:I26)</f>
        <v>0</v>
      </c>
      <c r="J27" s="39">
        <f t="shared" ref="J27:X27" si="5">J22-SUM(J23:J26)</f>
        <v>0</v>
      </c>
      <c r="K27" s="39">
        <f t="shared" si="5"/>
        <v>0</v>
      </c>
      <c r="L27" s="39">
        <f t="shared" si="5"/>
        <v>25473487</v>
      </c>
      <c r="M27" s="39">
        <f t="shared" si="5"/>
        <v>17359646</v>
      </c>
      <c r="N27" s="39">
        <f t="shared" si="5"/>
        <v>21996299</v>
      </c>
      <c r="O27" s="39">
        <f t="shared" si="5"/>
        <v>69854703</v>
      </c>
      <c r="P27" s="39">
        <f t="shared" si="5"/>
        <v>78428525</v>
      </c>
      <c r="Q27" s="39">
        <f t="shared" si="5"/>
        <v>0</v>
      </c>
      <c r="R27" s="39">
        <f t="shared" si="5"/>
        <v>0</v>
      </c>
      <c r="S27" s="39">
        <f t="shared" si="5"/>
        <v>0</v>
      </c>
      <c r="T27" s="39">
        <f t="shared" si="5"/>
        <v>0</v>
      </c>
      <c r="U27" s="39">
        <f t="shared" si="5"/>
        <v>0</v>
      </c>
      <c r="V27" s="39">
        <f t="shared" si="5"/>
        <v>0</v>
      </c>
      <c r="W27" s="39">
        <f t="shared" si="5"/>
        <v>0</v>
      </c>
      <c r="X27" s="39">
        <f t="shared" si="5"/>
        <v>0</v>
      </c>
      <c r="AB27" s="27" t="s">
        <v>89</v>
      </c>
    </row>
    <row r="28" spans="1:28" s="27" customFormat="1" ht="15" customHeight="1" x14ac:dyDescent="0.25">
      <c r="A28" s="36" t="s">
        <v>38</v>
      </c>
      <c r="B28" s="11" t="s">
        <v>41</v>
      </c>
      <c r="C28" s="37">
        <f t="shared" si="0"/>
        <v>292</v>
      </c>
      <c r="D28" s="37">
        <f t="shared" si="0"/>
        <v>409</v>
      </c>
      <c r="E28" s="37">
        <f>'21Q4_P1'!E28</f>
        <v>353</v>
      </c>
      <c r="F28" s="37">
        <f>'21Q4_P1'!F28</f>
        <v>419</v>
      </c>
      <c r="G28" s="37" t="str">
        <f>'21Q4_P1'!G28</f>
        <v>―</v>
      </c>
      <c r="I28" s="48"/>
      <c r="J28" s="48"/>
      <c r="K28" s="48"/>
      <c r="L28" s="48">
        <v>93974915</v>
      </c>
      <c r="M28" s="48">
        <v>163662475</v>
      </c>
      <c r="N28" s="48">
        <v>293827561</v>
      </c>
      <c r="O28" s="48">
        <v>292883587</v>
      </c>
      <c r="P28" s="48">
        <v>409483572</v>
      </c>
      <c r="Q28" s="48"/>
      <c r="R28" s="48"/>
      <c r="S28" s="48"/>
      <c r="T28" s="48"/>
      <c r="U28" s="48"/>
      <c r="V28" s="48"/>
      <c r="W28" s="48"/>
      <c r="X28" s="48"/>
      <c r="Z28" s="27" t="s">
        <v>637</v>
      </c>
      <c r="AB28" s="27" t="s">
        <v>89</v>
      </c>
    </row>
    <row r="29" spans="1:28" s="27" customFormat="1" ht="15" customHeight="1" x14ac:dyDescent="0.25">
      <c r="A29" s="49" t="s">
        <v>39</v>
      </c>
      <c r="B29" s="12" t="s">
        <v>197</v>
      </c>
      <c r="C29" s="39">
        <f t="shared" si="0"/>
        <v>175</v>
      </c>
      <c r="D29" s="39">
        <f t="shared" si="0"/>
        <v>201</v>
      </c>
      <c r="E29" s="39">
        <f>'21Q4_P1'!E29</f>
        <v>215</v>
      </c>
      <c r="F29" s="39">
        <f>'21Q4_P1'!F29</f>
        <v>237</v>
      </c>
      <c r="G29" s="39" t="str">
        <f>'21Q4_P1'!G29</f>
        <v>―</v>
      </c>
      <c r="I29" s="40"/>
      <c r="J29" s="40"/>
      <c r="K29" s="40"/>
      <c r="L29" s="40">
        <v>68279960</v>
      </c>
      <c r="M29" s="40">
        <v>118829105</v>
      </c>
      <c r="N29" s="40">
        <v>153934183</v>
      </c>
      <c r="O29" s="40">
        <v>175950581</v>
      </c>
      <c r="P29" s="40">
        <v>201090868</v>
      </c>
      <c r="Q29" s="40"/>
      <c r="R29" s="40"/>
      <c r="S29" s="40"/>
      <c r="T29" s="40"/>
      <c r="U29" s="40"/>
      <c r="V29" s="40"/>
      <c r="W29" s="40"/>
      <c r="X29" s="40"/>
      <c r="Z29" s="27" t="s">
        <v>637</v>
      </c>
      <c r="AB29" s="27" t="s">
        <v>89</v>
      </c>
    </row>
    <row r="30" spans="1:28" s="27" customFormat="1" ht="15" customHeight="1" x14ac:dyDescent="0.25">
      <c r="A30" s="49" t="s">
        <v>672</v>
      </c>
      <c r="B30" s="12" t="s">
        <v>673</v>
      </c>
      <c r="C30" s="39">
        <f t="shared" si="0"/>
        <v>0</v>
      </c>
      <c r="D30" s="39">
        <f t="shared" si="0"/>
        <v>50</v>
      </c>
      <c r="E30" s="39">
        <f>'21Q4_P1'!E30</f>
        <v>0</v>
      </c>
      <c r="F30" s="39">
        <f>'21Q4_P1'!F30</f>
        <v>0</v>
      </c>
      <c r="G30" s="39" t="str">
        <f>'21Q4_P1'!G30</f>
        <v>―</v>
      </c>
      <c r="I30" s="40"/>
      <c r="J30" s="40"/>
      <c r="K30" s="40"/>
      <c r="L30" s="40">
        <v>347228</v>
      </c>
      <c r="M30" s="40">
        <v>930906</v>
      </c>
      <c r="N30" s="40">
        <v>384096</v>
      </c>
      <c r="O30" s="40">
        <v>347223</v>
      </c>
      <c r="P30" s="40">
        <v>50541794</v>
      </c>
      <c r="Q30" s="40"/>
      <c r="R30" s="40"/>
      <c r="S30" s="40"/>
      <c r="T30" s="40"/>
      <c r="U30" s="40"/>
      <c r="V30" s="40"/>
      <c r="W30" s="40"/>
      <c r="X30" s="40"/>
      <c r="Z30" s="27" t="s">
        <v>637</v>
      </c>
      <c r="AB30" s="27" t="s">
        <v>89</v>
      </c>
    </row>
    <row r="31" spans="1:28" s="27" customFormat="1" ht="15" customHeight="1" x14ac:dyDescent="0.25">
      <c r="A31" s="49" t="s">
        <v>40</v>
      </c>
      <c r="B31" s="12" t="s">
        <v>42</v>
      </c>
      <c r="C31" s="39">
        <f t="shared" si="0"/>
        <v>93</v>
      </c>
      <c r="D31" s="39">
        <f t="shared" si="0"/>
        <v>10</v>
      </c>
      <c r="E31" s="39">
        <f>'21Q4_P1'!E31</f>
        <v>69</v>
      </c>
      <c r="F31" s="39">
        <f>'21Q4_P1'!F31</f>
        <v>108</v>
      </c>
      <c r="G31" s="39" t="str">
        <f>'21Q4_P1'!G31</f>
        <v>―</v>
      </c>
      <c r="I31" s="40"/>
      <c r="J31" s="40"/>
      <c r="K31" s="40"/>
      <c r="L31" s="40">
        <v>5770231</v>
      </c>
      <c r="M31" s="40">
        <v>11467630</v>
      </c>
      <c r="N31" s="40">
        <v>63675113</v>
      </c>
      <c r="O31" s="40">
        <v>93923895</v>
      </c>
      <c r="P31" s="40">
        <v>10157801</v>
      </c>
      <c r="Q31" s="40"/>
      <c r="R31" s="40"/>
      <c r="S31" s="40"/>
      <c r="T31" s="40"/>
      <c r="U31" s="40"/>
      <c r="V31" s="40"/>
      <c r="W31" s="40"/>
      <c r="X31" s="40"/>
      <c r="Z31" s="27" t="s">
        <v>637</v>
      </c>
      <c r="AB31" s="27" t="s">
        <v>89</v>
      </c>
    </row>
    <row r="32" spans="1:28" s="27" customFormat="1" ht="15" hidden="1" customHeight="1" outlineLevel="1" x14ac:dyDescent="0.25">
      <c r="A32" s="49" t="s">
        <v>674</v>
      </c>
      <c r="B32" s="168" t="s">
        <v>675</v>
      </c>
      <c r="C32" s="39" t="str">
        <f t="shared" si="0"/>
        <v>―</v>
      </c>
      <c r="D32" s="39" t="str">
        <f t="shared" si="0"/>
        <v>―</v>
      </c>
      <c r="E32" s="39" t="str">
        <f>'21Q4_P1'!E32</f>
        <v>―</v>
      </c>
      <c r="F32" s="39" t="str">
        <f>'21Q4_P1'!F32</f>
        <v>―</v>
      </c>
      <c r="G32" s="39" t="str">
        <f>'21Q4_P1'!G32</f>
        <v>―</v>
      </c>
      <c r="I32" s="40"/>
      <c r="J32" s="40"/>
      <c r="K32" s="40"/>
      <c r="L32" s="40"/>
      <c r="M32" s="40"/>
      <c r="N32" s="40"/>
      <c r="O32" s="40"/>
      <c r="P32" s="40"/>
      <c r="Q32" s="40"/>
      <c r="R32" s="40"/>
      <c r="S32" s="40"/>
      <c r="T32" s="40"/>
      <c r="U32" s="40"/>
      <c r="V32" s="40"/>
      <c r="W32" s="40"/>
      <c r="X32" s="40"/>
      <c r="Z32" s="27" t="s">
        <v>637</v>
      </c>
      <c r="AB32" s="27" t="s">
        <v>89</v>
      </c>
    </row>
    <row r="33" spans="1:28" s="27" customFormat="1" ht="15" customHeight="1" collapsed="1" x14ac:dyDescent="0.25">
      <c r="A33" s="50" t="s">
        <v>37</v>
      </c>
      <c r="B33" s="14" t="s">
        <v>31</v>
      </c>
      <c r="C33" s="43">
        <f t="shared" si="0"/>
        <v>22</v>
      </c>
      <c r="D33" s="43">
        <f t="shared" si="0"/>
        <v>147</v>
      </c>
      <c r="E33" s="43">
        <f>'21Q4_P1'!E33</f>
        <v>68</v>
      </c>
      <c r="F33" s="43">
        <f>'21Q4_P1'!F33</f>
        <v>72</v>
      </c>
      <c r="G33" s="43" t="str">
        <f>'21Q4_P1'!G33</f>
        <v>―</v>
      </c>
      <c r="I33" s="43">
        <f>I28-SUM(I29:I32)</f>
        <v>0</v>
      </c>
      <c r="J33" s="43">
        <f t="shared" ref="J33:X33" si="6">J28-SUM(J29:J32)</f>
        <v>0</v>
      </c>
      <c r="K33" s="43">
        <f t="shared" si="6"/>
        <v>0</v>
      </c>
      <c r="L33" s="43">
        <f>L28-SUM(L29:L32)</f>
        <v>19577496</v>
      </c>
      <c r="M33" s="43">
        <f t="shared" si="6"/>
        <v>32434834</v>
      </c>
      <c r="N33" s="43">
        <f t="shared" si="6"/>
        <v>75834169</v>
      </c>
      <c r="O33" s="43">
        <f t="shared" si="6"/>
        <v>22661888</v>
      </c>
      <c r="P33" s="43">
        <f t="shared" si="6"/>
        <v>147693109</v>
      </c>
      <c r="Q33" s="43">
        <f t="shared" si="6"/>
        <v>0</v>
      </c>
      <c r="R33" s="43">
        <f t="shared" si="6"/>
        <v>0</v>
      </c>
      <c r="S33" s="43">
        <f t="shared" si="6"/>
        <v>0</v>
      </c>
      <c r="T33" s="43">
        <f t="shared" si="6"/>
        <v>0</v>
      </c>
      <c r="U33" s="43">
        <f t="shared" si="6"/>
        <v>0</v>
      </c>
      <c r="V33" s="43">
        <f t="shared" si="6"/>
        <v>0</v>
      </c>
      <c r="W33" s="43">
        <f t="shared" si="6"/>
        <v>0</v>
      </c>
      <c r="X33" s="43">
        <f t="shared" si="6"/>
        <v>0</v>
      </c>
      <c r="AB33" s="27" t="s">
        <v>89</v>
      </c>
    </row>
    <row r="34" spans="1:28" s="27" customFormat="1" ht="15" customHeight="1" x14ac:dyDescent="0.25">
      <c r="A34" s="45" t="s">
        <v>48</v>
      </c>
      <c r="B34" s="13" t="s">
        <v>515</v>
      </c>
      <c r="C34" s="46">
        <f t="shared" si="0"/>
        <v>5247</v>
      </c>
      <c r="D34" s="46">
        <f t="shared" si="0"/>
        <v>5230</v>
      </c>
      <c r="E34" s="46">
        <f>'21Q4_P1'!E34</f>
        <v>6075</v>
      </c>
      <c r="F34" s="46">
        <f>'21Q4_P1'!F34</f>
        <v>6297</v>
      </c>
      <c r="G34" s="46">
        <f>'21Q4_P1'!G34</f>
        <v>7100</v>
      </c>
      <c r="I34" s="46">
        <f t="shared" ref="I34:X34" si="7">I16+I22-I28</f>
        <v>0</v>
      </c>
      <c r="J34" s="46">
        <f t="shared" si="7"/>
        <v>0</v>
      </c>
      <c r="K34" s="46">
        <f t="shared" si="7"/>
        <v>0</v>
      </c>
      <c r="L34" s="46">
        <f t="shared" si="7"/>
        <v>3852547253</v>
      </c>
      <c r="M34" s="46">
        <f t="shared" si="7"/>
        <v>3926431388</v>
      </c>
      <c r="N34" s="46">
        <f t="shared" si="7"/>
        <v>4732026053</v>
      </c>
      <c r="O34" s="46">
        <f t="shared" si="7"/>
        <v>5247938638</v>
      </c>
      <c r="P34" s="46">
        <f t="shared" si="7"/>
        <v>5230309046</v>
      </c>
      <c r="Q34" s="46">
        <f t="shared" si="7"/>
        <v>0</v>
      </c>
      <c r="R34" s="46">
        <f t="shared" si="7"/>
        <v>0</v>
      </c>
      <c r="S34" s="46">
        <f t="shared" si="7"/>
        <v>0</v>
      </c>
      <c r="T34" s="46">
        <f t="shared" si="7"/>
        <v>0</v>
      </c>
      <c r="U34" s="46">
        <f t="shared" si="7"/>
        <v>0</v>
      </c>
      <c r="V34" s="46">
        <f t="shared" si="7"/>
        <v>0</v>
      </c>
      <c r="W34" s="46">
        <f t="shared" si="7"/>
        <v>0</v>
      </c>
      <c r="X34" s="46">
        <f t="shared" si="7"/>
        <v>0</v>
      </c>
      <c r="AB34" s="27" t="s">
        <v>89</v>
      </c>
    </row>
    <row r="35" spans="1:28" s="27" customFormat="1" ht="15" customHeight="1" x14ac:dyDescent="0.25">
      <c r="A35" s="36" t="s">
        <v>49</v>
      </c>
      <c r="B35" s="11" t="s">
        <v>510</v>
      </c>
      <c r="C35" s="37">
        <f t="shared" si="0"/>
        <v>401</v>
      </c>
      <c r="D35" s="37" t="str">
        <f t="shared" si="0"/>
        <v>―</v>
      </c>
      <c r="E35" s="37">
        <f>'21Q4_P1'!E35</f>
        <v>94</v>
      </c>
      <c r="F35" s="37">
        <f>'21Q4_P1'!F35</f>
        <v>401</v>
      </c>
      <c r="G35" s="37" t="str">
        <f>'21Q4_P1'!G35</f>
        <v>―</v>
      </c>
      <c r="I35" s="48"/>
      <c r="J35" s="48"/>
      <c r="K35" s="48"/>
      <c r="L35" s="48">
        <v>154622080</v>
      </c>
      <c r="M35" s="48">
        <v>2491753910</v>
      </c>
      <c r="N35" s="48">
        <v>82838875</v>
      </c>
      <c r="O35" s="48">
        <v>401102672</v>
      </c>
      <c r="P35" s="48">
        <v>0</v>
      </c>
      <c r="Q35" s="48"/>
      <c r="R35" s="48"/>
      <c r="S35" s="48"/>
      <c r="T35" s="48"/>
      <c r="U35" s="48"/>
      <c r="V35" s="48"/>
      <c r="W35" s="48"/>
      <c r="X35" s="48"/>
      <c r="Z35" s="27" t="s">
        <v>637</v>
      </c>
      <c r="AB35" s="27" t="s">
        <v>89</v>
      </c>
    </row>
    <row r="36" spans="1:28" s="27" customFormat="1" ht="15" customHeight="1" x14ac:dyDescent="0.25">
      <c r="A36" s="49" t="s">
        <v>36</v>
      </c>
      <c r="B36" s="12" t="s">
        <v>30</v>
      </c>
      <c r="C36" s="39">
        <f t="shared" si="0"/>
        <v>194</v>
      </c>
      <c r="D36" s="39" t="str">
        <f t="shared" si="0"/>
        <v>―</v>
      </c>
      <c r="E36" s="39">
        <f>'21Q4_P1'!E36</f>
        <v>93</v>
      </c>
      <c r="F36" s="39">
        <f>'21Q4_P1'!F36</f>
        <v>195</v>
      </c>
      <c r="G36" s="39" t="str">
        <f>'21Q4_P1'!G36</f>
        <v>―</v>
      </c>
      <c r="I36" s="40"/>
      <c r="J36" s="40"/>
      <c r="K36" s="40"/>
      <c r="L36" s="40">
        <v>154565655</v>
      </c>
      <c r="M36" s="40">
        <v>275416378</v>
      </c>
      <c r="N36" s="40">
        <v>81937733</v>
      </c>
      <c r="O36" s="40">
        <v>194984967</v>
      </c>
      <c r="P36" s="40"/>
      <c r="Q36" s="40"/>
      <c r="R36" s="40"/>
      <c r="S36" s="40"/>
      <c r="T36" s="40"/>
      <c r="U36" s="40"/>
      <c r="V36" s="40"/>
      <c r="W36" s="40"/>
      <c r="X36" s="40"/>
      <c r="Z36" s="27" t="s">
        <v>637</v>
      </c>
      <c r="AB36" s="27" t="s">
        <v>89</v>
      </c>
    </row>
    <row r="37" spans="1:28" s="27" customFormat="1" ht="15" customHeight="1" x14ac:dyDescent="0.25">
      <c r="A37" s="49" t="s">
        <v>46</v>
      </c>
      <c r="B37" s="12" t="s">
        <v>511</v>
      </c>
      <c r="C37" s="39">
        <f t="shared" si="0"/>
        <v>3</v>
      </c>
      <c r="D37" s="39" t="str">
        <f t="shared" si="0"/>
        <v>―</v>
      </c>
      <c r="E37" s="39">
        <f>'21Q4_P1'!E37</f>
        <v>1</v>
      </c>
      <c r="F37" s="39">
        <f>'21Q4_P1'!F37</f>
        <v>3</v>
      </c>
      <c r="G37" s="39" t="str">
        <f>'21Q4_P1'!G37</f>
        <v>―</v>
      </c>
      <c r="I37" s="40"/>
      <c r="J37" s="40"/>
      <c r="K37" s="40"/>
      <c r="L37" s="40">
        <v>56425</v>
      </c>
      <c r="M37" s="40">
        <v>2202304055</v>
      </c>
      <c r="N37" s="40">
        <v>901142</v>
      </c>
      <c r="O37" s="40">
        <v>3509705</v>
      </c>
      <c r="P37" s="40"/>
      <c r="Q37" s="40"/>
      <c r="R37" s="40"/>
      <c r="S37" s="40"/>
      <c r="T37" s="40"/>
      <c r="U37" s="40"/>
      <c r="V37" s="40"/>
      <c r="W37" s="40"/>
      <c r="X37" s="40"/>
      <c r="Z37" s="27" t="s">
        <v>637</v>
      </c>
      <c r="AB37" s="27" t="s">
        <v>89</v>
      </c>
    </row>
    <row r="38" spans="1:28" s="27" customFormat="1" ht="15" customHeight="1" x14ac:dyDescent="0.25">
      <c r="A38" s="49" t="s">
        <v>47</v>
      </c>
      <c r="B38" s="12" t="s">
        <v>50</v>
      </c>
      <c r="C38" s="39">
        <f t="shared" si="0"/>
        <v>202</v>
      </c>
      <c r="D38" s="39" t="str">
        <f t="shared" si="0"/>
        <v>―</v>
      </c>
      <c r="E38" s="39" t="str">
        <f>'21Q4_P1'!E38</f>
        <v>―</v>
      </c>
      <c r="F38" s="39">
        <f>'21Q4_P1'!F38</f>
        <v>202</v>
      </c>
      <c r="G38" s="39" t="str">
        <f>'21Q4_P1'!G38</f>
        <v>―</v>
      </c>
      <c r="I38" s="40"/>
      <c r="J38" s="40"/>
      <c r="K38" s="40"/>
      <c r="L38" s="40"/>
      <c r="M38" s="40"/>
      <c r="N38" s="40"/>
      <c r="O38" s="40">
        <v>202608000</v>
      </c>
      <c r="P38" s="40"/>
      <c r="Q38" s="40"/>
      <c r="R38" s="40"/>
      <c r="S38" s="40"/>
      <c r="T38" s="40"/>
      <c r="U38" s="40"/>
      <c r="V38" s="40"/>
      <c r="W38" s="40"/>
      <c r="X38" s="40"/>
      <c r="Z38" s="27" t="s">
        <v>637</v>
      </c>
      <c r="AB38" s="27" t="s">
        <v>89</v>
      </c>
    </row>
    <row r="39" spans="1:28" s="27" customFormat="1" ht="15" customHeight="1" x14ac:dyDescent="0.25">
      <c r="A39" s="50" t="s">
        <v>37</v>
      </c>
      <c r="B39" s="14" t="s">
        <v>31</v>
      </c>
      <c r="C39" s="43" t="str">
        <f t="shared" si="0"/>
        <v>―</v>
      </c>
      <c r="D39" s="43" t="str">
        <f t="shared" si="0"/>
        <v>―</v>
      </c>
      <c r="E39" s="43" t="str">
        <f>'21Q4_P1'!E39</f>
        <v>―</v>
      </c>
      <c r="F39" s="43" t="str">
        <f>'21Q4_P1'!F39</f>
        <v>―</v>
      </c>
      <c r="G39" s="43" t="str">
        <f>'21Q4_P1'!G39</f>
        <v>―</v>
      </c>
      <c r="I39" s="39">
        <f>I35-SUM(I36:I38)</f>
        <v>0</v>
      </c>
      <c r="J39" s="39">
        <f t="shared" ref="J39:X39" si="8">J35-SUM(J36:J38)</f>
        <v>0</v>
      </c>
      <c r="K39" s="39">
        <f t="shared" si="8"/>
        <v>0</v>
      </c>
      <c r="L39" s="39">
        <f>L35-SUM(L36:L38)</f>
        <v>0</v>
      </c>
      <c r="M39" s="39">
        <f t="shared" si="8"/>
        <v>14033477</v>
      </c>
      <c r="N39" s="39">
        <f t="shared" si="8"/>
        <v>0</v>
      </c>
      <c r="O39" s="39">
        <f t="shared" si="8"/>
        <v>0</v>
      </c>
      <c r="P39" s="39">
        <f t="shared" si="8"/>
        <v>0</v>
      </c>
      <c r="Q39" s="39">
        <f t="shared" si="8"/>
        <v>0</v>
      </c>
      <c r="R39" s="39">
        <f t="shared" si="8"/>
        <v>0</v>
      </c>
      <c r="S39" s="39">
        <f t="shared" si="8"/>
        <v>0</v>
      </c>
      <c r="T39" s="39">
        <f t="shared" si="8"/>
        <v>0</v>
      </c>
      <c r="U39" s="39">
        <f t="shared" si="8"/>
        <v>0</v>
      </c>
      <c r="V39" s="39">
        <f t="shared" si="8"/>
        <v>0</v>
      </c>
      <c r="W39" s="39">
        <f t="shared" si="8"/>
        <v>0</v>
      </c>
      <c r="X39" s="39">
        <f t="shared" si="8"/>
        <v>0</v>
      </c>
      <c r="AB39" s="27" t="s">
        <v>89</v>
      </c>
    </row>
    <row r="40" spans="1:28" s="27" customFormat="1" ht="15" customHeight="1" x14ac:dyDescent="0.25">
      <c r="A40" s="36" t="s">
        <v>51</v>
      </c>
      <c r="B40" s="11" t="s">
        <v>512</v>
      </c>
      <c r="C40" s="37">
        <f t="shared" si="0"/>
        <v>232</v>
      </c>
      <c r="D40" s="37">
        <f t="shared" si="0"/>
        <v>664</v>
      </c>
      <c r="E40" s="37">
        <f>'21Q4_P1'!E40</f>
        <v>816</v>
      </c>
      <c r="F40" s="37">
        <f>'21Q4_P1'!F40</f>
        <v>1057</v>
      </c>
      <c r="G40" s="37" t="str">
        <f>'21Q4_P1'!G40</f>
        <v>―</v>
      </c>
      <c r="I40" s="48"/>
      <c r="J40" s="48"/>
      <c r="K40" s="48"/>
      <c r="L40" s="48">
        <v>169320241</v>
      </c>
      <c r="M40" s="48">
        <v>291409229</v>
      </c>
      <c r="N40" s="48">
        <v>149126637</v>
      </c>
      <c r="O40" s="48">
        <v>232486361</v>
      </c>
      <c r="P40" s="48">
        <v>664840690</v>
      </c>
      <c r="Q40" s="48"/>
      <c r="R40" s="48"/>
      <c r="S40" s="48"/>
      <c r="T40" s="48"/>
      <c r="U40" s="48"/>
      <c r="V40" s="48"/>
      <c r="W40" s="48"/>
      <c r="X40" s="48"/>
      <c r="Z40" s="27" t="s">
        <v>637</v>
      </c>
      <c r="AB40" s="27" t="s">
        <v>89</v>
      </c>
    </row>
    <row r="41" spans="1:28" s="27" customFormat="1" ht="15" customHeight="1" x14ac:dyDescent="0.25">
      <c r="A41" s="49" t="s">
        <v>52</v>
      </c>
      <c r="B41" s="178" t="s">
        <v>513</v>
      </c>
      <c r="C41" s="39">
        <f t="shared" si="0"/>
        <v>194</v>
      </c>
      <c r="D41" s="39" t="str">
        <f t="shared" si="0"/>
        <v>―</v>
      </c>
      <c r="E41" s="39">
        <f>'21Q4_P1'!E41</f>
        <v>93</v>
      </c>
      <c r="F41" s="39">
        <f>'21Q4_P1'!F41</f>
        <v>195</v>
      </c>
      <c r="G41" s="39" t="str">
        <f>'21Q4_P1'!G41</f>
        <v>―</v>
      </c>
      <c r="I41" s="40"/>
      <c r="J41" s="40"/>
      <c r="K41" s="40"/>
      <c r="L41" s="40">
        <v>154565655</v>
      </c>
      <c r="M41" s="40">
        <v>275416378</v>
      </c>
      <c r="N41" s="40">
        <v>81937733</v>
      </c>
      <c r="O41" s="40">
        <v>194984967</v>
      </c>
      <c r="P41" s="40"/>
      <c r="Q41" s="40"/>
      <c r="R41" s="40"/>
      <c r="S41" s="40"/>
      <c r="T41" s="40"/>
      <c r="U41" s="40"/>
      <c r="V41" s="40"/>
      <c r="W41" s="40"/>
      <c r="X41" s="40"/>
      <c r="Z41" s="27" t="s">
        <v>637</v>
      </c>
      <c r="AB41" s="27" t="s">
        <v>89</v>
      </c>
    </row>
    <row r="42" spans="1:28" s="27" customFormat="1" ht="15" customHeight="1" x14ac:dyDescent="0.25">
      <c r="A42" s="49" t="s">
        <v>53</v>
      </c>
      <c r="B42" s="12" t="s">
        <v>514</v>
      </c>
      <c r="C42" s="39" t="str">
        <f t="shared" si="0"/>
        <v>―</v>
      </c>
      <c r="D42" s="39" t="str">
        <f t="shared" si="0"/>
        <v>―</v>
      </c>
      <c r="E42" s="39">
        <f>'21Q4_P1'!E42</f>
        <v>643</v>
      </c>
      <c r="F42" s="39">
        <f>'21Q4_P1'!F42</f>
        <v>813</v>
      </c>
      <c r="G42" s="39" t="str">
        <f>'21Q4_P1'!G42</f>
        <v>―</v>
      </c>
      <c r="I42" s="40"/>
      <c r="J42" s="40"/>
      <c r="K42" s="40"/>
      <c r="L42" s="40"/>
      <c r="M42" s="40"/>
      <c r="N42" s="40"/>
      <c r="O42" s="40"/>
      <c r="P42" s="40"/>
      <c r="Q42" s="40"/>
      <c r="R42" s="40"/>
      <c r="S42" s="40"/>
      <c r="T42" s="40"/>
      <c r="U42" s="40"/>
      <c r="V42" s="40"/>
      <c r="W42" s="40"/>
      <c r="X42" s="40"/>
      <c r="Z42" s="27" t="s">
        <v>637</v>
      </c>
      <c r="AB42" s="27" t="s">
        <v>89</v>
      </c>
    </row>
    <row r="43" spans="1:28" s="27" customFormat="1" ht="15" customHeight="1" x14ac:dyDescent="0.25">
      <c r="A43" s="49" t="s">
        <v>40</v>
      </c>
      <c r="B43" s="12" t="s">
        <v>42</v>
      </c>
      <c r="C43" s="39" t="str">
        <f t="shared" si="0"/>
        <v>―</v>
      </c>
      <c r="D43" s="39">
        <f t="shared" si="0"/>
        <v>44</v>
      </c>
      <c r="E43" s="39" t="str">
        <f>'21Q4_P1'!E43</f>
        <v>―</v>
      </c>
      <c r="F43" s="39" t="str">
        <f>'21Q4_P1'!F43</f>
        <v>―</v>
      </c>
      <c r="G43" s="39" t="str">
        <f>'21Q4_P1'!G43</f>
        <v>―</v>
      </c>
      <c r="I43" s="40"/>
      <c r="J43" s="40"/>
      <c r="K43" s="40"/>
      <c r="L43" s="40"/>
      <c r="M43" s="40"/>
      <c r="N43" s="40"/>
      <c r="O43" s="40"/>
      <c r="P43" s="40">
        <v>44299950</v>
      </c>
      <c r="Q43" s="40"/>
      <c r="R43" s="40"/>
      <c r="S43" s="40"/>
      <c r="T43" s="40"/>
      <c r="U43" s="40"/>
      <c r="V43" s="40"/>
      <c r="W43" s="40"/>
      <c r="X43" s="40"/>
      <c r="Z43" s="27" t="s">
        <v>637</v>
      </c>
      <c r="AB43" s="27" t="s">
        <v>89</v>
      </c>
    </row>
    <row r="44" spans="1:28" s="27" customFormat="1" ht="15" customHeight="1" x14ac:dyDescent="0.25">
      <c r="A44" s="49" t="s">
        <v>674</v>
      </c>
      <c r="B44" s="168" t="s">
        <v>675</v>
      </c>
      <c r="C44" s="39" t="str">
        <f>+IF(OR(O44="",O44=0),"―",IF(O44&lt;0,ROUNDDOWN(O44/10^6,0)+-0.0000001,ROUNDDOWN(O44/10^6,0)))</f>
        <v>―</v>
      </c>
      <c r="D44" s="39">
        <f>+IF(OR(P44="",P44=0),"―",IF(P44&lt;0,ROUNDDOWN(P44/10^6,0)+-0.0000001,ROUNDDOWN(P44/10^6,0)))</f>
        <v>505</v>
      </c>
      <c r="E44" s="39" t="str">
        <f>'21Q4_P1'!E44</f>
        <v>―</v>
      </c>
      <c r="F44" s="39" t="str">
        <f>'21Q4_P1'!F44</f>
        <v>―</v>
      </c>
      <c r="G44" s="39" t="str">
        <f>'21Q4_P1'!G44</f>
        <v>―</v>
      </c>
      <c r="I44" s="40"/>
      <c r="J44" s="40"/>
      <c r="K44" s="40"/>
      <c r="L44" s="40"/>
      <c r="M44" s="40"/>
      <c r="N44" s="40"/>
      <c r="O44" s="40"/>
      <c r="P44" s="40">
        <v>505178000</v>
      </c>
      <c r="Q44" s="40"/>
      <c r="R44" s="40"/>
      <c r="S44" s="40"/>
      <c r="T44" s="40"/>
      <c r="U44" s="40"/>
      <c r="V44" s="40"/>
      <c r="W44" s="40"/>
      <c r="X44" s="40"/>
      <c r="Z44" s="27" t="s">
        <v>637</v>
      </c>
      <c r="AB44" s="27" t="s">
        <v>89</v>
      </c>
    </row>
    <row r="45" spans="1:28" s="27" customFormat="1" ht="15" customHeight="1" x14ac:dyDescent="0.25">
      <c r="A45" s="50" t="s">
        <v>37</v>
      </c>
      <c r="B45" s="14" t="s">
        <v>31</v>
      </c>
      <c r="C45" s="43">
        <f t="shared" si="0"/>
        <v>37</v>
      </c>
      <c r="D45" s="43">
        <f t="shared" si="0"/>
        <v>115</v>
      </c>
      <c r="E45" s="43">
        <f>'21Q4_P1'!E45</f>
        <v>79</v>
      </c>
      <c r="F45" s="43">
        <f>'21Q4_P1'!F45</f>
        <v>48</v>
      </c>
      <c r="G45" s="43" t="str">
        <f>'21Q4_P1'!G45</f>
        <v>―</v>
      </c>
      <c r="I45" s="39">
        <f>I40-SUM(I41:I44)</f>
        <v>0</v>
      </c>
      <c r="J45" s="39">
        <f t="shared" ref="J45:X45" si="9">J40-SUM(J41:J44)</f>
        <v>0</v>
      </c>
      <c r="K45" s="39">
        <f t="shared" si="9"/>
        <v>0</v>
      </c>
      <c r="L45" s="39">
        <f t="shared" si="9"/>
        <v>14754586</v>
      </c>
      <c r="M45" s="39">
        <f t="shared" si="9"/>
        <v>15992851</v>
      </c>
      <c r="N45" s="39">
        <f t="shared" si="9"/>
        <v>67188904</v>
      </c>
      <c r="O45" s="39">
        <f t="shared" si="9"/>
        <v>37501394</v>
      </c>
      <c r="P45" s="39">
        <f t="shared" si="9"/>
        <v>115362740</v>
      </c>
      <c r="Q45" s="39">
        <f t="shared" si="9"/>
        <v>0</v>
      </c>
      <c r="R45" s="39">
        <f t="shared" si="9"/>
        <v>0</v>
      </c>
      <c r="S45" s="39">
        <f t="shared" si="9"/>
        <v>0</v>
      </c>
      <c r="T45" s="39">
        <f t="shared" si="9"/>
        <v>0</v>
      </c>
      <c r="U45" s="39">
        <f t="shared" si="9"/>
        <v>0</v>
      </c>
      <c r="V45" s="39">
        <f t="shared" si="9"/>
        <v>0</v>
      </c>
      <c r="W45" s="39">
        <f t="shared" si="9"/>
        <v>0</v>
      </c>
      <c r="X45" s="39">
        <f t="shared" si="9"/>
        <v>0</v>
      </c>
      <c r="AB45" s="27" t="s">
        <v>89</v>
      </c>
    </row>
    <row r="46" spans="1:28" s="27" customFormat="1" ht="15" customHeight="1" x14ac:dyDescent="0.25">
      <c r="A46" s="9" t="s">
        <v>555</v>
      </c>
      <c r="B46" s="13" t="s">
        <v>516</v>
      </c>
      <c r="C46" s="46">
        <f t="shared" si="0"/>
        <v>5416</v>
      </c>
      <c r="D46" s="46">
        <f t="shared" si="0"/>
        <v>4565</v>
      </c>
      <c r="E46" s="46">
        <f>'21Q4_P1'!E46</f>
        <v>5354</v>
      </c>
      <c r="F46" s="46">
        <f>'21Q4_P1'!F46</f>
        <v>5641</v>
      </c>
      <c r="G46" s="46" t="str">
        <f>'21Q4_P1'!G46</f>
        <v>―</v>
      </c>
      <c r="I46" s="46">
        <f t="shared" ref="I46:X46" si="10">I34+I35-I40</f>
        <v>0</v>
      </c>
      <c r="J46" s="46">
        <f t="shared" si="10"/>
        <v>0</v>
      </c>
      <c r="K46" s="46">
        <f t="shared" si="10"/>
        <v>0</v>
      </c>
      <c r="L46" s="46">
        <f t="shared" si="10"/>
        <v>3837849092</v>
      </c>
      <c r="M46" s="46">
        <f t="shared" si="10"/>
        <v>6126776069</v>
      </c>
      <c r="N46" s="46">
        <f t="shared" si="10"/>
        <v>4665738291</v>
      </c>
      <c r="O46" s="46">
        <f t="shared" si="10"/>
        <v>5416554949</v>
      </c>
      <c r="P46" s="46">
        <f t="shared" si="10"/>
        <v>4565468356</v>
      </c>
      <c r="Q46" s="46">
        <f t="shared" si="10"/>
        <v>0</v>
      </c>
      <c r="R46" s="46">
        <f t="shared" si="10"/>
        <v>0</v>
      </c>
      <c r="S46" s="46">
        <f t="shared" si="10"/>
        <v>0</v>
      </c>
      <c r="T46" s="46">
        <f t="shared" si="10"/>
        <v>0</v>
      </c>
      <c r="U46" s="46">
        <f t="shared" si="10"/>
        <v>0</v>
      </c>
      <c r="V46" s="46">
        <f t="shared" si="10"/>
        <v>0</v>
      </c>
      <c r="W46" s="46">
        <f t="shared" si="10"/>
        <v>0</v>
      </c>
      <c r="X46" s="46">
        <f t="shared" si="10"/>
        <v>0</v>
      </c>
      <c r="AB46" s="27" t="s">
        <v>89</v>
      </c>
    </row>
    <row r="47" spans="1:28" s="27" customFormat="1" ht="15" customHeight="1" x14ac:dyDescent="0.25">
      <c r="A47" s="45" t="s">
        <v>57</v>
      </c>
      <c r="B47" s="13" t="s">
        <v>54</v>
      </c>
      <c r="C47" s="46">
        <f t="shared" si="0"/>
        <v>2206</v>
      </c>
      <c r="D47" s="46">
        <f t="shared" si="0"/>
        <v>1889</v>
      </c>
      <c r="E47" s="46">
        <f>'21Q4_P1'!E47</f>
        <v>1815</v>
      </c>
      <c r="F47" s="46">
        <f>'21Q4_P1'!F47</f>
        <v>2138</v>
      </c>
      <c r="G47" s="46" t="str">
        <f>'21Q4_P1'!G47</f>
        <v>―</v>
      </c>
      <c r="I47" s="47"/>
      <c r="J47" s="47"/>
      <c r="K47" s="47"/>
      <c r="L47" s="47">
        <v>1286401769</v>
      </c>
      <c r="M47" s="47">
        <v>2165071950</v>
      </c>
      <c r="N47" s="47">
        <v>1857068498</v>
      </c>
      <c r="O47" s="47">
        <v>2206526361</v>
      </c>
      <c r="P47" s="47">
        <v>1889478760</v>
      </c>
      <c r="Q47" s="47"/>
      <c r="R47" s="47"/>
      <c r="S47" s="47"/>
      <c r="T47" s="47"/>
      <c r="U47" s="47"/>
      <c r="V47" s="47"/>
      <c r="W47" s="47"/>
      <c r="X47" s="47"/>
      <c r="Z47" s="27" t="s">
        <v>637</v>
      </c>
      <c r="AB47" s="27" t="s">
        <v>89</v>
      </c>
    </row>
    <row r="48" spans="1:28" s="27" customFormat="1" ht="15" customHeight="1" x14ac:dyDescent="0.25">
      <c r="A48" s="156" t="s">
        <v>556</v>
      </c>
      <c r="B48" s="13" t="s">
        <v>55</v>
      </c>
      <c r="C48" s="46">
        <f t="shared" si="0"/>
        <v>3210</v>
      </c>
      <c r="D48" s="46">
        <f t="shared" si="0"/>
        <v>2675</v>
      </c>
      <c r="E48" s="46">
        <f>'21Q4_P1'!E48</f>
        <v>3538</v>
      </c>
      <c r="F48" s="46">
        <f>'21Q4_P1'!F48</f>
        <v>3502</v>
      </c>
      <c r="G48" s="46">
        <f>'21Q4_P1'!G48</f>
        <v>4000</v>
      </c>
      <c r="I48" s="46">
        <f>I46-I47</f>
        <v>0</v>
      </c>
      <c r="J48" s="46">
        <f t="shared" ref="J48:X48" si="11">J46-J47</f>
        <v>0</v>
      </c>
      <c r="K48" s="46">
        <f t="shared" si="11"/>
        <v>0</v>
      </c>
      <c r="L48" s="46">
        <f t="shared" si="11"/>
        <v>2551447323</v>
      </c>
      <c r="M48" s="46">
        <f t="shared" si="11"/>
        <v>3961704119</v>
      </c>
      <c r="N48" s="46">
        <f t="shared" si="11"/>
        <v>2808669793</v>
      </c>
      <c r="O48" s="46">
        <f t="shared" si="11"/>
        <v>3210028588</v>
      </c>
      <c r="P48" s="46">
        <f t="shared" si="11"/>
        <v>2675989596</v>
      </c>
      <c r="Q48" s="46">
        <f t="shared" si="11"/>
        <v>0</v>
      </c>
      <c r="R48" s="46">
        <f t="shared" si="11"/>
        <v>0</v>
      </c>
      <c r="S48" s="46">
        <f t="shared" si="11"/>
        <v>0</v>
      </c>
      <c r="T48" s="46">
        <f t="shared" si="11"/>
        <v>0</v>
      </c>
      <c r="U48" s="46">
        <f t="shared" si="11"/>
        <v>0</v>
      </c>
      <c r="V48" s="46">
        <f t="shared" si="11"/>
        <v>0</v>
      </c>
      <c r="W48" s="46">
        <f t="shared" si="11"/>
        <v>0</v>
      </c>
      <c r="X48" s="46">
        <f t="shared" si="11"/>
        <v>0</v>
      </c>
      <c r="AB48" s="27" t="s">
        <v>89</v>
      </c>
    </row>
    <row r="49" spans="1:28" s="27" customFormat="1" ht="15" customHeight="1" x14ac:dyDescent="0.25">
      <c r="B49" s="3"/>
      <c r="AB49" s="27" t="s">
        <v>89</v>
      </c>
    </row>
    <row r="50" spans="1:28" s="27" customFormat="1" ht="15" customHeight="1" x14ac:dyDescent="0.25">
      <c r="A50" s="36" t="s">
        <v>59</v>
      </c>
      <c r="B50" s="11" t="s">
        <v>59</v>
      </c>
      <c r="C50" s="37">
        <f t="shared" ref="C50:D58" si="12">+IF(OR(O50="",O50=0),"―",IF(O50&lt;0,ROUNDDOWN(O50/10^6,0)+-0.0000001,ROUNDDOWN(O50/10^6,0)))</f>
        <v>7157</v>
      </c>
      <c r="D50" s="37">
        <f t="shared" si="12"/>
        <v>7278</v>
      </c>
      <c r="E50" s="37">
        <f>'21Q4_P1'!E50</f>
        <v>8402</v>
      </c>
      <c r="F50" s="37">
        <f>'21Q4_P1'!F50</f>
        <v>8917</v>
      </c>
      <c r="G50" s="37">
        <f>'21Q4_P1'!G50</f>
        <v>10050</v>
      </c>
      <c r="I50" s="37">
        <f t="shared" ref="I50:X50" si="13">I16+I54+I55</f>
        <v>0</v>
      </c>
      <c r="J50" s="37">
        <f t="shared" si="13"/>
        <v>0</v>
      </c>
      <c r="K50" s="37">
        <f t="shared" si="13"/>
        <v>0</v>
      </c>
      <c r="L50" s="37">
        <f t="shared" si="13"/>
        <v>4921639961</v>
      </c>
      <c r="M50" s="37">
        <f t="shared" si="13"/>
        <v>5419513197</v>
      </c>
      <c r="N50" s="37">
        <f t="shared" si="13"/>
        <v>6545928683</v>
      </c>
      <c r="O50" s="37">
        <f t="shared" si="13"/>
        <v>7157536540</v>
      </c>
      <c r="P50" s="37">
        <f t="shared" si="13"/>
        <v>7278353566</v>
      </c>
      <c r="Q50" s="37">
        <f t="shared" si="13"/>
        <v>0</v>
      </c>
      <c r="R50" s="37">
        <f t="shared" si="13"/>
        <v>0</v>
      </c>
      <c r="S50" s="37">
        <f t="shared" si="13"/>
        <v>0</v>
      </c>
      <c r="T50" s="37">
        <f t="shared" si="13"/>
        <v>0</v>
      </c>
      <c r="U50" s="37">
        <f t="shared" si="13"/>
        <v>0</v>
      </c>
      <c r="V50" s="37">
        <f t="shared" si="13"/>
        <v>0</v>
      </c>
      <c r="W50" s="37">
        <f t="shared" si="13"/>
        <v>0</v>
      </c>
      <c r="X50" s="37">
        <f t="shared" si="13"/>
        <v>0</v>
      </c>
      <c r="AB50" s="27" t="s">
        <v>89</v>
      </c>
    </row>
    <row r="51" spans="1:28" s="27" customFormat="1" ht="15" customHeight="1" x14ac:dyDescent="0.25">
      <c r="A51" s="38" t="s">
        <v>10</v>
      </c>
      <c r="B51" s="12" t="s">
        <v>13</v>
      </c>
      <c r="C51" s="39">
        <f t="shared" si="12"/>
        <v>6375</v>
      </c>
      <c r="D51" s="39">
        <f t="shared" si="12"/>
        <v>6681</v>
      </c>
      <c r="E51" s="39">
        <f>'21Q4_P1'!E51</f>
        <v>7770</v>
      </c>
      <c r="F51" s="39">
        <f>'21Q4_P1'!F51</f>
        <v>8501</v>
      </c>
      <c r="G51" s="39" t="str">
        <f>'21Q4_P1'!G51</f>
        <v>―</v>
      </c>
      <c r="I51" s="39">
        <f t="shared" ref="I51:X51" si="14">SUM(I17,I76,I80)</f>
        <v>0</v>
      </c>
      <c r="J51" s="39">
        <f t="shared" si="14"/>
        <v>0</v>
      </c>
      <c r="K51" s="39">
        <f t="shared" si="14"/>
        <v>0</v>
      </c>
      <c r="L51" s="39">
        <f t="shared" si="14"/>
        <v>4514340833</v>
      </c>
      <c r="M51" s="39">
        <f t="shared" si="14"/>
        <v>4823069736</v>
      </c>
      <c r="N51" s="39">
        <f t="shared" si="14"/>
        <v>5897607759</v>
      </c>
      <c r="O51" s="39">
        <f t="shared" si="14"/>
        <v>6375319758</v>
      </c>
      <c r="P51" s="39">
        <f t="shared" si="14"/>
        <v>6681662039</v>
      </c>
      <c r="Q51" s="39">
        <f t="shared" si="14"/>
        <v>0</v>
      </c>
      <c r="R51" s="39">
        <f t="shared" si="14"/>
        <v>0</v>
      </c>
      <c r="S51" s="39">
        <f t="shared" si="14"/>
        <v>0</v>
      </c>
      <c r="T51" s="39">
        <f t="shared" si="14"/>
        <v>0</v>
      </c>
      <c r="U51" s="39">
        <f t="shared" si="14"/>
        <v>0</v>
      </c>
      <c r="V51" s="39">
        <f t="shared" si="14"/>
        <v>0</v>
      </c>
      <c r="W51" s="39">
        <f t="shared" si="14"/>
        <v>0</v>
      </c>
      <c r="X51" s="39">
        <f t="shared" si="14"/>
        <v>0</v>
      </c>
      <c r="AB51" s="27" t="s">
        <v>89</v>
      </c>
    </row>
    <row r="52" spans="1:28" s="27" customFormat="1" ht="15" customHeight="1" x14ac:dyDescent="0.25">
      <c r="A52" s="38" t="s">
        <v>11</v>
      </c>
      <c r="B52" s="12" t="s">
        <v>44</v>
      </c>
      <c r="C52" s="39">
        <f t="shared" si="12"/>
        <v>3912</v>
      </c>
      <c r="D52" s="39">
        <f t="shared" si="12"/>
        <v>3835</v>
      </c>
      <c r="E52" s="39">
        <f>'21Q4_P1'!E52</f>
        <v>4098</v>
      </c>
      <c r="F52" s="39">
        <f>'21Q4_P1'!F52</f>
        <v>4797</v>
      </c>
      <c r="G52" s="39">
        <f>'21Q4_P1'!G52</f>
        <v>5900</v>
      </c>
      <c r="I52" s="39">
        <f t="shared" ref="I52:X52" si="15">SUM(I18,I77,I81)</f>
        <v>0</v>
      </c>
      <c r="J52" s="39">
        <f t="shared" si="15"/>
        <v>0</v>
      </c>
      <c r="K52" s="39">
        <f t="shared" si="15"/>
        <v>0</v>
      </c>
      <c r="L52" s="39">
        <f t="shared" si="15"/>
        <v>2268230030</v>
      </c>
      <c r="M52" s="39">
        <f t="shared" si="15"/>
        <v>2774478940</v>
      </c>
      <c r="N52" s="39">
        <f t="shared" si="15"/>
        <v>3069977658</v>
      </c>
      <c r="O52" s="39">
        <f t="shared" si="15"/>
        <v>3912927593</v>
      </c>
      <c r="P52" s="39">
        <f t="shared" si="15"/>
        <v>3835683199</v>
      </c>
      <c r="Q52" s="39">
        <f t="shared" si="15"/>
        <v>0</v>
      </c>
      <c r="R52" s="39">
        <f t="shared" si="15"/>
        <v>0</v>
      </c>
      <c r="S52" s="39">
        <f t="shared" si="15"/>
        <v>0</v>
      </c>
      <c r="T52" s="39">
        <f t="shared" si="15"/>
        <v>0</v>
      </c>
      <c r="U52" s="39">
        <f t="shared" si="15"/>
        <v>0</v>
      </c>
      <c r="V52" s="39">
        <f t="shared" si="15"/>
        <v>0</v>
      </c>
      <c r="W52" s="39">
        <f t="shared" si="15"/>
        <v>0</v>
      </c>
      <c r="X52" s="39">
        <f t="shared" si="15"/>
        <v>0</v>
      </c>
      <c r="AB52" s="27" t="s">
        <v>89</v>
      </c>
    </row>
    <row r="53" spans="1:28" s="27" customFormat="1" ht="15" customHeight="1" x14ac:dyDescent="0.25">
      <c r="A53" s="38" t="s">
        <v>14</v>
      </c>
      <c r="B53" s="12" t="s">
        <v>77</v>
      </c>
      <c r="C53" s="43">
        <f t="shared" si="12"/>
        <v>278</v>
      </c>
      <c r="D53" s="43">
        <f t="shared" si="12"/>
        <v>726</v>
      </c>
      <c r="E53" s="43">
        <f>'21Q4_P1'!E53</f>
        <v>312</v>
      </c>
      <c r="F53" s="43">
        <f>'21Q4_P1'!F53</f>
        <v>291</v>
      </c>
      <c r="G53" s="43">
        <f>'21Q4_P1'!G53</f>
        <v>1000</v>
      </c>
      <c r="I53" s="43">
        <f t="shared" ref="I53:X53" si="16">SUM(I19,I78,I82)</f>
        <v>0</v>
      </c>
      <c r="J53" s="43">
        <f t="shared" si="16"/>
        <v>0</v>
      </c>
      <c r="K53" s="43">
        <f t="shared" si="16"/>
        <v>0</v>
      </c>
      <c r="L53" s="43">
        <f t="shared" si="16"/>
        <v>178847040</v>
      </c>
      <c r="M53" s="43">
        <f t="shared" si="16"/>
        <v>206499501</v>
      </c>
      <c r="N53" s="43">
        <f t="shared" si="16"/>
        <v>245205031</v>
      </c>
      <c r="O53" s="43">
        <f t="shared" si="16"/>
        <v>278955488</v>
      </c>
      <c r="P53" s="43">
        <f>SUM(P19,P78,P82)</f>
        <v>726034621</v>
      </c>
      <c r="Q53" s="43">
        <f t="shared" si="16"/>
        <v>0</v>
      </c>
      <c r="R53" s="43">
        <f t="shared" si="16"/>
        <v>0</v>
      </c>
      <c r="S53" s="43">
        <f t="shared" si="16"/>
        <v>0</v>
      </c>
      <c r="T53" s="43">
        <f t="shared" si="16"/>
        <v>0</v>
      </c>
      <c r="U53" s="43">
        <f t="shared" si="16"/>
        <v>0</v>
      </c>
      <c r="V53" s="43">
        <f t="shared" si="16"/>
        <v>0</v>
      </c>
      <c r="W53" s="43">
        <f t="shared" si="16"/>
        <v>0</v>
      </c>
      <c r="X53" s="43">
        <f t="shared" si="16"/>
        <v>0</v>
      </c>
      <c r="AB53" s="27" t="s">
        <v>89</v>
      </c>
    </row>
    <row r="54" spans="1:28" s="27" customFormat="1" ht="15" customHeight="1" x14ac:dyDescent="0.25">
      <c r="A54" s="45" t="s">
        <v>71</v>
      </c>
      <c r="B54" s="13" t="s">
        <v>70</v>
      </c>
      <c r="C54" s="46">
        <f t="shared" si="12"/>
        <v>873</v>
      </c>
      <c r="D54" s="46">
        <f t="shared" si="12"/>
        <v>1043</v>
      </c>
      <c r="E54" s="46">
        <f>'21Q4_P1'!E54</f>
        <v>1052</v>
      </c>
      <c r="F54" s="46">
        <f>'21Q4_P1'!F54</f>
        <v>1197</v>
      </c>
      <c r="G54" s="46">
        <f>'21Q4_P1'!G54</f>
        <v>1420</v>
      </c>
      <c r="I54" s="47"/>
      <c r="J54" s="47"/>
      <c r="K54" s="47"/>
      <c r="L54" s="47">
        <v>549296699</v>
      </c>
      <c r="M54" s="47">
        <v>649919685</v>
      </c>
      <c r="N54" s="47">
        <v>766110749</v>
      </c>
      <c r="O54" s="47">
        <v>873116084</v>
      </c>
      <c r="P54" s="47">
        <v>1043063149</v>
      </c>
      <c r="Q54" s="47"/>
      <c r="R54" s="47"/>
      <c r="S54" s="47"/>
      <c r="T54" s="47"/>
      <c r="U54" s="47"/>
      <c r="V54" s="47"/>
      <c r="W54" s="47"/>
      <c r="X54" s="47"/>
      <c r="Z54" s="27" t="s">
        <v>638</v>
      </c>
      <c r="AB54" s="27" t="s">
        <v>89</v>
      </c>
    </row>
    <row r="55" spans="1:28" s="27" customFormat="1" ht="15" customHeight="1" x14ac:dyDescent="0.25">
      <c r="A55" s="45" t="s">
        <v>60</v>
      </c>
      <c r="B55" s="13" t="s">
        <v>409</v>
      </c>
      <c r="C55" s="46">
        <f t="shared" si="12"/>
        <v>1031</v>
      </c>
      <c r="D55" s="46">
        <f t="shared" si="12"/>
        <v>1305</v>
      </c>
      <c r="E55" s="46">
        <f>'21Q4_P1'!E55</f>
        <v>1286</v>
      </c>
      <c r="F55" s="46">
        <f>'21Q4_P1'!F55</f>
        <v>1400</v>
      </c>
      <c r="G55" s="46">
        <f>'21Q4_P1'!G55</f>
        <v>1850</v>
      </c>
      <c r="I55" s="47"/>
      <c r="J55" s="47"/>
      <c r="K55" s="47"/>
      <c r="L55" s="47">
        <v>530211305</v>
      </c>
      <c r="M55" s="47">
        <v>795898945</v>
      </c>
      <c r="N55" s="47">
        <v>944887648</v>
      </c>
      <c r="O55" s="47">
        <v>1031173377</v>
      </c>
      <c r="P55" s="47">
        <v>1305042650</v>
      </c>
      <c r="Q55" s="47"/>
      <c r="R55" s="47"/>
      <c r="S55" s="47"/>
      <c r="T55" s="47"/>
      <c r="U55" s="47"/>
      <c r="V55" s="47"/>
      <c r="W55" s="47"/>
      <c r="X55" s="47"/>
      <c r="Z55" s="27" t="s">
        <v>638</v>
      </c>
      <c r="AB55" s="27" t="s">
        <v>89</v>
      </c>
    </row>
    <row r="56" spans="1:28" s="27" customFormat="1" ht="15" customHeight="1" x14ac:dyDescent="0.25">
      <c r="A56" s="45" t="s">
        <v>61</v>
      </c>
      <c r="B56" s="13" t="s">
        <v>65</v>
      </c>
      <c r="C56" s="46">
        <f t="shared" si="12"/>
        <v>733</v>
      </c>
      <c r="D56" s="46">
        <f t="shared" si="12"/>
        <v>801</v>
      </c>
      <c r="E56" s="46">
        <f>'21Q4_P1'!E56</f>
        <v>1114</v>
      </c>
      <c r="F56" s="46">
        <f>'21Q4_P1'!F56</f>
        <v>983</v>
      </c>
      <c r="G56" s="46" t="str">
        <f>'21Q4_P1'!G56</f>
        <v>―</v>
      </c>
      <c r="I56" s="47"/>
      <c r="J56" s="47"/>
      <c r="K56" s="47"/>
      <c r="L56" s="47">
        <v>511000000</v>
      </c>
      <c r="M56" s="47">
        <v>965000000</v>
      </c>
      <c r="N56" s="47">
        <v>546044533</v>
      </c>
      <c r="O56" s="47">
        <v>733873395</v>
      </c>
      <c r="P56" s="47">
        <v>801305593</v>
      </c>
      <c r="Q56" s="47"/>
      <c r="R56" s="47"/>
      <c r="S56" s="47"/>
      <c r="T56" s="47"/>
      <c r="U56" s="47"/>
      <c r="V56" s="47"/>
      <c r="W56" s="47"/>
      <c r="X56" s="47"/>
      <c r="Z56" s="27" t="s">
        <v>639</v>
      </c>
      <c r="AB56" s="27" t="s">
        <v>89</v>
      </c>
    </row>
    <row r="57" spans="1:28" s="27" customFormat="1" ht="15" customHeight="1" x14ac:dyDescent="0.25">
      <c r="A57" s="45" t="s">
        <v>62</v>
      </c>
      <c r="B57" s="13" t="s">
        <v>66</v>
      </c>
      <c r="C57" s="46">
        <f t="shared" si="12"/>
        <v>3112</v>
      </c>
      <c r="D57" s="46">
        <f t="shared" si="12"/>
        <v>118</v>
      </c>
      <c r="E57" s="46">
        <f>'21Q4_P1'!E57</f>
        <v>3300</v>
      </c>
      <c r="F57" s="46">
        <f>'21Q4_P1'!F57</f>
        <v>7151</v>
      </c>
      <c r="G57" s="46" t="str">
        <f>'21Q4_P1'!G57</f>
        <v>―</v>
      </c>
      <c r="I57" s="47"/>
      <c r="J57" s="47"/>
      <c r="K57" s="47"/>
      <c r="L57" s="47">
        <v>1840326529</v>
      </c>
      <c r="M57" s="47">
        <v>1505863197</v>
      </c>
      <c r="N57" s="47">
        <v>3182904636</v>
      </c>
      <c r="O57" s="47">
        <v>3112071557</v>
      </c>
      <c r="P57" s="47">
        <v>118682908</v>
      </c>
      <c r="Q57" s="47"/>
      <c r="R57" s="47"/>
      <c r="S57" s="47"/>
      <c r="T57" s="47"/>
      <c r="U57" s="47"/>
      <c r="V57" s="47"/>
      <c r="W57" s="47"/>
      <c r="X57" s="47"/>
      <c r="Z57" s="27" t="s">
        <v>638</v>
      </c>
      <c r="AB57" s="27" t="s">
        <v>89</v>
      </c>
    </row>
    <row r="58" spans="1:28" s="27" customFormat="1" ht="15" customHeight="1" x14ac:dyDescent="0.25">
      <c r="A58" s="51" t="s">
        <v>63</v>
      </c>
      <c r="B58" s="15" t="s">
        <v>67</v>
      </c>
      <c r="C58" s="46" t="str">
        <f t="shared" si="12"/>
        <v>―</v>
      </c>
      <c r="D58" s="46">
        <f t="shared" si="12"/>
        <v>403</v>
      </c>
      <c r="E58" s="46">
        <f>'21Q4_P1'!E58</f>
        <v>105</v>
      </c>
      <c r="F58" s="46" t="str">
        <f>'21Q4_P1'!F58</f>
        <v>―</v>
      </c>
      <c r="G58" s="46" t="str">
        <f>'21Q4_P1'!G58</f>
        <v>―</v>
      </c>
      <c r="I58" s="47"/>
      <c r="J58" s="47"/>
      <c r="K58" s="47"/>
      <c r="L58" s="47"/>
      <c r="M58" s="47"/>
      <c r="N58" s="47">
        <v>105000000</v>
      </c>
      <c r="O58" s="47"/>
      <c r="P58" s="47">
        <v>403600000</v>
      </c>
      <c r="Q58" s="47"/>
      <c r="R58" s="47"/>
      <c r="S58" s="47"/>
      <c r="T58" s="47"/>
      <c r="U58" s="47"/>
      <c r="V58" s="47"/>
      <c r="W58" s="47"/>
      <c r="X58" s="47"/>
      <c r="Z58" s="27" t="s">
        <v>638</v>
      </c>
      <c r="AB58" s="27" t="s">
        <v>89</v>
      </c>
    </row>
    <row r="59" spans="1:28" s="27" customFormat="1" ht="15" customHeight="1" x14ac:dyDescent="0.25">
      <c r="AB59" s="27" t="s">
        <v>89</v>
      </c>
    </row>
    <row r="60" spans="1:28" s="27" customFormat="1" ht="15" customHeight="1" x14ac:dyDescent="0.25">
      <c r="AB60" s="27" t="s">
        <v>89</v>
      </c>
    </row>
    <row r="61" spans="1:28" s="27" customFormat="1" ht="15" customHeight="1" x14ac:dyDescent="0.25">
      <c r="A61" s="1" t="s">
        <v>97</v>
      </c>
      <c r="I61" s="114" t="s">
        <v>375</v>
      </c>
      <c r="J61" s="114" t="s">
        <v>566</v>
      </c>
      <c r="AB61" s="27" t="s">
        <v>89</v>
      </c>
    </row>
    <row r="62" spans="1:28" s="27" customFormat="1" ht="15" customHeight="1" x14ac:dyDescent="0.25">
      <c r="G62" s="28" t="s">
        <v>68</v>
      </c>
      <c r="AB62" s="27" t="s">
        <v>89</v>
      </c>
    </row>
    <row r="63" spans="1:28" s="27" customFormat="1" ht="15" customHeight="1" x14ac:dyDescent="0.25">
      <c r="A63" s="312"/>
      <c r="B63" s="313"/>
      <c r="C63" s="117" t="str">
        <f>'22Q3_パラメータ設定'!$F$4</f>
        <v>FY2021</v>
      </c>
      <c r="D63" s="30" t="str">
        <f>'22Q3_パラメータ設定'!$G$4</f>
        <v>FY2022</v>
      </c>
      <c r="E63" s="117" t="str">
        <f>'22Q3_パラメータ設定'!$E$4</f>
        <v>FY2020</v>
      </c>
      <c r="F63" s="117" t="str">
        <f>'22Q3_パラメータ設定'!$F$4</f>
        <v>FY2021</v>
      </c>
      <c r="G63" s="122" t="str">
        <f>'22Q3_パラメータ設定'!$G$4</f>
        <v>FY2022</v>
      </c>
      <c r="I63" s="29" t="str">
        <f t="shared" ref="I63:X63" si="17">I6</f>
        <v>FY2015</v>
      </c>
      <c r="J63" s="29" t="str">
        <f t="shared" si="17"/>
        <v>FY2016</v>
      </c>
      <c r="K63" s="29" t="str">
        <f t="shared" si="17"/>
        <v>FY2017</v>
      </c>
      <c r="L63" s="29" t="str">
        <f t="shared" si="17"/>
        <v>FY2018</v>
      </c>
      <c r="M63" s="29" t="str">
        <f t="shared" si="17"/>
        <v>FY2019</v>
      </c>
      <c r="N63" s="29" t="str">
        <f t="shared" si="17"/>
        <v>FY2020</v>
      </c>
      <c r="O63" s="29" t="str">
        <f t="shared" si="17"/>
        <v>FY2021</v>
      </c>
      <c r="P63" s="29" t="str">
        <f t="shared" si="17"/>
        <v>FY2022</v>
      </c>
      <c r="Q63" s="29" t="str">
        <f t="shared" si="17"/>
        <v>FY2023</v>
      </c>
      <c r="R63" s="29" t="str">
        <f t="shared" si="17"/>
        <v>FY2024</v>
      </c>
      <c r="S63" s="29" t="str">
        <f t="shared" si="17"/>
        <v>FY2025</v>
      </c>
      <c r="T63" s="29" t="str">
        <f t="shared" si="17"/>
        <v>FY2026</v>
      </c>
      <c r="U63" s="29" t="str">
        <f t="shared" si="17"/>
        <v>FY2027</v>
      </c>
      <c r="V63" s="29" t="str">
        <f t="shared" si="17"/>
        <v>FY2028</v>
      </c>
      <c r="W63" s="29" t="str">
        <f t="shared" si="17"/>
        <v>FY2029</v>
      </c>
      <c r="X63" s="32" t="str">
        <f t="shared" si="17"/>
        <v>FY2030</v>
      </c>
      <c r="AB63" s="27" t="s">
        <v>89</v>
      </c>
    </row>
    <row r="64" spans="1:28" s="27" customFormat="1" ht="15" customHeight="1" x14ac:dyDescent="0.25">
      <c r="A64" s="314"/>
      <c r="B64" s="315"/>
      <c r="C64" s="181" t="s">
        <v>699</v>
      </c>
      <c r="D64" s="180" t="s">
        <v>699</v>
      </c>
      <c r="E64" s="118"/>
      <c r="F64" s="118"/>
      <c r="G64" s="118" t="s">
        <v>5</v>
      </c>
      <c r="I64" s="33" t="str">
        <f t="shared" ref="I64:X64" si="18">I7</f>
        <v>9 months</v>
      </c>
      <c r="J64" s="33" t="str">
        <f t="shared" si="18"/>
        <v>9 months</v>
      </c>
      <c r="K64" s="33" t="str">
        <f t="shared" si="18"/>
        <v>9 months</v>
      </c>
      <c r="L64" s="33" t="str">
        <f t="shared" si="18"/>
        <v>9 months</v>
      </c>
      <c r="M64" s="33" t="str">
        <f t="shared" si="18"/>
        <v>9 months</v>
      </c>
      <c r="N64" s="33" t="str">
        <f t="shared" si="18"/>
        <v>9 months</v>
      </c>
      <c r="O64" s="33" t="str">
        <f t="shared" si="18"/>
        <v>9 months</v>
      </c>
      <c r="P64" s="33" t="str">
        <f t="shared" si="18"/>
        <v>9 months</v>
      </c>
      <c r="Q64" s="33" t="str">
        <f t="shared" si="18"/>
        <v>9 months</v>
      </c>
      <c r="R64" s="33" t="str">
        <f t="shared" si="18"/>
        <v>9 months</v>
      </c>
      <c r="S64" s="33" t="str">
        <f t="shared" si="18"/>
        <v>9 months</v>
      </c>
      <c r="T64" s="33" t="str">
        <f t="shared" si="18"/>
        <v>9 months</v>
      </c>
      <c r="U64" s="33" t="str">
        <f t="shared" si="18"/>
        <v>9 months</v>
      </c>
      <c r="V64" s="33" t="str">
        <f t="shared" si="18"/>
        <v>9 months</v>
      </c>
      <c r="W64" s="33" t="str">
        <f t="shared" si="18"/>
        <v>9 months</v>
      </c>
      <c r="X64" s="34" t="str">
        <f t="shared" si="18"/>
        <v>9 months</v>
      </c>
      <c r="AB64" s="27" t="s">
        <v>89</v>
      </c>
    </row>
    <row r="65" spans="1:28" s="27" customFormat="1" ht="15" customHeight="1" x14ac:dyDescent="0.25">
      <c r="A65" s="36" t="s">
        <v>557</v>
      </c>
      <c r="B65" s="11" t="s">
        <v>74</v>
      </c>
      <c r="C65" s="52">
        <f t="shared" ref="C65:D67" si="19">+IF(O65="","―",O65)</f>
        <v>33.979999999999997</v>
      </c>
      <c r="D65" s="52">
        <f t="shared" si="19"/>
        <v>28.28</v>
      </c>
      <c r="E65" s="52">
        <f>'21Q4_P1'!E65</f>
        <v>37.51</v>
      </c>
      <c r="F65" s="52">
        <f>'21Q4_P1'!F65</f>
        <v>37.08</v>
      </c>
      <c r="G65" s="52">
        <f>'21Q4_P1'!G65</f>
        <v>42.34</v>
      </c>
      <c r="I65" s="53"/>
      <c r="J65" s="53"/>
      <c r="K65" s="53"/>
      <c r="L65" s="53">
        <v>27.31</v>
      </c>
      <c r="M65" s="53">
        <v>42.08</v>
      </c>
      <c r="N65" s="53">
        <v>29.77</v>
      </c>
      <c r="O65" s="53">
        <v>33.979999999999997</v>
      </c>
      <c r="P65" s="53">
        <v>28.28</v>
      </c>
      <c r="Q65" s="53"/>
      <c r="R65" s="53"/>
      <c r="S65" s="53"/>
      <c r="T65" s="53"/>
      <c r="U65" s="53"/>
      <c r="V65" s="53"/>
      <c r="W65" s="53"/>
      <c r="X65" s="53"/>
      <c r="Z65" s="27" t="s">
        <v>677</v>
      </c>
      <c r="AB65" s="27" t="s">
        <v>89</v>
      </c>
    </row>
    <row r="66" spans="1:28" s="27" customFormat="1" ht="15" customHeight="1" x14ac:dyDescent="0.25">
      <c r="A66" s="45" t="s">
        <v>72</v>
      </c>
      <c r="B66" s="13" t="s">
        <v>69</v>
      </c>
      <c r="C66" s="52">
        <f t="shared" si="19"/>
        <v>10</v>
      </c>
      <c r="D66" s="52">
        <f t="shared" si="19"/>
        <v>10</v>
      </c>
      <c r="E66" s="52">
        <f>'21Q4_P1'!E66</f>
        <v>19.5</v>
      </c>
      <c r="F66" s="52">
        <f>'21Q4_P1'!F66</f>
        <v>20</v>
      </c>
      <c r="G66" s="52">
        <f>'21Q4_P1'!G66</f>
        <v>20</v>
      </c>
      <c r="I66" s="53"/>
      <c r="J66" s="53"/>
      <c r="K66" s="53"/>
      <c r="L66" s="53">
        <v>8</v>
      </c>
      <c r="M66" s="53">
        <v>9.5</v>
      </c>
      <c r="N66" s="53">
        <v>9.5</v>
      </c>
      <c r="O66" s="53">
        <v>10</v>
      </c>
      <c r="P66" s="53">
        <v>10</v>
      </c>
      <c r="Q66" s="53"/>
      <c r="R66" s="53"/>
      <c r="S66" s="53"/>
      <c r="T66" s="53"/>
      <c r="U66" s="53"/>
      <c r="V66" s="53"/>
      <c r="W66" s="53"/>
      <c r="X66" s="53"/>
      <c r="Z66" s="27" t="s">
        <v>677</v>
      </c>
      <c r="AB66" s="27" t="s">
        <v>89</v>
      </c>
    </row>
    <row r="67" spans="1:28" s="27" customFormat="1" ht="15" customHeight="1" x14ac:dyDescent="0.25">
      <c r="A67" s="51" t="s">
        <v>73</v>
      </c>
      <c r="B67" s="15" t="s">
        <v>616</v>
      </c>
      <c r="C67" s="52" t="str">
        <f t="shared" si="19"/>
        <v>―</v>
      </c>
      <c r="D67" s="52" t="str">
        <f t="shared" si="19"/>
        <v>―</v>
      </c>
      <c r="E67" s="52">
        <f>'21Q4_P1'!E67</f>
        <v>195.51</v>
      </c>
      <c r="F67" s="52">
        <f>'21Q4_P1'!F67</f>
        <v>212.96</v>
      </c>
      <c r="G67" s="52" t="str">
        <f>'21Q4_P1'!G67</f>
        <v>―</v>
      </c>
      <c r="I67" s="53"/>
      <c r="J67" s="53"/>
      <c r="K67" s="53"/>
      <c r="L67" s="53"/>
      <c r="M67" s="53"/>
      <c r="N67" s="53"/>
      <c r="O67" s="53"/>
      <c r="P67" s="53"/>
      <c r="Q67" s="53"/>
      <c r="R67" s="53"/>
      <c r="S67" s="53"/>
      <c r="T67" s="53"/>
      <c r="U67" s="53"/>
      <c r="V67" s="53"/>
      <c r="W67" s="53"/>
      <c r="X67" s="53"/>
      <c r="Z67" s="27" t="s">
        <v>637</v>
      </c>
      <c r="AB67" s="27" t="s">
        <v>89</v>
      </c>
    </row>
    <row r="68" spans="1:28" ht="15" customHeight="1" x14ac:dyDescent="0.2">
      <c r="AB68" s="3" t="s">
        <v>89</v>
      </c>
    </row>
    <row r="69" spans="1:28" ht="15" customHeight="1" x14ac:dyDescent="0.2">
      <c r="AB69" s="3" t="s">
        <v>89</v>
      </c>
    </row>
    <row r="70" spans="1:28" ht="15" customHeight="1" x14ac:dyDescent="0.2">
      <c r="A70" s="3" t="s">
        <v>89</v>
      </c>
      <c r="B70" s="3" t="s">
        <v>89</v>
      </c>
      <c r="C70" s="3" t="s">
        <v>89</v>
      </c>
      <c r="D70" s="3" t="s">
        <v>89</v>
      </c>
      <c r="E70" s="3" t="s">
        <v>89</v>
      </c>
      <c r="F70" s="3" t="s">
        <v>89</v>
      </c>
      <c r="G70" s="3" t="s">
        <v>89</v>
      </c>
      <c r="H70" s="3" t="s">
        <v>89</v>
      </c>
      <c r="I70" s="3" t="s">
        <v>89</v>
      </c>
      <c r="J70" s="3" t="s">
        <v>89</v>
      </c>
      <c r="K70" s="3" t="s">
        <v>89</v>
      </c>
      <c r="L70" s="3" t="s">
        <v>89</v>
      </c>
      <c r="M70" s="3" t="s">
        <v>89</v>
      </c>
      <c r="N70" s="3" t="s">
        <v>89</v>
      </c>
      <c r="O70" s="3" t="s">
        <v>89</v>
      </c>
      <c r="P70" s="3" t="s">
        <v>89</v>
      </c>
      <c r="Q70" s="3" t="s">
        <v>89</v>
      </c>
      <c r="R70" s="3" t="s">
        <v>89</v>
      </c>
      <c r="S70" s="3" t="s">
        <v>89</v>
      </c>
      <c r="T70" s="3" t="s">
        <v>89</v>
      </c>
      <c r="U70" s="3" t="s">
        <v>89</v>
      </c>
      <c r="V70" s="3" t="s">
        <v>89</v>
      </c>
      <c r="W70" s="3" t="s">
        <v>89</v>
      </c>
      <c r="X70" s="3" t="s">
        <v>89</v>
      </c>
      <c r="Y70" s="3" t="s">
        <v>89</v>
      </c>
      <c r="Z70" s="3" t="s">
        <v>89</v>
      </c>
      <c r="AA70" s="3" t="s">
        <v>89</v>
      </c>
      <c r="AB70" s="3" t="s">
        <v>89</v>
      </c>
    </row>
    <row r="72" spans="1:28" ht="15" customHeight="1" x14ac:dyDescent="0.2">
      <c r="A72" s="3" t="s">
        <v>406</v>
      </c>
    </row>
    <row r="73" spans="1:28" ht="15" customHeight="1" x14ac:dyDescent="0.25">
      <c r="I73" s="29" t="str">
        <f t="shared" ref="I73:X73" si="20">I6</f>
        <v>FY2015</v>
      </c>
      <c r="J73" s="29" t="str">
        <f t="shared" si="20"/>
        <v>FY2016</v>
      </c>
      <c r="K73" s="29" t="str">
        <f t="shared" si="20"/>
        <v>FY2017</v>
      </c>
      <c r="L73" s="29" t="str">
        <f t="shared" si="20"/>
        <v>FY2018</v>
      </c>
      <c r="M73" s="29" t="str">
        <f t="shared" si="20"/>
        <v>FY2019</v>
      </c>
      <c r="N73" s="29" t="str">
        <f t="shared" si="20"/>
        <v>FY2020</v>
      </c>
      <c r="O73" s="29" t="str">
        <f t="shared" si="20"/>
        <v>FY2021</v>
      </c>
      <c r="P73" s="29" t="str">
        <f t="shared" si="20"/>
        <v>FY2022</v>
      </c>
      <c r="Q73" s="29" t="str">
        <f t="shared" si="20"/>
        <v>FY2023</v>
      </c>
      <c r="R73" s="29" t="str">
        <f t="shared" si="20"/>
        <v>FY2024</v>
      </c>
      <c r="S73" s="29" t="str">
        <f t="shared" si="20"/>
        <v>FY2025</v>
      </c>
      <c r="T73" s="29" t="str">
        <f t="shared" si="20"/>
        <v>FY2026</v>
      </c>
      <c r="U73" s="29" t="str">
        <f t="shared" si="20"/>
        <v>FY2027</v>
      </c>
      <c r="V73" s="29" t="str">
        <f t="shared" si="20"/>
        <v>FY2028</v>
      </c>
      <c r="W73" s="29" t="str">
        <f t="shared" si="20"/>
        <v>FY2029</v>
      </c>
      <c r="X73" s="32" t="str">
        <f t="shared" si="20"/>
        <v>FY2030</v>
      </c>
    </row>
    <row r="74" spans="1:28" ht="15" customHeight="1" x14ac:dyDescent="0.25">
      <c r="I74" s="33" t="str">
        <f t="shared" ref="I74:X74" si="21">I7</f>
        <v>9 months</v>
      </c>
      <c r="J74" s="33" t="str">
        <f t="shared" si="21"/>
        <v>9 months</v>
      </c>
      <c r="K74" s="33" t="str">
        <f t="shared" si="21"/>
        <v>9 months</v>
      </c>
      <c r="L74" s="33" t="str">
        <f t="shared" si="21"/>
        <v>9 months</v>
      </c>
      <c r="M74" s="33" t="str">
        <f t="shared" si="21"/>
        <v>9 months</v>
      </c>
      <c r="N74" s="33" t="str">
        <f t="shared" si="21"/>
        <v>9 months</v>
      </c>
      <c r="O74" s="33" t="str">
        <f t="shared" si="21"/>
        <v>9 months</v>
      </c>
      <c r="P74" s="33" t="str">
        <f t="shared" si="21"/>
        <v>9 months</v>
      </c>
      <c r="Q74" s="33" t="str">
        <f t="shared" si="21"/>
        <v>9 months</v>
      </c>
      <c r="R74" s="33" t="str">
        <f t="shared" si="21"/>
        <v>9 months</v>
      </c>
      <c r="S74" s="33" t="str">
        <f t="shared" si="21"/>
        <v>9 months</v>
      </c>
      <c r="T74" s="33" t="str">
        <f t="shared" si="21"/>
        <v>9 months</v>
      </c>
      <c r="U74" s="33" t="str">
        <f t="shared" si="21"/>
        <v>9 months</v>
      </c>
      <c r="V74" s="33" t="str">
        <f t="shared" si="21"/>
        <v>9 months</v>
      </c>
      <c r="W74" s="33" t="str">
        <f t="shared" si="21"/>
        <v>9 months</v>
      </c>
      <c r="X74" s="34" t="str">
        <f t="shared" si="21"/>
        <v>9 months</v>
      </c>
    </row>
    <row r="75" spans="1:28" ht="15" customHeight="1" x14ac:dyDescent="0.25">
      <c r="A75" s="36" t="s">
        <v>405</v>
      </c>
      <c r="B75" s="11" t="s">
        <v>407</v>
      </c>
      <c r="C75" s="37">
        <f t="shared" ref="C75:D82" si="22">+IF(OR(O75="",O75=0),"―",IF(O75&lt;0,ROUNDDOWN(O75/10^6,0)+-0.0000001,ROUNDDOWN(O75/10^6,0)))</f>
        <v>873</v>
      </c>
      <c r="D75" s="37">
        <f t="shared" si="22"/>
        <v>1043</v>
      </c>
      <c r="E75" s="37">
        <f>'21Q4_P1'!E75</f>
        <v>1052</v>
      </c>
      <c r="F75" s="37">
        <f>'21Q4_P1'!F75</f>
        <v>1197</v>
      </c>
      <c r="G75" s="37">
        <f>'21Q4_P1'!G75</f>
        <v>1420</v>
      </c>
      <c r="I75" s="37">
        <f>I54</f>
        <v>0</v>
      </c>
      <c r="J75" s="37">
        <f t="shared" ref="J75:X75" si="23">J54</f>
        <v>0</v>
      </c>
      <c r="K75" s="37">
        <f t="shared" si="23"/>
        <v>0</v>
      </c>
      <c r="L75" s="37">
        <f t="shared" si="23"/>
        <v>549296699</v>
      </c>
      <c r="M75" s="37">
        <f t="shared" si="23"/>
        <v>649919685</v>
      </c>
      <c r="N75" s="37">
        <f t="shared" si="23"/>
        <v>766110749</v>
      </c>
      <c r="O75" s="37">
        <f t="shared" si="23"/>
        <v>873116084</v>
      </c>
      <c r="P75" s="37">
        <f t="shared" si="23"/>
        <v>1043063149</v>
      </c>
      <c r="Q75" s="37">
        <f t="shared" si="23"/>
        <v>0</v>
      </c>
      <c r="R75" s="37">
        <f t="shared" si="23"/>
        <v>0</v>
      </c>
      <c r="S75" s="37">
        <f t="shared" si="23"/>
        <v>0</v>
      </c>
      <c r="T75" s="37">
        <f t="shared" si="23"/>
        <v>0</v>
      </c>
      <c r="U75" s="37">
        <f t="shared" si="23"/>
        <v>0</v>
      </c>
      <c r="V75" s="37">
        <f t="shared" si="23"/>
        <v>0</v>
      </c>
      <c r="W75" s="37">
        <f t="shared" si="23"/>
        <v>0</v>
      </c>
      <c r="X75" s="37">
        <f t="shared" si="23"/>
        <v>0</v>
      </c>
    </row>
    <row r="76" spans="1:28" ht="15" customHeight="1" x14ac:dyDescent="0.25">
      <c r="A76" s="38" t="s">
        <v>10</v>
      </c>
      <c r="B76" s="12" t="s">
        <v>13</v>
      </c>
      <c r="C76" s="39">
        <f t="shared" si="22"/>
        <v>37</v>
      </c>
      <c r="D76" s="39">
        <f t="shared" si="22"/>
        <v>41</v>
      </c>
      <c r="E76" s="39">
        <f>'21Q4_P1'!E76</f>
        <v>47</v>
      </c>
      <c r="F76" s="39">
        <f>'21Q4_P1'!F76</f>
        <v>50</v>
      </c>
      <c r="G76" s="39" t="str">
        <f>'21Q4_P1'!G76</f>
        <v>―</v>
      </c>
      <c r="I76" s="40"/>
      <c r="J76" s="40"/>
      <c r="K76" s="40"/>
      <c r="L76" s="40">
        <v>35588598</v>
      </c>
      <c r="M76" s="40">
        <v>33043589</v>
      </c>
      <c r="N76" s="40">
        <v>36184728</v>
      </c>
      <c r="O76" s="40">
        <v>37460144</v>
      </c>
      <c r="P76" s="40">
        <v>41281407</v>
      </c>
      <c r="Q76" s="40"/>
      <c r="R76" s="40"/>
      <c r="S76" s="40"/>
      <c r="T76" s="40"/>
      <c r="U76" s="40"/>
      <c r="V76" s="40"/>
      <c r="W76" s="40"/>
      <c r="X76" s="40"/>
      <c r="Z76" s="3" t="s">
        <v>640</v>
      </c>
    </row>
    <row r="77" spans="1:28" ht="15" customHeight="1" x14ac:dyDescent="0.25">
      <c r="A77" s="38" t="s">
        <v>11</v>
      </c>
      <c r="B77" s="12" t="s">
        <v>44</v>
      </c>
      <c r="C77" s="39">
        <f t="shared" si="22"/>
        <v>610</v>
      </c>
      <c r="D77" s="39">
        <f t="shared" si="22"/>
        <v>607</v>
      </c>
      <c r="E77" s="39">
        <f>'21Q4_P1'!E77</f>
        <v>782</v>
      </c>
      <c r="F77" s="39">
        <f>'21Q4_P1'!F77</f>
        <v>832</v>
      </c>
      <c r="G77" s="39" t="str">
        <f>'21Q4_P1'!G77</f>
        <v>―</v>
      </c>
      <c r="I77" s="40"/>
      <c r="J77" s="40"/>
      <c r="K77" s="40"/>
      <c r="L77" s="40">
        <v>398796697</v>
      </c>
      <c r="M77" s="40">
        <v>475535323</v>
      </c>
      <c r="N77" s="40">
        <v>562792155</v>
      </c>
      <c r="O77" s="40">
        <v>610998079</v>
      </c>
      <c r="P77" s="40">
        <v>607555034</v>
      </c>
      <c r="Q77" s="40"/>
      <c r="R77" s="40"/>
      <c r="S77" s="40"/>
      <c r="T77" s="40"/>
      <c r="U77" s="40"/>
      <c r="V77" s="40"/>
      <c r="W77" s="40"/>
      <c r="X77" s="40"/>
      <c r="Z77" s="3" t="s">
        <v>640</v>
      </c>
    </row>
    <row r="78" spans="1:28" ht="15" customHeight="1" x14ac:dyDescent="0.25">
      <c r="A78" s="38" t="s">
        <v>14</v>
      </c>
      <c r="B78" s="12" t="s">
        <v>77</v>
      </c>
      <c r="C78" s="43">
        <f t="shared" si="22"/>
        <v>42</v>
      </c>
      <c r="D78" s="43">
        <f t="shared" si="22"/>
        <v>155</v>
      </c>
      <c r="E78" s="43">
        <f>'21Q4_P1'!E78</f>
        <v>55</v>
      </c>
      <c r="F78" s="43">
        <f>'21Q4_P1'!F78</f>
        <v>58</v>
      </c>
      <c r="G78" s="43" t="str">
        <f>'21Q4_P1'!G78</f>
        <v>―</v>
      </c>
      <c r="I78" s="44"/>
      <c r="J78" s="44"/>
      <c r="K78" s="44"/>
      <c r="L78" s="44">
        <v>24431807</v>
      </c>
      <c r="M78" s="44">
        <v>32423994</v>
      </c>
      <c r="N78" s="44">
        <v>39505906</v>
      </c>
      <c r="O78" s="44">
        <v>42671311</v>
      </c>
      <c r="P78" s="44">
        <v>155296127</v>
      </c>
      <c r="Q78" s="44"/>
      <c r="R78" s="44"/>
      <c r="S78" s="44"/>
      <c r="T78" s="44"/>
      <c r="U78" s="44"/>
      <c r="V78" s="44"/>
      <c r="W78" s="44"/>
      <c r="X78" s="44"/>
      <c r="Z78" s="3" t="s">
        <v>640</v>
      </c>
    </row>
    <row r="79" spans="1:28" ht="15" customHeight="1" x14ac:dyDescent="0.25">
      <c r="A79" s="36" t="s">
        <v>408</v>
      </c>
      <c r="B79" s="11" t="s">
        <v>409</v>
      </c>
      <c r="C79" s="37">
        <f t="shared" si="22"/>
        <v>1031</v>
      </c>
      <c r="D79" s="37">
        <f t="shared" si="22"/>
        <v>1305</v>
      </c>
      <c r="E79" s="37">
        <f>'21Q4_P1'!E79</f>
        <v>1286</v>
      </c>
      <c r="F79" s="37">
        <f>'21Q4_P1'!F79</f>
        <v>1400</v>
      </c>
      <c r="G79" s="37">
        <f>'21Q4_P1'!G79</f>
        <v>1850</v>
      </c>
      <c r="I79" s="37">
        <f>I55</f>
        <v>0</v>
      </c>
      <c r="J79" s="37">
        <f t="shared" ref="J79:X79" si="24">J55</f>
        <v>0</v>
      </c>
      <c r="K79" s="37">
        <f t="shared" si="24"/>
        <v>0</v>
      </c>
      <c r="L79" s="37">
        <f t="shared" si="24"/>
        <v>530211305</v>
      </c>
      <c r="M79" s="37">
        <f t="shared" si="24"/>
        <v>795898945</v>
      </c>
      <c r="N79" s="37">
        <f t="shared" si="24"/>
        <v>944887648</v>
      </c>
      <c r="O79" s="37">
        <f t="shared" si="24"/>
        <v>1031173377</v>
      </c>
      <c r="P79" s="37">
        <f t="shared" si="24"/>
        <v>1305042650</v>
      </c>
      <c r="Q79" s="37">
        <f t="shared" si="24"/>
        <v>0</v>
      </c>
      <c r="R79" s="37">
        <f t="shared" si="24"/>
        <v>0</v>
      </c>
      <c r="S79" s="37">
        <f t="shared" si="24"/>
        <v>0</v>
      </c>
      <c r="T79" s="37">
        <f t="shared" si="24"/>
        <v>0</v>
      </c>
      <c r="U79" s="37">
        <f t="shared" si="24"/>
        <v>0</v>
      </c>
      <c r="V79" s="37">
        <f t="shared" si="24"/>
        <v>0</v>
      </c>
      <c r="W79" s="37">
        <f t="shared" si="24"/>
        <v>0</v>
      </c>
      <c r="X79" s="37">
        <f t="shared" si="24"/>
        <v>0</v>
      </c>
    </row>
    <row r="80" spans="1:28" ht="15" customHeight="1" x14ac:dyDescent="0.25">
      <c r="A80" s="38" t="s">
        <v>10</v>
      </c>
      <c r="B80" s="12" t="s">
        <v>13</v>
      </c>
      <c r="C80" s="39" t="str">
        <f t="shared" si="22"/>
        <v>―</v>
      </c>
      <c r="D80" s="39" t="str">
        <f t="shared" si="22"/>
        <v>―</v>
      </c>
      <c r="E80" s="39">
        <f>'21Q4_P1'!E80</f>
        <v>1</v>
      </c>
      <c r="F80" s="39" t="str">
        <f>'21Q4_P1'!F80</f>
        <v>―</v>
      </c>
      <c r="G80" s="39" t="str">
        <f>'21Q4_P1'!G80</f>
        <v>―</v>
      </c>
      <c r="I80" s="40"/>
      <c r="J80" s="40"/>
      <c r="K80" s="39"/>
      <c r="L80" s="40">
        <v>15979005</v>
      </c>
      <c r="M80" s="40">
        <v>15979005</v>
      </c>
      <c r="N80" s="40">
        <v>1775450</v>
      </c>
      <c r="O80" s="40">
        <v>0</v>
      </c>
      <c r="P80" s="40">
        <v>0</v>
      </c>
      <c r="Q80" s="40"/>
      <c r="R80" s="40"/>
      <c r="S80" s="40"/>
      <c r="T80" s="40"/>
      <c r="U80" s="40"/>
      <c r="V80" s="40"/>
      <c r="W80" s="40"/>
      <c r="X80" s="40"/>
      <c r="Z80" s="3" t="s">
        <v>640</v>
      </c>
    </row>
    <row r="81" spans="1:26" ht="15" customHeight="1" x14ac:dyDescent="0.25">
      <c r="A81" s="38" t="s">
        <v>11</v>
      </c>
      <c r="B81" s="12" t="s">
        <v>44</v>
      </c>
      <c r="C81" s="39">
        <f t="shared" si="22"/>
        <v>1029</v>
      </c>
      <c r="D81" s="39">
        <f t="shared" si="22"/>
        <v>1053</v>
      </c>
      <c r="E81" s="39">
        <f>'21Q4_P1'!E81</f>
        <v>1283</v>
      </c>
      <c r="F81" s="39">
        <f>'21Q4_P1'!F81</f>
        <v>1389</v>
      </c>
      <c r="G81" s="39" t="str">
        <f>'21Q4_P1'!G81</f>
        <v>―</v>
      </c>
      <c r="I81" s="40"/>
      <c r="J81" s="40"/>
      <c r="K81" s="40"/>
      <c r="L81" s="40">
        <v>514232300</v>
      </c>
      <c r="M81" s="40">
        <v>779919940</v>
      </c>
      <c r="N81" s="40">
        <v>941888142</v>
      </c>
      <c r="O81" s="40">
        <v>1029949322</v>
      </c>
      <c r="P81" s="40">
        <v>1053597058</v>
      </c>
      <c r="Q81" s="40"/>
      <c r="R81" s="40"/>
      <c r="S81" s="40"/>
      <c r="T81" s="40"/>
      <c r="U81" s="40"/>
      <c r="V81" s="40"/>
      <c r="W81" s="40"/>
      <c r="X81" s="40"/>
      <c r="Z81" s="3" t="s">
        <v>640</v>
      </c>
    </row>
    <row r="82" spans="1:26" ht="15" customHeight="1" x14ac:dyDescent="0.25">
      <c r="A82" s="128" t="s">
        <v>14</v>
      </c>
      <c r="B82" s="129" t="s">
        <v>77</v>
      </c>
      <c r="C82" s="43">
        <f t="shared" si="22"/>
        <v>1</v>
      </c>
      <c r="D82" s="43">
        <f t="shared" si="22"/>
        <v>251</v>
      </c>
      <c r="E82" s="43">
        <f>'21Q4_P1'!E82</f>
        <v>1</v>
      </c>
      <c r="F82" s="43">
        <f>'21Q4_P1'!F82</f>
        <v>10</v>
      </c>
      <c r="G82" s="43" t="str">
        <f>'21Q4_P1'!G82</f>
        <v>―</v>
      </c>
      <c r="I82" s="44"/>
      <c r="J82" s="44"/>
      <c r="K82" s="44"/>
      <c r="L82" s="44">
        <v>0</v>
      </c>
      <c r="M82" s="44">
        <v>0</v>
      </c>
      <c r="N82" s="44">
        <v>1224056</v>
      </c>
      <c r="O82" s="44">
        <v>1224054</v>
      </c>
      <c r="P82" s="44">
        <v>251445591</v>
      </c>
      <c r="Q82" s="44"/>
      <c r="R82" s="44"/>
      <c r="S82" s="44"/>
      <c r="T82" s="44"/>
      <c r="U82" s="44"/>
      <c r="V82" s="44"/>
      <c r="W82" s="44"/>
      <c r="X82" s="44"/>
      <c r="Z82" s="3" t="s">
        <v>640</v>
      </c>
    </row>
    <row r="84" spans="1:26" ht="15" customHeight="1" x14ac:dyDescent="0.2">
      <c r="K84" s="131"/>
      <c r="L84" s="131" t="s">
        <v>415</v>
      </c>
    </row>
    <row r="85" spans="1:26" ht="15" customHeight="1" x14ac:dyDescent="0.2">
      <c r="K85" s="131"/>
      <c r="L85" s="131" t="s">
        <v>411</v>
      </c>
    </row>
    <row r="86" spans="1:26" ht="15" customHeight="1" x14ac:dyDescent="0.2">
      <c r="K86" s="131"/>
      <c r="L86" s="131"/>
    </row>
    <row r="87" spans="1:26" ht="15" customHeight="1" x14ac:dyDescent="0.2">
      <c r="K87" s="131"/>
      <c r="L87" s="131"/>
    </row>
    <row r="88" spans="1:26" ht="15" customHeight="1" x14ac:dyDescent="0.2">
      <c r="L88" s="131"/>
    </row>
    <row r="89" spans="1:26" ht="15" customHeight="1" x14ac:dyDescent="0.2">
      <c r="L89" s="131"/>
    </row>
    <row r="90" spans="1:26" ht="15" customHeight="1" x14ac:dyDescent="0.2">
      <c r="K90" s="131"/>
    </row>
    <row r="91" spans="1:26" ht="15" customHeight="1" x14ac:dyDescent="0.2">
      <c r="K91" s="131"/>
    </row>
  </sheetData>
  <mergeCells count="3">
    <mergeCell ref="A2:G2"/>
    <mergeCell ref="A6:B7"/>
    <mergeCell ref="A63:B64"/>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10A2-F506-46FF-9EA4-CDD548A743E3}">
  <dimension ref="A1:AB63"/>
  <sheetViews>
    <sheetView defaultGridColor="0" colorId="23" zoomScaleNormal="100" workbookViewId="0">
      <pane xSplit="8" ySplit="3" topLeftCell="I37"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99</v>
      </c>
      <c r="I4" s="116" t="s">
        <v>376</v>
      </c>
      <c r="J4" s="114" t="s">
        <v>566</v>
      </c>
      <c r="Y4" s="114" t="s">
        <v>396</v>
      </c>
      <c r="AB4" s="3" t="s">
        <v>89</v>
      </c>
    </row>
    <row r="5" spans="1:28" s="27" customFormat="1" ht="15" customHeight="1" x14ac:dyDescent="0.25">
      <c r="G5" s="28" t="s">
        <v>98</v>
      </c>
      <c r="AB5" s="27" t="s">
        <v>89</v>
      </c>
    </row>
    <row r="6" spans="1:28" s="27" customFormat="1" ht="15" customHeight="1" x14ac:dyDescent="0.25">
      <c r="A6" s="312"/>
      <c r="B6" s="313"/>
      <c r="C6" s="117" t="str">
        <f>'22Q3_パラメータ設定'!$F$4</f>
        <v>FY2021</v>
      </c>
      <c r="D6" s="30" t="str">
        <f>'22Q3_パラメータ設定'!$G$4</f>
        <v>FY2022</v>
      </c>
      <c r="E6" s="117" t="str">
        <f>'22Q3_パラメータ設定'!$E$4</f>
        <v>FY2020</v>
      </c>
      <c r="F6" s="117" t="str">
        <f>'22Q3_パラメータ設定'!$F$4</f>
        <v>FY2021</v>
      </c>
      <c r="G6" s="122" t="str">
        <f>'22Q3_パラメータ設定'!$G$4</f>
        <v>FY2022</v>
      </c>
      <c r="I6" s="58" t="str">
        <f>'22Q3_P1'!I6</f>
        <v>FY2015</v>
      </c>
      <c r="J6" s="58" t="str">
        <f>'22Q3_P1'!J6</f>
        <v>FY2016</v>
      </c>
      <c r="K6" s="58" t="str">
        <f>'22Q3_P1'!K6</f>
        <v>FY2017</v>
      </c>
      <c r="L6" s="58" t="str">
        <f>'22Q3_P1'!L6</f>
        <v>FY2018</v>
      </c>
      <c r="M6" s="58" t="str">
        <f>'22Q3_P1'!M6</f>
        <v>FY2019</v>
      </c>
      <c r="N6" s="58" t="str">
        <f>'22Q3_P1'!N6</f>
        <v>FY2020</v>
      </c>
      <c r="O6" s="58" t="str">
        <f>'22Q3_P1'!O6</f>
        <v>FY2021</v>
      </c>
      <c r="P6" s="58" t="str">
        <f>'22Q3_P1'!P6</f>
        <v>FY2022</v>
      </c>
      <c r="Q6" s="58" t="str">
        <f>'22Q3_P1'!Q6</f>
        <v>FY2023</v>
      </c>
      <c r="R6" s="58" t="str">
        <f>'22Q3_P1'!R6</f>
        <v>FY2024</v>
      </c>
      <c r="S6" s="58" t="str">
        <f>'22Q3_P1'!S6</f>
        <v>FY2025</v>
      </c>
      <c r="T6" s="58" t="str">
        <f>'22Q3_P1'!T6</f>
        <v>FY2026</v>
      </c>
      <c r="U6" s="58" t="str">
        <f>'22Q3_P1'!U6</f>
        <v>FY2027</v>
      </c>
      <c r="V6" s="58" t="str">
        <f>'22Q3_P1'!V6</f>
        <v>FY2028</v>
      </c>
      <c r="W6" s="58" t="str">
        <f>'22Q3_P1'!W6</f>
        <v>FY2029</v>
      </c>
      <c r="X6" s="60" t="str">
        <f>'22Q3_P1'!X6</f>
        <v>FY2030</v>
      </c>
      <c r="AB6" s="27" t="s">
        <v>89</v>
      </c>
    </row>
    <row r="7" spans="1:28" s="27" customFormat="1" ht="15" customHeight="1" x14ac:dyDescent="0.25">
      <c r="A7" s="314"/>
      <c r="B7" s="315"/>
      <c r="C7" s="179" t="s">
        <v>700</v>
      </c>
      <c r="D7" s="180" t="s">
        <v>700</v>
      </c>
      <c r="E7" s="118"/>
      <c r="F7" s="118"/>
      <c r="G7" s="118" t="s">
        <v>5</v>
      </c>
      <c r="I7" s="155" t="str">
        <f>'22Q3_P1'!I7</f>
        <v>9 months</v>
      </c>
      <c r="J7" s="155" t="str">
        <f>'22Q3_P1'!J7</f>
        <v>9 months</v>
      </c>
      <c r="K7" s="155" t="str">
        <f>'22Q3_P1'!K7</f>
        <v>9 months</v>
      </c>
      <c r="L7" s="155" t="str">
        <f>'22Q3_P1'!L7</f>
        <v>9 months</v>
      </c>
      <c r="M7" s="155" t="str">
        <f>'22Q3_P1'!M7</f>
        <v>9 months</v>
      </c>
      <c r="N7" s="155" t="str">
        <f>'22Q3_P1'!N7</f>
        <v>9 months</v>
      </c>
      <c r="O7" s="155" t="str">
        <f>'22Q3_P1'!O7</f>
        <v>9 months</v>
      </c>
      <c r="P7" s="155" t="str">
        <f>'22Q3_P1'!P7</f>
        <v>9 months</v>
      </c>
      <c r="Q7" s="155" t="str">
        <f>'22Q3_P1'!Q7</f>
        <v>9 months</v>
      </c>
      <c r="R7" s="155" t="str">
        <f>'22Q3_P1'!R7</f>
        <v>9 months</v>
      </c>
      <c r="S7" s="155" t="str">
        <f>'22Q3_P1'!S7</f>
        <v>9 months</v>
      </c>
      <c r="T7" s="155" t="str">
        <f>'22Q3_P1'!T7</f>
        <v>9 months</v>
      </c>
      <c r="U7" s="155" t="str">
        <f>'22Q3_P1'!U7</f>
        <v>9 months</v>
      </c>
      <c r="V7" s="155" t="str">
        <f>'22Q3_P1'!V7</f>
        <v>9 months</v>
      </c>
      <c r="W7" s="155" t="str">
        <f>'22Q3_P1'!W7</f>
        <v>9 months</v>
      </c>
      <c r="X7" s="59" t="str">
        <f>'22Q3_P1'!X7</f>
        <v>9 months</v>
      </c>
      <c r="AB7" s="27" t="s">
        <v>89</v>
      </c>
    </row>
    <row r="8" spans="1:28" s="27" customFormat="1" ht="15" customHeight="1" x14ac:dyDescent="0.25">
      <c r="A8" s="36" t="s">
        <v>2</v>
      </c>
      <c r="B8" s="11" t="s">
        <v>12</v>
      </c>
      <c r="C8" s="85">
        <f t="shared" ref="C8:D28" si="0">+IF(O8="","―",O8)</f>
        <v>11.69568336784199</v>
      </c>
      <c r="D8" s="85">
        <f t="shared" si="0"/>
        <v>12.819158024848143</v>
      </c>
      <c r="E8" s="85">
        <f>'21Q4_P2'!E8</f>
        <v>10.930209898572073</v>
      </c>
      <c r="F8" s="85">
        <f>'21Q4_P2'!F8</f>
        <v>10.413845966857128</v>
      </c>
      <c r="G8" s="85">
        <f>'21Q4_P2'!G8</f>
        <v>8.9220086551730979</v>
      </c>
      <c r="I8" s="85"/>
      <c r="J8" s="85" t="str">
        <f>IF(OR('22Q3_P1'!J8&lt;=0,'22Q3_P1'!I8&lt;=0),"―",('22Q3_P1'!J8/'22Q3_P1'!I8-1)*100)</f>
        <v>―</v>
      </c>
      <c r="K8" s="85" t="str">
        <f>IF(OR('22Q3_P1'!K8&lt;=0,'22Q3_P1'!J8&lt;=0),"―",('22Q3_P1'!K8/'22Q3_P1'!J8-1)*100)</f>
        <v>―</v>
      </c>
      <c r="L8" s="85" t="str">
        <f>IF(OR('22Q3_P1'!L8&lt;=0,'22Q3_P1'!K8&lt;=0),"―",('22Q3_P1'!L8/'22Q3_P1'!K8-1)*100)</f>
        <v>―</v>
      </c>
      <c r="M8" s="85">
        <f>IF(OR('22Q3_P1'!M8&lt;=0,'22Q3_P1'!L8&lt;=0),"―",('22Q3_P1'!M8/'22Q3_P1'!L8-1)*100)</f>
        <v>14.745901267937622</v>
      </c>
      <c r="N8" s="85">
        <f>IF(OR('22Q3_P1'!N8&lt;=0,'22Q3_P1'!M8&lt;=0),"―",('22Q3_P1'!N8/'22Q3_P1'!M8-1)*100)</f>
        <v>9.3679727281952054</v>
      </c>
      <c r="O8" s="85">
        <f>IF(OR('22Q3_P1'!O8&lt;=0,'22Q3_P1'!N8&lt;=0),"―",('22Q3_P1'!O8/'22Q3_P1'!N8-1)*100)</f>
        <v>11.69568336784199</v>
      </c>
      <c r="P8" s="85">
        <f>IF(OR('22Q3_P1'!P8&lt;=0,'22Q3_P1'!O8&lt;=0),"―",('22Q3_P1'!P8/'22Q3_P1'!O8-1)*100)</f>
        <v>12.819158024848143</v>
      </c>
      <c r="Q8" s="85" t="str">
        <f>IF(OR('22Q3_P1'!Q8&lt;=0,'22Q3_P1'!P8&lt;=0),"―",('22Q3_P1'!Q8/'22Q3_P1'!P8-1)*100)</f>
        <v>―</v>
      </c>
      <c r="R8" s="85" t="str">
        <f>IF(OR('22Q3_P1'!R8&lt;=0,'22Q3_P1'!Q8&lt;=0),"―",('22Q3_P1'!R8/'22Q3_P1'!Q8-1)*100)</f>
        <v>―</v>
      </c>
      <c r="S8" s="85" t="str">
        <f>IF(OR('22Q3_P1'!S8&lt;=0,'22Q3_P1'!R8&lt;=0),"―",('22Q3_P1'!S8/'22Q3_P1'!R8-1)*100)</f>
        <v>―</v>
      </c>
      <c r="T8" s="85" t="str">
        <f>IF(OR('22Q3_P1'!T8&lt;=0,'22Q3_P1'!S8&lt;=0),"―",('22Q3_P1'!T8/'22Q3_P1'!S8-1)*100)</f>
        <v>―</v>
      </c>
      <c r="U8" s="85" t="str">
        <f>IF(OR('22Q3_P1'!U8&lt;=0,'22Q3_P1'!T8&lt;=0),"―",('22Q3_P1'!U8/'22Q3_P1'!T8-1)*100)</f>
        <v>―</v>
      </c>
      <c r="V8" s="85" t="str">
        <f>IF(OR('22Q3_P1'!V8&lt;=0,'22Q3_P1'!U8&lt;=0),"―",('22Q3_P1'!V8/'22Q3_P1'!U8-1)*100)</f>
        <v>―</v>
      </c>
      <c r="W8" s="85" t="str">
        <f>IF(OR('22Q3_P1'!W8&lt;=0,'22Q3_P1'!V8&lt;=0),"―",('22Q3_P1'!W8/'22Q3_P1'!V8-1)*100)</f>
        <v>―</v>
      </c>
      <c r="X8" s="85" t="str">
        <f>IF(OR('22Q3_P1'!X8&lt;=0,'22Q3_P1'!W8&lt;=0),"―",('22Q3_P1'!X8/'22Q3_P1'!W8-1)*100)</f>
        <v>―</v>
      </c>
      <c r="AB8" s="27" t="s">
        <v>89</v>
      </c>
    </row>
    <row r="9" spans="1:28" s="27" customFormat="1" ht="15" customHeight="1" x14ac:dyDescent="0.25">
      <c r="A9" s="38" t="s">
        <v>10</v>
      </c>
      <c r="B9" s="12" t="s">
        <v>13</v>
      </c>
      <c r="C9" s="87">
        <f t="shared" si="0"/>
        <v>8.2909863376804172</v>
      </c>
      <c r="D9" s="87">
        <f t="shared" si="0"/>
        <v>10.648353512061481</v>
      </c>
      <c r="E9" s="87">
        <f>'21Q4_P2'!E9</f>
        <v>4.5714470304396349</v>
      </c>
      <c r="F9" s="87">
        <f>'21Q4_P2'!F9</f>
        <v>8.3958390299183385</v>
      </c>
      <c r="G9" s="87">
        <f>'21Q4_P2'!G9</f>
        <v>0.23905588769657093</v>
      </c>
      <c r="I9" s="86"/>
      <c r="J9" s="87" t="str">
        <f>IF(OR('22Q3_P1'!J9&lt;=0,'22Q3_P1'!I9&lt;=0),"―",('22Q3_P1'!J9/'22Q3_P1'!I9-1)*100)</f>
        <v>―</v>
      </c>
      <c r="K9" s="87" t="str">
        <f>IF(OR('22Q3_P1'!K9&lt;=0,'22Q3_P1'!J9&lt;=0),"―",('22Q3_P1'!K9/'22Q3_P1'!J9-1)*100)</f>
        <v>―</v>
      </c>
      <c r="L9" s="87" t="str">
        <f>IF(OR('22Q3_P1'!L9&lt;=0,'22Q3_P1'!K9&lt;=0),"―",('22Q3_P1'!L9/'22Q3_P1'!K9-1)*100)</f>
        <v>―</v>
      </c>
      <c r="M9" s="87">
        <f>IF(OR('22Q3_P1'!M9&lt;=0,'22Q3_P1'!L9&lt;=0),"―",('22Q3_P1'!M9/'22Q3_P1'!L9-1)*100)</f>
        <v>4.4578702530569281</v>
      </c>
      <c r="N9" s="87">
        <f>IF(OR('22Q3_P1'!N9&lt;=0,'22Q3_P1'!M9&lt;=0),"―",('22Q3_P1'!N9/'22Q3_P1'!M9-1)*100)</f>
        <v>3.8106579037881394</v>
      </c>
      <c r="O9" s="87">
        <f>IF(OR('22Q3_P1'!O9&lt;=0,'22Q3_P1'!N9&lt;=0),"―",('22Q3_P1'!O9/'22Q3_P1'!N9-1)*100)</f>
        <v>8.2909863376804172</v>
      </c>
      <c r="P9" s="87">
        <f>IF(OR('22Q3_P1'!P9&lt;=0,'22Q3_P1'!O9&lt;=0),"―",('22Q3_P1'!P9/'22Q3_P1'!O9-1)*100)</f>
        <v>10.648353512061481</v>
      </c>
      <c r="Q9" s="87" t="str">
        <f>IF(OR('22Q3_P1'!Q9&lt;=0,'22Q3_P1'!P9&lt;=0),"―",('22Q3_P1'!Q9/'22Q3_P1'!P9-1)*100)</f>
        <v>―</v>
      </c>
      <c r="R9" s="87" t="str">
        <f>IF(OR('22Q3_P1'!R9&lt;=0,'22Q3_P1'!Q9&lt;=0),"―",('22Q3_P1'!R9/'22Q3_P1'!Q9-1)*100)</f>
        <v>―</v>
      </c>
      <c r="S9" s="87" t="str">
        <f>IF(OR('22Q3_P1'!S9&lt;=0,'22Q3_P1'!R9&lt;=0),"―",('22Q3_P1'!S9/'22Q3_P1'!R9-1)*100)</f>
        <v>―</v>
      </c>
      <c r="T9" s="87" t="str">
        <f>IF(OR('22Q3_P1'!T9&lt;=0,'22Q3_P1'!S9&lt;=0),"―",('22Q3_P1'!T9/'22Q3_P1'!S9-1)*100)</f>
        <v>―</v>
      </c>
      <c r="U9" s="87" t="str">
        <f>IF(OR('22Q3_P1'!U9&lt;=0,'22Q3_P1'!T9&lt;=0),"―",('22Q3_P1'!U9/'22Q3_P1'!T9-1)*100)</f>
        <v>―</v>
      </c>
      <c r="V9" s="87" t="str">
        <f>IF(OR('22Q3_P1'!V9&lt;=0,'22Q3_P1'!U9&lt;=0),"―",('22Q3_P1'!V9/'22Q3_P1'!U9-1)*100)</f>
        <v>―</v>
      </c>
      <c r="W9" s="87" t="str">
        <f>IF(OR('22Q3_P1'!W9&lt;=0,'22Q3_P1'!V9&lt;=0),"―",('22Q3_P1'!W9/'22Q3_P1'!V9-1)*100)</f>
        <v>―</v>
      </c>
      <c r="X9" s="87" t="str">
        <f>IF(OR('22Q3_P1'!X9&lt;=0,'22Q3_P1'!W9&lt;=0),"―",('22Q3_P1'!X9/'22Q3_P1'!W9-1)*100)</f>
        <v>―</v>
      </c>
      <c r="AB9" s="27" t="s">
        <v>89</v>
      </c>
    </row>
    <row r="10" spans="1:28" s="27" customFormat="1" ht="15" customHeight="1" x14ac:dyDescent="0.25">
      <c r="A10" s="38" t="s">
        <v>11</v>
      </c>
      <c r="B10" s="12" t="s">
        <v>44</v>
      </c>
      <c r="C10" s="87">
        <f t="shared" si="0"/>
        <v>16.365883213275566</v>
      </c>
      <c r="D10" s="87">
        <f t="shared" si="0"/>
        <v>1.8308884318957164</v>
      </c>
      <c r="E10" s="87">
        <f>'21Q4_P2'!E10</f>
        <v>20.572240825263897</v>
      </c>
      <c r="F10" s="87">
        <f>'21Q4_P2'!F10</f>
        <v>12.526864633266976</v>
      </c>
      <c r="G10" s="87">
        <f>'21Q4_P2'!G10</f>
        <v>7.5565941324293728</v>
      </c>
      <c r="I10" s="86"/>
      <c r="J10" s="87" t="str">
        <f>IF(OR('22Q3_P1'!J10&lt;=0,'22Q3_P1'!I10&lt;=0),"―",('22Q3_P1'!J10/'22Q3_P1'!I10-1)*100)</f>
        <v>―</v>
      </c>
      <c r="K10" s="87" t="str">
        <f>IF(OR('22Q3_P1'!K10&lt;=0,'22Q3_P1'!J10&lt;=0),"―",('22Q3_P1'!K10/'22Q3_P1'!J10-1)*100)</f>
        <v>―</v>
      </c>
      <c r="L10" s="87" t="str">
        <f>IF(OR('22Q3_P1'!L10&lt;=0,'22Q3_P1'!K10&lt;=0),"―",('22Q3_P1'!L10/'22Q3_P1'!K10-1)*100)</f>
        <v>―</v>
      </c>
      <c r="M10" s="87">
        <f>IF(OR('22Q3_P1'!M10&lt;=0,'22Q3_P1'!L10&lt;=0),"―",('22Q3_P1'!M10/'22Q3_P1'!L10-1)*100)</f>
        <v>37.785709323574523</v>
      </c>
      <c r="N10" s="87">
        <f>IF(OR('22Q3_P1'!N10&lt;=0,'22Q3_P1'!M10&lt;=0),"―",('22Q3_P1'!N10/'22Q3_P1'!M10-1)*100)</f>
        <v>17.648222138463467</v>
      </c>
      <c r="O10" s="87">
        <f>IF(OR('22Q3_P1'!O10&lt;=0,'22Q3_P1'!N10&lt;=0),"―",('22Q3_P1'!O10/'22Q3_P1'!N10-1)*100)</f>
        <v>16.365883213275566</v>
      </c>
      <c r="P10" s="87">
        <f>IF(OR('22Q3_P1'!P10&lt;=0,'22Q3_P1'!O10&lt;=0),"―",('22Q3_P1'!P10/'22Q3_P1'!O10-1)*100)</f>
        <v>1.8308884318957164</v>
      </c>
      <c r="Q10" s="87" t="str">
        <f>IF(OR('22Q3_P1'!Q10&lt;=0,'22Q3_P1'!P10&lt;=0),"―",('22Q3_P1'!Q10/'22Q3_P1'!P10-1)*100)</f>
        <v>―</v>
      </c>
      <c r="R10" s="87" t="str">
        <f>IF(OR('22Q3_P1'!R10&lt;=0,'22Q3_P1'!Q10&lt;=0),"―",('22Q3_P1'!R10/'22Q3_P1'!Q10-1)*100)</f>
        <v>―</v>
      </c>
      <c r="S10" s="87" t="str">
        <f>IF(OR('22Q3_P1'!S10&lt;=0,'22Q3_P1'!R10&lt;=0),"―",('22Q3_P1'!S10/'22Q3_P1'!R10-1)*100)</f>
        <v>―</v>
      </c>
      <c r="T10" s="87" t="str">
        <f>IF(OR('22Q3_P1'!T10&lt;=0,'22Q3_P1'!S10&lt;=0),"―",('22Q3_P1'!T10/'22Q3_P1'!S10-1)*100)</f>
        <v>―</v>
      </c>
      <c r="U10" s="87" t="str">
        <f>IF(OR('22Q3_P1'!U10&lt;=0,'22Q3_P1'!T10&lt;=0),"―",('22Q3_P1'!U10/'22Q3_P1'!T10-1)*100)</f>
        <v>―</v>
      </c>
      <c r="V10" s="87" t="str">
        <f>IF(OR('22Q3_P1'!V10&lt;=0,'22Q3_P1'!U10&lt;=0),"―",('22Q3_P1'!V10/'22Q3_P1'!U10-1)*100)</f>
        <v>―</v>
      </c>
      <c r="W10" s="87" t="str">
        <f>IF(OR('22Q3_P1'!W10&lt;=0,'22Q3_P1'!V10&lt;=0),"―",('22Q3_P1'!W10/'22Q3_P1'!V10-1)*100)</f>
        <v>―</v>
      </c>
      <c r="X10" s="87" t="str">
        <f>IF(OR('22Q3_P1'!X10&lt;=0,'22Q3_P1'!W10&lt;=0),"―",('22Q3_P1'!X10/'22Q3_P1'!W10-1)*100)</f>
        <v>―</v>
      </c>
      <c r="AB10" s="27" t="s">
        <v>89</v>
      </c>
    </row>
    <row r="11" spans="1:28" s="27" customFormat="1" ht="15" customHeight="1" x14ac:dyDescent="0.25">
      <c r="A11" s="38" t="s">
        <v>14</v>
      </c>
      <c r="B11" s="12" t="s">
        <v>77</v>
      </c>
      <c r="C11" s="87">
        <f t="shared" si="0"/>
        <v>20.266958184272511</v>
      </c>
      <c r="D11" s="87">
        <f t="shared" si="0"/>
        <v>246.65201328280597</v>
      </c>
      <c r="E11" s="87">
        <f>'21Q4_P2'!E11</f>
        <v>26.058653369887352</v>
      </c>
      <c r="F11" s="87">
        <f>'21Q4_P2'!F11</f>
        <v>26.839159432786296</v>
      </c>
      <c r="G11" s="87">
        <f>'21Q4_P2'!G11</f>
        <v>208.57905525730081</v>
      </c>
      <c r="I11" s="86"/>
      <c r="J11" s="87" t="str">
        <f>IF(OR('22Q3_P1'!J11&lt;=0,'22Q3_P1'!I11&lt;=0),"―",('22Q3_P1'!J11/'22Q3_P1'!I11-1)*100)</f>
        <v>―</v>
      </c>
      <c r="K11" s="87" t="str">
        <f>IF(OR('22Q3_P1'!K11&lt;=0,'22Q3_P1'!J11&lt;=0),"―",('22Q3_P1'!K11/'22Q3_P1'!J11-1)*100)</f>
        <v>―</v>
      </c>
      <c r="L11" s="87" t="str">
        <f>IF(OR('22Q3_P1'!L11&lt;=0,'22Q3_P1'!K11&lt;=0),"―",('22Q3_P1'!L11/'22Q3_P1'!K11-1)*100)</f>
        <v>―</v>
      </c>
      <c r="M11" s="87">
        <f>IF(OR('22Q3_P1'!M11&lt;=0,'22Q3_P1'!L11&lt;=0),"―",('22Q3_P1'!M11/'22Q3_P1'!L11-1)*100)</f>
        <v>18.304427019854685</v>
      </c>
      <c r="N11" s="87">
        <f>IF(OR('22Q3_P1'!N11&lt;=0,'22Q3_P1'!M11&lt;=0),"―",('22Q3_P1'!N11/'22Q3_P1'!M11-1)*100)</f>
        <v>25.283974698230427</v>
      </c>
      <c r="O11" s="87">
        <f>IF(OR('22Q3_P1'!O11&lt;=0,'22Q3_P1'!N11&lt;=0),"―",('22Q3_P1'!O11/'22Q3_P1'!N11-1)*100)</f>
        <v>20.266958184272511</v>
      </c>
      <c r="P11" s="87">
        <f>IF(OR('22Q3_P1'!P11&lt;=0,'22Q3_P1'!O11&lt;=0),"―",('22Q3_P1'!P11/'22Q3_P1'!O11-1)*100)</f>
        <v>246.65201328280597</v>
      </c>
      <c r="Q11" s="87" t="str">
        <f>IF(OR('22Q3_P1'!Q11&lt;=0,'22Q3_P1'!P11&lt;=0),"―",('22Q3_P1'!Q11/'22Q3_P1'!P11-1)*100)</f>
        <v>―</v>
      </c>
      <c r="R11" s="87" t="str">
        <f>IF(OR('22Q3_P1'!R11&lt;=0,'22Q3_P1'!Q11&lt;=0),"―",('22Q3_P1'!R11/'22Q3_P1'!Q11-1)*100)</f>
        <v>―</v>
      </c>
      <c r="S11" s="87" t="str">
        <f>IF(OR('22Q3_P1'!S11&lt;=0,'22Q3_P1'!R11&lt;=0),"―",('22Q3_P1'!S11/'22Q3_P1'!R11-1)*100)</f>
        <v>―</v>
      </c>
      <c r="T11" s="87" t="str">
        <f>IF(OR('22Q3_P1'!T11&lt;=0,'22Q3_P1'!S11&lt;=0),"―",('22Q3_P1'!T11/'22Q3_P1'!S11-1)*100)</f>
        <v>―</v>
      </c>
      <c r="U11" s="87" t="str">
        <f>IF(OR('22Q3_P1'!U11&lt;=0,'22Q3_P1'!T11&lt;=0),"―",('22Q3_P1'!U11/'22Q3_P1'!T11-1)*100)</f>
        <v>―</v>
      </c>
      <c r="V11" s="87" t="str">
        <f>IF(OR('22Q3_P1'!V11&lt;=0,'22Q3_P1'!U11&lt;=0),"―",('22Q3_P1'!V11/'22Q3_P1'!U11-1)*100)</f>
        <v>―</v>
      </c>
      <c r="W11" s="87" t="str">
        <f>IF(OR('22Q3_P1'!W11&lt;=0,'22Q3_P1'!V11&lt;=0),"―",('22Q3_P1'!W11/'22Q3_P1'!V11-1)*100)</f>
        <v>―</v>
      </c>
      <c r="X11" s="87" t="str">
        <f>IF(OR('22Q3_P1'!X11&lt;=0,'22Q3_P1'!W11&lt;=0),"―",('22Q3_P1'!X11/'22Q3_P1'!W11-1)*100)</f>
        <v>―</v>
      </c>
      <c r="AB11" s="27" t="s">
        <v>89</v>
      </c>
    </row>
    <row r="12" spans="1:28" s="27" customFormat="1" ht="15" customHeight="1" x14ac:dyDescent="0.25">
      <c r="A12" s="42" t="s">
        <v>15</v>
      </c>
      <c r="B12" s="12" t="s">
        <v>76</v>
      </c>
      <c r="C12" s="89">
        <f t="shared" si="0"/>
        <v>-2.6105203017293799</v>
      </c>
      <c r="D12" s="89">
        <f t="shared" si="0"/>
        <v>13.182007367909932</v>
      </c>
      <c r="E12" s="89">
        <f>'21Q4_P2'!E12</f>
        <v>17.793315476155147</v>
      </c>
      <c r="F12" s="89">
        <f>'21Q4_P2'!F12</f>
        <v>-1.6029936474443285</v>
      </c>
      <c r="G12" s="89">
        <f>'21Q4_P2'!G12</f>
        <v>54.962405568355543</v>
      </c>
      <c r="I12" s="88"/>
      <c r="J12" s="89" t="str">
        <f>IF(OR('22Q3_P1'!J12&lt;=0,'22Q3_P1'!I12&lt;=0),"―",('22Q3_P1'!J12/'22Q3_P1'!I12-1)*100)</f>
        <v>―</v>
      </c>
      <c r="K12" s="89" t="str">
        <f>IF(OR('22Q3_P1'!K12&lt;=0,'22Q3_P1'!J12&lt;=0),"―",('22Q3_P1'!K12/'22Q3_P1'!J12-1)*100)</f>
        <v>―</v>
      </c>
      <c r="L12" s="89" t="str">
        <f>IF(OR('22Q3_P1'!L12&lt;=0,'22Q3_P1'!K12&lt;=0),"―",('22Q3_P1'!L12/'22Q3_P1'!K12-1)*100)</f>
        <v>―</v>
      </c>
      <c r="M12" s="89">
        <f>IF(OR('22Q3_P1'!M12&lt;=0,'22Q3_P1'!L12&lt;=0),"―",('22Q3_P1'!M12/'22Q3_P1'!L12-1)*100)</f>
        <v>-19.371955997105772</v>
      </c>
      <c r="N12" s="89">
        <f>IF(OR('22Q3_P1'!N12&lt;=0,'22Q3_P1'!M12&lt;=0),"―",('22Q3_P1'!N12/'22Q3_P1'!M12-1)*100)</f>
        <v>15.320614688556212</v>
      </c>
      <c r="O12" s="89">
        <f>IF(OR('22Q3_P1'!O12&lt;=0,'22Q3_P1'!N12&lt;=0),"―",('22Q3_P1'!O12/'22Q3_P1'!N12-1)*100)</f>
        <v>-2.6105203017293799</v>
      </c>
      <c r="P12" s="89">
        <f>IF(OR('22Q3_P1'!P12&lt;=0,'22Q3_P1'!O12&lt;=0),"―",('22Q3_P1'!P12/'22Q3_P1'!O12-1)*100)</f>
        <v>13.182007367909932</v>
      </c>
      <c r="Q12" s="89" t="str">
        <f>IF(OR('22Q3_P1'!Q12&lt;=0,'22Q3_P1'!P12&lt;=0),"―",('22Q3_P1'!Q12/'22Q3_P1'!P12-1)*100)</f>
        <v>―</v>
      </c>
      <c r="R12" s="89" t="str">
        <f>IF(OR('22Q3_P1'!R12&lt;=0,'22Q3_P1'!Q12&lt;=0),"―",('22Q3_P1'!R12/'22Q3_P1'!Q12-1)*100)</f>
        <v>―</v>
      </c>
      <c r="S12" s="89" t="str">
        <f>IF(OR('22Q3_P1'!S12&lt;=0,'22Q3_P1'!R12&lt;=0),"―",('22Q3_P1'!S12/'22Q3_P1'!R12-1)*100)</f>
        <v>―</v>
      </c>
      <c r="T12" s="89" t="str">
        <f>IF(OR('22Q3_P1'!T12&lt;=0,'22Q3_P1'!S12&lt;=0),"―",('22Q3_P1'!T12/'22Q3_P1'!S12-1)*100)</f>
        <v>―</v>
      </c>
      <c r="U12" s="89" t="str">
        <f>IF(OR('22Q3_P1'!U12&lt;=0,'22Q3_P1'!T12&lt;=0),"―",('22Q3_P1'!U12/'22Q3_P1'!T12-1)*100)</f>
        <v>―</v>
      </c>
      <c r="V12" s="89" t="str">
        <f>IF(OR('22Q3_P1'!V12&lt;=0,'22Q3_P1'!U12&lt;=0),"―",('22Q3_P1'!V12/'22Q3_P1'!U12-1)*100)</f>
        <v>―</v>
      </c>
      <c r="W12" s="89" t="str">
        <f>IF(OR('22Q3_P1'!W12&lt;=0,'22Q3_P1'!V12&lt;=0),"―",('22Q3_P1'!W12/'22Q3_P1'!V12-1)*100)</f>
        <v>―</v>
      </c>
      <c r="X12" s="89" t="str">
        <f>IF(OR('22Q3_P1'!X12&lt;=0,'22Q3_P1'!W12&lt;=0),"―",('22Q3_P1'!X12/'22Q3_P1'!W12-1)*100)</f>
        <v>―</v>
      </c>
      <c r="AB12" s="27" t="s">
        <v>89</v>
      </c>
    </row>
    <row r="13" spans="1:28" s="27" customFormat="1" ht="15" customHeight="1" x14ac:dyDescent="0.25">
      <c r="A13" s="45" t="s">
        <v>19</v>
      </c>
      <c r="B13" s="13" t="s">
        <v>21</v>
      </c>
      <c r="C13" s="91">
        <f t="shared" si="0"/>
        <v>12.088310936801271</v>
      </c>
      <c r="D13" s="91">
        <f t="shared" si="0"/>
        <v>14.467487118695965</v>
      </c>
      <c r="E13" s="91">
        <f>'21Q4_P2'!E13</f>
        <v>10.928420896368563</v>
      </c>
      <c r="F13" s="91">
        <f>'21Q4_P2'!F13</f>
        <v>10.82683527774857</v>
      </c>
      <c r="G13" s="91" t="str">
        <f>'21Q4_P2'!G13</f>
        <v>―</v>
      </c>
      <c r="I13" s="90"/>
      <c r="J13" s="91" t="str">
        <f>IF(OR('22Q3_P1'!J13&lt;=0,'22Q3_P1'!I13&lt;=0),"―",('22Q3_P1'!J13/'22Q3_P1'!I13-1)*100)</f>
        <v>―</v>
      </c>
      <c r="K13" s="91" t="str">
        <f>IF(OR('22Q3_P1'!K13&lt;=0,'22Q3_P1'!J13&lt;=0),"―",('22Q3_P1'!K13/'22Q3_P1'!J13-1)*100)</f>
        <v>―</v>
      </c>
      <c r="L13" s="91" t="str">
        <f>IF(OR('22Q3_P1'!L13&lt;=0,'22Q3_P1'!K13&lt;=0),"―",('22Q3_P1'!L13/'22Q3_P1'!K13-1)*100)</f>
        <v>―</v>
      </c>
      <c r="M13" s="91">
        <f>IF(OR('22Q3_P1'!M13&lt;=0,'22Q3_P1'!L13&lt;=0),"―",('22Q3_P1'!M13/'22Q3_P1'!L13-1)*100)</f>
        <v>15.196037543775208</v>
      </c>
      <c r="N13" s="91">
        <f>IF(OR('22Q3_P1'!N13&lt;=0,'22Q3_P1'!M13&lt;=0),"―",('22Q3_P1'!N13/'22Q3_P1'!M13-1)*100)</f>
        <v>8.8221406159191496</v>
      </c>
      <c r="O13" s="91">
        <f>IF(OR('22Q3_P1'!O13&lt;=0,'22Q3_P1'!N13&lt;=0),"―",('22Q3_P1'!O13/'22Q3_P1'!N13-1)*100)</f>
        <v>12.088310936801271</v>
      </c>
      <c r="P13" s="91">
        <f>IF(OR('22Q3_P1'!P13&lt;=0,'22Q3_P1'!O13&lt;=0),"―",('22Q3_P1'!P13/'22Q3_P1'!O13-1)*100)</f>
        <v>14.467487118695965</v>
      </c>
      <c r="Q13" s="91" t="str">
        <f>IF(OR('22Q3_P1'!Q13&lt;=0,'22Q3_P1'!P13&lt;=0),"―",('22Q3_P1'!Q13/'22Q3_P1'!P13-1)*100)</f>
        <v>―</v>
      </c>
      <c r="R13" s="91" t="str">
        <f>IF(OR('22Q3_P1'!R13&lt;=0,'22Q3_P1'!Q13&lt;=0),"―",('22Q3_P1'!R13/'22Q3_P1'!Q13-1)*100)</f>
        <v>―</v>
      </c>
      <c r="S13" s="91" t="str">
        <f>IF(OR('22Q3_P1'!S13&lt;=0,'22Q3_P1'!R13&lt;=0),"―",('22Q3_P1'!S13/'22Q3_P1'!R13-1)*100)</f>
        <v>―</v>
      </c>
      <c r="T13" s="91" t="str">
        <f>IF(OR('22Q3_P1'!T13&lt;=0,'22Q3_P1'!S13&lt;=0),"―",('22Q3_P1'!T13/'22Q3_P1'!S13-1)*100)</f>
        <v>―</v>
      </c>
      <c r="U13" s="91" t="str">
        <f>IF(OR('22Q3_P1'!U13&lt;=0,'22Q3_P1'!T13&lt;=0),"―",('22Q3_P1'!U13/'22Q3_P1'!T13-1)*100)</f>
        <v>―</v>
      </c>
      <c r="V13" s="91" t="str">
        <f>IF(OR('22Q3_P1'!V13&lt;=0,'22Q3_P1'!U13&lt;=0),"―",('22Q3_P1'!V13/'22Q3_P1'!U13-1)*100)</f>
        <v>―</v>
      </c>
      <c r="W13" s="91" t="str">
        <f>IF(OR('22Q3_P1'!W13&lt;=0,'22Q3_P1'!V13&lt;=0),"―",('22Q3_P1'!W13/'22Q3_P1'!V13-1)*100)</f>
        <v>―</v>
      </c>
      <c r="X13" s="91" t="str">
        <f>IF(OR('22Q3_P1'!X13&lt;=0,'22Q3_P1'!W13&lt;=0),"―",('22Q3_P1'!X13/'22Q3_P1'!W13-1)*100)</f>
        <v>―</v>
      </c>
      <c r="AB13" s="27" t="s">
        <v>89</v>
      </c>
    </row>
    <row r="14" spans="1:28" s="27" customFormat="1" ht="15" customHeight="1" x14ac:dyDescent="0.25">
      <c r="A14" s="45" t="s">
        <v>20</v>
      </c>
      <c r="B14" s="13" t="s">
        <v>22</v>
      </c>
      <c r="C14" s="91">
        <f t="shared" si="0"/>
        <v>9.9299685985887898</v>
      </c>
      <c r="D14" s="91">
        <f t="shared" si="0"/>
        <v>5.2607922723570066</v>
      </c>
      <c r="E14" s="91">
        <f>'21Q4_P2'!E14</f>
        <v>10.93849329088652</v>
      </c>
      <c r="F14" s="91">
        <f>'21Q4_P2'!F14</f>
        <v>8.501807021419916</v>
      </c>
      <c r="G14" s="91" t="str">
        <f>'21Q4_P2'!G14</f>
        <v>―</v>
      </c>
      <c r="I14" s="91"/>
      <c r="J14" s="91" t="str">
        <f>IF(OR('22Q3_P1'!J14&lt;=0,'22Q3_P1'!I14&lt;=0),"―",('22Q3_P1'!J14/'22Q3_P1'!I14-1)*100)</f>
        <v>―</v>
      </c>
      <c r="K14" s="91" t="str">
        <f>IF(OR('22Q3_P1'!K14&lt;=0,'22Q3_P1'!J14&lt;=0),"―",('22Q3_P1'!K14/'22Q3_P1'!J14-1)*100)</f>
        <v>―</v>
      </c>
      <c r="L14" s="91" t="str">
        <f>IF(OR('22Q3_P1'!L14&lt;=0,'22Q3_P1'!K14&lt;=0),"―",('22Q3_P1'!L14/'22Q3_P1'!K14-1)*100)</f>
        <v>―</v>
      </c>
      <c r="M14" s="91">
        <f>IF(OR('22Q3_P1'!M14&lt;=0,'22Q3_P1'!L14&lt;=0),"―",('22Q3_P1'!M14/'22Q3_P1'!L14-1)*100)</f>
        <v>12.709385506306671</v>
      </c>
      <c r="N14" s="91">
        <f>IF(OR('22Q3_P1'!N14&lt;=0,'22Q3_P1'!M14&lt;=0),"―",('22Q3_P1'!N14/'22Q3_P1'!M14-1)*100)</f>
        <v>11.891920148114089</v>
      </c>
      <c r="O14" s="91">
        <f>IF(OR('22Q3_P1'!O14&lt;=0,'22Q3_P1'!N14&lt;=0),"―",('22Q3_P1'!O14/'22Q3_P1'!N14-1)*100)</f>
        <v>9.9299685985887898</v>
      </c>
      <c r="P14" s="91">
        <f>IF(OR('22Q3_P1'!P14&lt;=0,'22Q3_P1'!O14&lt;=0),"―",('22Q3_P1'!P14/'22Q3_P1'!O14-1)*100)</f>
        <v>5.2607922723570066</v>
      </c>
      <c r="Q14" s="91" t="str">
        <f>IF(OR('22Q3_P1'!Q14&lt;=0,'22Q3_P1'!P14&lt;=0),"―",('22Q3_P1'!Q14/'22Q3_P1'!P14-1)*100)</f>
        <v>―</v>
      </c>
      <c r="R14" s="91" t="str">
        <f>IF(OR('22Q3_P1'!R14&lt;=0,'22Q3_P1'!Q14&lt;=0),"―",('22Q3_P1'!R14/'22Q3_P1'!Q14-1)*100)</f>
        <v>―</v>
      </c>
      <c r="S14" s="91" t="str">
        <f>IF(OR('22Q3_P1'!S14&lt;=0,'22Q3_P1'!R14&lt;=0),"―",('22Q3_P1'!S14/'22Q3_P1'!R14-1)*100)</f>
        <v>―</v>
      </c>
      <c r="T14" s="91" t="str">
        <f>IF(OR('22Q3_P1'!T14&lt;=0,'22Q3_P1'!S14&lt;=0),"―",('22Q3_P1'!T14/'22Q3_P1'!S14-1)*100)</f>
        <v>―</v>
      </c>
      <c r="U14" s="91" t="str">
        <f>IF(OR('22Q3_P1'!U14&lt;=0,'22Q3_P1'!T14&lt;=0),"―",('22Q3_P1'!U14/'22Q3_P1'!T14-1)*100)</f>
        <v>―</v>
      </c>
      <c r="V14" s="91" t="str">
        <f>IF(OR('22Q3_P1'!V14&lt;=0,'22Q3_P1'!U14&lt;=0),"―",('22Q3_P1'!V14/'22Q3_P1'!U14-1)*100)</f>
        <v>―</v>
      </c>
      <c r="W14" s="91" t="str">
        <f>IF(OR('22Q3_P1'!W14&lt;=0,'22Q3_P1'!V14&lt;=0),"―",('22Q3_P1'!W14/'22Q3_P1'!V14-1)*100)</f>
        <v>―</v>
      </c>
      <c r="X14" s="91" t="str">
        <f>IF(OR('22Q3_P1'!X14&lt;=0,'22Q3_P1'!W14&lt;=0),"―",('22Q3_P1'!X14/'22Q3_P1'!W14-1)*100)</f>
        <v>―</v>
      </c>
      <c r="AB14" s="27" t="s">
        <v>89</v>
      </c>
    </row>
    <row r="15" spans="1:28" s="27" customFormat="1" ht="15" customHeight="1" x14ac:dyDescent="0.25">
      <c r="A15" s="45" t="s">
        <v>23</v>
      </c>
      <c r="B15" s="13" t="s">
        <v>508</v>
      </c>
      <c r="C15" s="91">
        <f t="shared" si="0"/>
        <v>10.589007425833863</v>
      </c>
      <c r="D15" s="91">
        <f t="shared" si="0"/>
        <v>11.041326589157418</v>
      </c>
      <c r="E15" s="91">
        <f>'21Q4_P2'!E15</f>
        <v>10.947891332778759</v>
      </c>
      <c r="F15" s="91">
        <f>'21Q4_P2'!F15</f>
        <v>10.519122435005768</v>
      </c>
      <c r="G15" s="91" t="str">
        <f>'21Q4_P2'!G15</f>
        <v>―</v>
      </c>
      <c r="I15" s="91"/>
      <c r="J15" s="91" t="str">
        <f>IF(OR('22Q3_P1'!J15&lt;=0,'22Q3_P1'!I15&lt;=0),"―",('22Q3_P1'!J15/'22Q3_P1'!I15-1)*100)</f>
        <v>―</v>
      </c>
      <c r="K15" s="91" t="str">
        <f>IF(OR('22Q3_P1'!K15&lt;=0,'22Q3_P1'!J15&lt;=0),"―",('22Q3_P1'!K15/'22Q3_P1'!J15-1)*100)</f>
        <v>―</v>
      </c>
      <c r="L15" s="91" t="str">
        <f>IF(OR('22Q3_P1'!L15&lt;=0,'22Q3_P1'!K15&lt;=0),"―",('22Q3_P1'!L15/'22Q3_P1'!K15-1)*100)</f>
        <v>―</v>
      </c>
      <c r="M15" s="91">
        <f>IF(OR('22Q3_P1'!M15&lt;=0,'22Q3_P1'!L15&lt;=0),"―",('22Q3_P1'!M15/'22Q3_P1'!L15-1)*100)</f>
        <v>17.513332348740953</v>
      </c>
      <c r="N15" s="91">
        <f>IF(OR('22Q3_P1'!N15&lt;=0,'22Q3_P1'!M15&lt;=0),"―",('22Q3_P1'!N15/'22Q3_P1'!M15-1)*100)</f>
        <v>7.4379351071715227</v>
      </c>
      <c r="O15" s="91">
        <f>IF(OR('22Q3_P1'!O15&lt;=0,'22Q3_P1'!N15&lt;=0),"―",('22Q3_P1'!O15/'22Q3_P1'!N15-1)*100)</f>
        <v>10.589007425833863</v>
      </c>
      <c r="P15" s="91">
        <f>IF(OR('22Q3_P1'!P15&lt;=0,'22Q3_P1'!O15&lt;=0),"―",('22Q3_P1'!P15/'22Q3_P1'!O15-1)*100)</f>
        <v>11.041326589157418</v>
      </c>
      <c r="Q15" s="91" t="str">
        <f>IF(OR('22Q3_P1'!Q15&lt;=0,'22Q3_P1'!P15&lt;=0),"―",('22Q3_P1'!Q15/'22Q3_P1'!P15-1)*100)</f>
        <v>―</v>
      </c>
      <c r="R15" s="91" t="str">
        <f>IF(OR('22Q3_P1'!R15&lt;=0,'22Q3_P1'!Q15&lt;=0),"―",('22Q3_P1'!R15/'22Q3_P1'!Q15-1)*100)</f>
        <v>―</v>
      </c>
      <c r="S15" s="91" t="str">
        <f>IF(OR('22Q3_P1'!S15&lt;=0,'22Q3_P1'!R15&lt;=0),"―",('22Q3_P1'!S15/'22Q3_P1'!R15-1)*100)</f>
        <v>―</v>
      </c>
      <c r="T15" s="91" t="str">
        <f>IF(OR('22Q3_P1'!T15&lt;=0,'22Q3_P1'!S15&lt;=0),"―",('22Q3_P1'!T15/'22Q3_P1'!S15-1)*100)</f>
        <v>―</v>
      </c>
      <c r="U15" s="91" t="str">
        <f>IF(OR('22Q3_P1'!U15&lt;=0,'22Q3_P1'!T15&lt;=0),"―",('22Q3_P1'!U15/'22Q3_P1'!T15-1)*100)</f>
        <v>―</v>
      </c>
      <c r="V15" s="91" t="str">
        <f>IF(OR('22Q3_P1'!V15&lt;=0,'22Q3_P1'!U15&lt;=0),"―",('22Q3_P1'!V15/'22Q3_P1'!U15-1)*100)</f>
        <v>―</v>
      </c>
      <c r="W15" s="91" t="str">
        <f>IF(OR('22Q3_P1'!W15&lt;=0,'22Q3_P1'!V15&lt;=0),"―",('22Q3_P1'!W15/'22Q3_P1'!V15-1)*100)</f>
        <v>―</v>
      </c>
      <c r="X15" s="91" t="str">
        <f>IF(OR('22Q3_P1'!X15&lt;=0,'22Q3_P1'!W15&lt;=0),"―",('22Q3_P1'!X15/'22Q3_P1'!W15-1)*100)</f>
        <v>―</v>
      </c>
      <c r="AB15" s="27" t="s">
        <v>89</v>
      </c>
    </row>
    <row r="16" spans="1:28" s="27" customFormat="1" ht="15" customHeight="1" x14ac:dyDescent="0.25">
      <c r="A16" s="36" t="s">
        <v>24</v>
      </c>
      <c r="B16" s="11" t="s">
        <v>27</v>
      </c>
      <c r="C16" s="85">
        <f t="shared" si="0"/>
        <v>8.6519715539906663</v>
      </c>
      <c r="D16" s="85">
        <f t="shared" si="0"/>
        <v>-6.148565014031016</v>
      </c>
      <c r="E16" s="85">
        <f>'21Q4_P2'!E16</f>
        <v>10.918659259822805</v>
      </c>
      <c r="F16" s="85">
        <f>'21Q4_P2'!F16</f>
        <v>4.2432559453089214</v>
      </c>
      <c r="G16" s="85">
        <f>'21Q4_P2'!G16</f>
        <v>7.2801374722998524</v>
      </c>
      <c r="I16" s="85"/>
      <c r="J16" s="85" t="str">
        <f>IF(OR('22Q3_P1'!J16&lt;=0,'22Q3_P1'!I16&lt;=0),"―",('22Q3_P1'!J16/'22Q3_P1'!I16-1)*100)</f>
        <v>―</v>
      </c>
      <c r="K16" s="85" t="str">
        <f>IF(OR('22Q3_P1'!K16&lt;=0,'22Q3_P1'!J16&lt;=0),"―",('22Q3_P1'!K16/'22Q3_P1'!J16-1)*100)</f>
        <v>―</v>
      </c>
      <c r="L16" s="85" t="str">
        <f>IF(OR('22Q3_P1'!L16&lt;=0,'22Q3_P1'!K16&lt;=0),"―",('22Q3_P1'!L16/'22Q3_P1'!K16-1)*100)</f>
        <v>―</v>
      </c>
      <c r="M16" s="85">
        <f>IF(OR('22Q3_P1'!M16&lt;=0,'22Q3_P1'!L16&lt;=0),"―",('22Q3_P1'!M16/'22Q3_P1'!L16-1)*100)</f>
        <v>3.4242085246527054</v>
      </c>
      <c r="N16" s="85">
        <f>IF(OR('22Q3_P1'!N16&lt;=0,'22Q3_P1'!M16&lt;=0),"―",('22Q3_P1'!N16/'22Q3_P1'!M16-1)*100)</f>
        <v>21.673425183511341</v>
      </c>
      <c r="O16" s="85">
        <f>IF(OR('22Q3_P1'!O16&lt;=0,'22Q3_P1'!N16&lt;=0),"―",('22Q3_P1'!O16/'22Q3_P1'!N16-1)*100)</f>
        <v>8.6519715539906663</v>
      </c>
      <c r="P16" s="85">
        <f>IF(OR('22Q3_P1'!P16&lt;=0,'22Q3_P1'!O16&lt;=0),"―",('22Q3_P1'!P16/'22Q3_P1'!O16-1)*100)</f>
        <v>-6.148565014031016</v>
      </c>
      <c r="Q16" s="85" t="str">
        <f>IF(OR('22Q3_P1'!Q16&lt;=0,'22Q3_P1'!P16&lt;=0),"―",('22Q3_P1'!Q16/'22Q3_P1'!P16-1)*100)</f>
        <v>―</v>
      </c>
      <c r="R16" s="85" t="str">
        <f>IF(OR('22Q3_P1'!R16&lt;=0,'22Q3_P1'!Q16&lt;=0),"―",('22Q3_P1'!R16/'22Q3_P1'!Q16-1)*100)</f>
        <v>―</v>
      </c>
      <c r="S16" s="85" t="str">
        <f>IF(OR('22Q3_P1'!S16&lt;=0,'22Q3_P1'!R16&lt;=0),"―",('22Q3_P1'!S16/'22Q3_P1'!R16-1)*100)</f>
        <v>―</v>
      </c>
      <c r="T16" s="85" t="str">
        <f>IF(OR('22Q3_P1'!T16&lt;=0,'22Q3_P1'!S16&lt;=0),"―",('22Q3_P1'!T16/'22Q3_P1'!S16-1)*100)</f>
        <v>―</v>
      </c>
      <c r="U16" s="85" t="str">
        <f>IF(OR('22Q3_P1'!U16&lt;=0,'22Q3_P1'!T16&lt;=0),"―",('22Q3_P1'!U16/'22Q3_P1'!T16-1)*100)</f>
        <v>―</v>
      </c>
      <c r="V16" s="85" t="str">
        <f>IF(OR('22Q3_P1'!V16&lt;=0,'22Q3_P1'!U16&lt;=0),"―",('22Q3_P1'!V16/'22Q3_P1'!U16-1)*100)</f>
        <v>―</v>
      </c>
      <c r="W16" s="85" t="str">
        <f>IF(OR('22Q3_P1'!W16&lt;=0,'22Q3_P1'!V16&lt;=0),"―",('22Q3_P1'!W16/'22Q3_P1'!V16-1)*100)</f>
        <v>―</v>
      </c>
      <c r="X16" s="85" t="str">
        <f>IF(OR('22Q3_P1'!X16&lt;=0,'22Q3_P1'!W16&lt;=0),"―",('22Q3_P1'!X16/'22Q3_P1'!W16-1)*100)</f>
        <v>―</v>
      </c>
      <c r="AB16" s="27" t="s">
        <v>89</v>
      </c>
    </row>
    <row r="17" spans="1:28" s="27" customFormat="1" ht="15" customHeight="1" x14ac:dyDescent="0.25">
      <c r="A17" s="38" t="s">
        <v>10</v>
      </c>
      <c r="B17" s="12" t="s">
        <v>13</v>
      </c>
      <c r="C17" s="87">
        <f t="shared" si="0"/>
        <v>8.1611057045582349</v>
      </c>
      <c r="D17" s="87">
        <f t="shared" si="0"/>
        <v>4.7732363356825847</v>
      </c>
      <c r="E17" s="87">
        <f>'21Q4_P2'!E17</f>
        <v>17.309146365548635</v>
      </c>
      <c r="F17" s="87">
        <f>'21Q4_P2'!F17</f>
        <v>9.4523203888105645</v>
      </c>
      <c r="G17" s="87">
        <f>'21Q4_P2'!G17</f>
        <v>4.7283777026049689</v>
      </c>
      <c r="I17" s="86"/>
      <c r="J17" s="87" t="str">
        <f>IF(OR('22Q3_P1'!J17&lt;=0,'22Q3_P1'!I17&lt;=0),"―",('22Q3_P1'!J17/'22Q3_P1'!I17-1)*100)</f>
        <v>―</v>
      </c>
      <c r="K17" s="87" t="str">
        <f>IF(OR('22Q3_P1'!K17&lt;=0,'22Q3_P1'!J17&lt;=0),"―",('22Q3_P1'!K17/'22Q3_P1'!J17-1)*100)</f>
        <v>―</v>
      </c>
      <c r="L17" s="87" t="str">
        <f>IF(OR('22Q3_P1'!L17&lt;=0,'22Q3_P1'!K17&lt;=0),"―",('22Q3_P1'!L17/'22Q3_P1'!K17-1)*100)</f>
        <v>―</v>
      </c>
      <c r="M17" s="87">
        <f>IF(OR('22Q3_P1'!M17&lt;=0,'22Q3_P1'!L17&lt;=0),"―",('22Q3_P1'!M17/'22Q3_P1'!L17-1)*100)</f>
        <v>6.9748986999278895</v>
      </c>
      <c r="N17" s="87">
        <f>IF(OR('22Q3_P1'!N17&lt;=0,'22Q3_P1'!M17&lt;=0),"―",('22Q3_P1'!N17/'22Q3_P1'!M17-1)*100)</f>
        <v>22.739625452152691</v>
      </c>
      <c r="O17" s="87">
        <f>IF(OR('22Q3_P1'!O17&lt;=0,'22Q3_P1'!N17&lt;=0),"―",('22Q3_P1'!O17/'22Q3_P1'!N17-1)*100)</f>
        <v>8.1611057045582349</v>
      </c>
      <c r="P17" s="87">
        <f>IF(OR('22Q3_P1'!P17&lt;=0,'22Q3_P1'!O17&lt;=0),"―",('22Q3_P1'!P17/'22Q3_P1'!O17-1)*100)</f>
        <v>4.7732363356825847</v>
      </c>
      <c r="Q17" s="87" t="str">
        <f>IF(OR('22Q3_P1'!Q17&lt;=0,'22Q3_P1'!P17&lt;=0),"―",('22Q3_P1'!Q17/'22Q3_P1'!P17-1)*100)</f>
        <v>―</v>
      </c>
      <c r="R17" s="87" t="str">
        <f>IF(OR('22Q3_P1'!R17&lt;=0,'22Q3_P1'!Q17&lt;=0),"―",('22Q3_P1'!R17/'22Q3_P1'!Q17-1)*100)</f>
        <v>―</v>
      </c>
      <c r="S17" s="87" t="str">
        <f>IF(OR('22Q3_P1'!S17&lt;=0,'22Q3_P1'!R17&lt;=0),"―",('22Q3_P1'!S17/'22Q3_P1'!R17-1)*100)</f>
        <v>―</v>
      </c>
      <c r="T17" s="87" t="str">
        <f>IF(OR('22Q3_P1'!T17&lt;=0,'22Q3_P1'!S17&lt;=0),"―",('22Q3_P1'!T17/'22Q3_P1'!S17-1)*100)</f>
        <v>―</v>
      </c>
      <c r="U17" s="87" t="str">
        <f>IF(OR('22Q3_P1'!U17&lt;=0,'22Q3_P1'!T17&lt;=0),"―",('22Q3_P1'!U17/'22Q3_P1'!T17-1)*100)</f>
        <v>―</v>
      </c>
      <c r="V17" s="87" t="str">
        <f>IF(OR('22Q3_P1'!V17&lt;=0,'22Q3_P1'!U17&lt;=0),"―",('22Q3_P1'!V17/'22Q3_P1'!U17-1)*100)</f>
        <v>―</v>
      </c>
      <c r="W17" s="87" t="str">
        <f>IF(OR('22Q3_P1'!W17&lt;=0,'22Q3_P1'!V17&lt;=0),"―",('22Q3_P1'!W17/'22Q3_P1'!V17-1)*100)</f>
        <v>―</v>
      </c>
      <c r="X17" s="87" t="str">
        <f>IF(OR('22Q3_P1'!X17&lt;=0,'22Q3_P1'!W17&lt;=0),"―",('22Q3_P1'!X17/'22Q3_P1'!W17-1)*100)</f>
        <v>―</v>
      </c>
      <c r="AB17" s="27" t="s">
        <v>89</v>
      </c>
    </row>
    <row r="18" spans="1:28" s="27" customFormat="1" ht="15" customHeight="1" x14ac:dyDescent="0.25">
      <c r="A18" s="38" t="s">
        <v>11</v>
      </c>
      <c r="B18" s="12" t="s">
        <v>44</v>
      </c>
      <c r="C18" s="87">
        <f t="shared" si="0"/>
        <v>45.146874236632662</v>
      </c>
      <c r="D18" s="87">
        <f t="shared" si="0"/>
        <v>-4.2891696566340514</v>
      </c>
      <c r="E18" s="87">
        <f>'21Q4_P2'!E18</f>
        <v>0.11843231025361334</v>
      </c>
      <c r="F18" s="87">
        <f>'21Q4_P2'!F18</f>
        <v>26.680710977945822</v>
      </c>
      <c r="G18" s="87">
        <f>'21Q4_P2'!G18</f>
        <v>37.833730215335201</v>
      </c>
      <c r="I18" s="86"/>
      <c r="J18" s="87" t="str">
        <f>IF(OR('22Q3_P1'!J18&lt;=0,'22Q3_P1'!I18&lt;=0),"―",('22Q3_P1'!J18/'22Q3_P1'!I18-1)*100)</f>
        <v>―</v>
      </c>
      <c r="K18" s="87" t="str">
        <f>IF(OR('22Q3_P1'!K18&lt;=0,'22Q3_P1'!J18&lt;=0),"―",('22Q3_P1'!K18/'22Q3_P1'!J18-1)*100)</f>
        <v>―</v>
      </c>
      <c r="L18" s="87" t="str">
        <f>IF(OR('22Q3_P1'!L18&lt;=0,'22Q3_P1'!K18&lt;=0),"―",('22Q3_P1'!L18/'22Q3_P1'!K18-1)*100)</f>
        <v>―</v>
      </c>
      <c r="M18" s="87">
        <f>IF(OR('22Q3_P1'!M18&lt;=0,'22Q3_P1'!L18&lt;=0),"―",('22Q3_P1'!M18/'22Q3_P1'!L18-1)*100)</f>
        <v>12.088438542387081</v>
      </c>
      <c r="N18" s="87">
        <f>IF(OR('22Q3_P1'!N18&lt;=0,'22Q3_P1'!M18&lt;=0),"―",('22Q3_P1'!N18/'22Q3_P1'!M18-1)*100)</f>
        <v>3.0462779942566964</v>
      </c>
      <c r="O18" s="87">
        <f>IF(OR('22Q3_P1'!O18&lt;=0,'22Q3_P1'!N18&lt;=0),"―",('22Q3_P1'!O18/'22Q3_P1'!N18-1)*100)</f>
        <v>45.146874236632662</v>
      </c>
      <c r="P18" s="87">
        <f>IF(OR('22Q3_P1'!P18&lt;=0,'22Q3_P1'!O18&lt;=0),"―",('22Q3_P1'!P18/'22Q3_P1'!O18-1)*100)</f>
        <v>-4.2891696566340514</v>
      </c>
      <c r="Q18" s="87" t="str">
        <f>IF(OR('22Q3_P1'!Q18&lt;=0,'22Q3_P1'!P18&lt;=0),"―",('22Q3_P1'!Q18/'22Q3_P1'!P18-1)*100)</f>
        <v>―</v>
      </c>
      <c r="R18" s="87" t="str">
        <f>IF(OR('22Q3_P1'!R18&lt;=0,'22Q3_P1'!Q18&lt;=0),"―",('22Q3_P1'!R18/'22Q3_P1'!Q18-1)*100)</f>
        <v>―</v>
      </c>
      <c r="S18" s="87" t="str">
        <f>IF(OR('22Q3_P1'!S18&lt;=0,'22Q3_P1'!R18&lt;=0),"―",('22Q3_P1'!S18/'22Q3_P1'!R18-1)*100)</f>
        <v>―</v>
      </c>
      <c r="T18" s="87" t="str">
        <f>IF(OR('22Q3_P1'!T18&lt;=0,'22Q3_P1'!S18&lt;=0),"―",('22Q3_P1'!T18/'22Q3_P1'!S18-1)*100)</f>
        <v>―</v>
      </c>
      <c r="U18" s="87" t="str">
        <f>IF(OR('22Q3_P1'!U18&lt;=0,'22Q3_P1'!T18&lt;=0),"―",('22Q3_P1'!U18/'22Q3_P1'!T18-1)*100)</f>
        <v>―</v>
      </c>
      <c r="V18" s="87" t="str">
        <f>IF(OR('22Q3_P1'!V18&lt;=0,'22Q3_P1'!U18&lt;=0),"―",('22Q3_P1'!V18/'22Q3_P1'!U18-1)*100)</f>
        <v>―</v>
      </c>
      <c r="W18" s="87" t="str">
        <f>IF(OR('22Q3_P1'!W18&lt;=0,'22Q3_P1'!V18&lt;=0),"―",('22Q3_P1'!W18/'22Q3_P1'!V18-1)*100)</f>
        <v>―</v>
      </c>
      <c r="X18" s="87" t="str">
        <f>IF(OR('22Q3_P1'!X18&lt;=0,'22Q3_P1'!W18&lt;=0),"―",('22Q3_P1'!X18/'22Q3_P1'!W18-1)*100)</f>
        <v>―</v>
      </c>
      <c r="AB18" s="27" t="s">
        <v>89</v>
      </c>
    </row>
    <row r="19" spans="1:28" s="27" customFormat="1" ht="15" customHeight="1" x14ac:dyDescent="0.25">
      <c r="A19" s="38" t="s">
        <v>14</v>
      </c>
      <c r="B19" s="12" t="s">
        <v>77</v>
      </c>
      <c r="C19" s="87">
        <f t="shared" si="0"/>
        <v>14.95784016583459</v>
      </c>
      <c r="D19" s="87">
        <f t="shared" si="0"/>
        <v>35.834568162801482</v>
      </c>
      <c r="E19" s="87">
        <f>'21Q4_P2'!E19</f>
        <v>18.229404721325725</v>
      </c>
      <c r="F19" s="87">
        <f>'21Q4_P2'!F19</f>
        <v>-13.061213497183378</v>
      </c>
      <c r="G19" s="87">
        <f>'21Q4_P2'!G19</f>
        <v>102.64721296653593</v>
      </c>
      <c r="I19" s="86"/>
      <c r="J19" s="87" t="str">
        <f>IF(OR('22Q3_P1'!J19&lt;=0,'22Q3_P1'!I19&lt;=0),"―",('22Q3_P1'!J19/'22Q3_P1'!I19-1)*100)</f>
        <v>―</v>
      </c>
      <c r="K19" s="87" t="str">
        <f>IF(OR('22Q3_P1'!K19&lt;=0,'22Q3_P1'!J19&lt;=0),"―",('22Q3_P1'!K19/'22Q3_P1'!J19-1)*100)</f>
        <v>―</v>
      </c>
      <c r="L19" s="87" t="str">
        <f>IF(OR('22Q3_P1'!L19&lt;=0,'22Q3_P1'!K19&lt;=0),"―",('22Q3_P1'!L19/'22Q3_P1'!K19-1)*100)</f>
        <v>―</v>
      </c>
      <c r="M19" s="87">
        <f>IF(OR('22Q3_P1'!M19&lt;=0,'22Q3_P1'!L19&lt;=0),"―",('22Q3_P1'!M19/'22Q3_P1'!L19-1)*100)</f>
        <v>12.732081944272956</v>
      </c>
      <c r="N19" s="87">
        <f>IF(OR('22Q3_P1'!N19&lt;=0,'22Q3_P1'!M19&lt;=0),"―",('22Q3_P1'!N19/'22Q3_P1'!M19-1)*100)</f>
        <v>17.46343441642253</v>
      </c>
      <c r="O19" s="87">
        <f>IF(OR('22Q3_P1'!O19&lt;=0,'22Q3_P1'!N19&lt;=0),"―",('22Q3_P1'!O19/'22Q3_P1'!N19-1)*100)</f>
        <v>14.95784016583459</v>
      </c>
      <c r="P19" s="87">
        <f>IF(OR('22Q3_P1'!P19&lt;=0,'22Q3_P1'!O19&lt;=0),"―",('22Q3_P1'!P19/'22Q3_P1'!O19-1)*100)</f>
        <v>35.834568162801482</v>
      </c>
      <c r="Q19" s="87" t="str">
        <f>IF(OR('22Q3_P1'!Q19&lt;=0,'22Q3_P1'!P19&lt;=0),"―",('22Q3_P1'!Q19/'22Q3_P1'!P19-1)*100)</f>
        <v>―</v>
      </c>
      <c r="R19" s="87" t="str">
        <f>IF(OR('22Q3_P1'!R19&lt;=0,'22Q3_P1'!Q19&lt;=0),"―",('22Q3_P1'!R19/'22Q3_P1'!Q19-1)*100)</f>
        <v>―</v>
      </c>
      <c r="S19" s="87" t="str">
        <f>IF(OR('22Q3_P1'!S19&lt;=0,'22Q3_P1'!R19&lt;=0),"―",('22Q3_P1'!S19/'22Q3_P1'!R19-1)*100)</f>
        <v>―</v>
      </c>
      <c r="T19" s="87" t="str">
        <f>IF(OR('22Q3_P1'!T19&lt;=0,'22Q3_P1'!S19&lt;=0),"―",('22Q3_P1'!T19/'22Q3_P1'!S19-1)*100)</f>
        <v>―</v>
      </c>
      <c r="U19" s="87" t="str">
        <f>IF(OR('22Q3_P1'!U19&lt;=0,'22Q3_P1'!T19&lt;=0),"―",('22Q3_P1'!U19/'22Q3_P1'!T19-1)*100)</f>
        <v>―</v>
      </c>
      <c r="V19" s="87" t="str">
        <f>IF(OR('22Q3_P1'!V19&lt;=0,'22Q3_P1'!U19&lt;=0),"―",('22Q3_P1'!V19/'22Q3_P1'!U19-1)*100)</f>
        <v>―</v>
      </c>
      <c r="W19" s="87" t="str">
        <f>IF(OR('22Q3_P1'!W19&lt;=0,'22Q3_P1'!V19&lt;=0),"―",('22Q3_P1'!W19/'22Q3_P1'!V19-1)*100)</f>
        <v>―</v>
      </c>
      <c r="X19" s="87" t="str">
        <f>IF(OR('22Q3_P1'!X19&lt;=0,'22Q3_P1'!W19&lt;=0),"―",('22Q3_P1'!X19/'22Q3_P1'!W19-1)*100)</f>
        <v>―</v>
      </c>
      <c r="AB19" s="27" t="s">
        <v>89</v>
      </c>
    </row>
    <row r="20" spans="1:28" s="27" customFormat="1" ht="15" customHeight="1" x14ac:dyDescent="0.25">
      <c r="A20" s="38" t="s">
        <v>15</v>
      </c>
      <c r="B20" s="12" t="s">
        <v>76</v>
      </c>
      <c r="C20" s="87" t="str">
        <f t="shared" si="0"/>
        <v>―</v>
      </c>
      <c r="D20" s="87" t="str">
        <f t="shared" si="0"/>
        <v>―</v>
      </c>
      <c r="E20" s="87">
        <f>'21Q4_P2'!E20</f>
        <v>631.95342214632467</v>
      </c>
      <c r="F20" s="87" t="str">
        <f>'21Q4_P2'!F20</f>
        <v>―</v>
      </c>
      <c r="G20" s="87" t="str">
        <f>'21Q4_P2'!G20</f>
        <v>―</v>
      </c>
      <c r="I20" s="86"/>
      <c r="J20" s="87" t="str">
        <f>IF(OR('22Q3_P1'!J20&lt;=0,'22Q3_P1'!I20&lt;=0),"―",('22Q3_P1'!J20/'22Q3_P1'!I20-1)*100)</f>
        <v>―</v>
      </c>
      <c r="K20" s="87" t="str">
        <f>IF(OR('22Q3_P1'!K20&lt;=0,'22Q3_P1'!J20&lt;=0),"―",('22Q3_P1'!K20/'22Q3_P1'!J20-1)*100)</f>
        <v>―</v>
      </c>
      <c r="L20" s="87" t="str">
        <f>IF(OR('22Q3_P1'!L20&lt;=0,'22Q3_P1'!K20&lt;=0),"―",('22Q3_P1'!L20/'22Q3_P1'!K20-1)*100)</f>
        <v>―</v>
      </c>
      <c r="M20" s="87">
        <f>IF(OR('22Q3_P1'!M20&lt;=0,'22Q3_P1'!L20&lt;=0),"―",('22Q3_P1'!M20/'22Q3_P1'!L20-1)*100)</f>
        <v>-90.355092846873134</v>
      </c>
      <c r="N20" s="87">
        <f>IF(OR('22Q3_P1'!N20&lt;=0,'22Q3_P1'!M20&lt;=0),"―",('22Q3_P1'!N20/'22Q3_P1'!M20-1)*100)</f>
        <v>333.93866109741037</v>
      </c>
      <c r="O20" s="87" t="str">
        <f>IF(OR('22Q3_P1'!O20&lt;=0,'22Q3_P1'!N20&lt;=0),"―",('22Q3_P1'!O20/'22Q3_P1'!N20-1)*100)</f>
        <v>―</v>
      </c>
      <c r="P20" s="87" t="str">
        <f>IF(OR('22Q3_P1'!P20&lt;=0,'22Q3_P1'!O20&lt;=0),"―",('22Q3_P1'!P20/'22Q3_P1'!O20-1)*100)</f>
        <v>―</v>
      </c>
      <c r="Q20" s="87" t="str">
        <f>IF(OR('22Q3_P1'!Q20&lt;=0,'22Q3_P1'!P20&lt;=0),"―",('22Q3_P1'!Q20/'22Q3_P1'!P20-1)*100)</f>
        <v>―</v>
      </c>
      <c r="R20" s="87" t="str">
        <f>IF(OR('22Q3_P1'!R20&lt;=0,'22Q3_P1'!Q20&lt;=0),"―",('22Q3_P1'!R20/'22Q3_P1'!Q20-1)*100)</f>
        <v>―</v>
      </c>
      <c r="S20" s="87" t="str">
        <f>IF(OR('22Q3_P1'!S20&lt;=0,'22Q3_P1'!R20&lt;=0),"―",('22Q3_P1'!S20/'22Q3_P1'!R20-1)*100)</f>
        <v>―</v>
      </c>
      <c r="T20" s="87" t="str">
        <f>IF(OR('22Q3_P1'!T20&lt;=0,'22Q3_P1'!S20&lt;=0),"―",('22Q3_P1'!T20/'22Q3_P1'!S20-1)*100)</f>
        <v>―</v>
      </c>
      <c r="U20" s="87" t="str">
        <f>IF(OR('22Q3_P1'!U20&lt;=0,'22Q3_P1'!T20&lt;=0),"―",('22Q3_P1'!U20/'22Q3_P1'!T20-1)*100)</f>
        <v>―</v>
      </c>
      <c r="V20" s="87" t="str">
        <f>IF(OR('22Q3_P1'!V20&lt;=0,'22Q3_P1'!U20&lt;=0),"―",('22Q3_P1'!V20/'22Q3_P1'!U20-1)*100)</f>
        <v>―</v>
      </c>
      <c r="W20" s="87" t="str">
        <f>IF(OR('22Q3_P1'!W20&lt;=0,'22Q3_P1'!V20&lt;=0),"―",('22Q3_P1'!W20/'22Q3_P1'!V20-1)*100)</f>
        <v>―</v>
      </c>
      <c r="X20" s="87" t="str">
        <f>IF(OR('22Q3_P1'!X20&lt;=0,'22Q3_P1'!W20&lt;=0),"―",('22Q3_P1'!X20/'22Q3_P1'!W20-1)*100)</f>
        <v>―</v>
      </c>
      <c r="AB20" s="27" t="s">
        <v>89</v>
      </c>
    </row>
    <row r="21" spans="1:28" s="27" customFormat="1" ht="15" customHeight="1" x14ac:dyDescent="0.25">
      <c r="A21" s="36" t="s">
        <v>32</v>
      </c>
      <c r="B21" s="11" t="s">
        <v>28</v>
      </c>
      <c r="C21" s="85">
        <f t="shared" si="0"/>
        <v>50.62336751221936</v>
      </c>
      <c r="D21" s="85">
        <f t="shared" si="0"/>
        <v>146.73371842780875</v>
      </c>
      <c r="E21" s="85">
        <f>'21Q4_P2'!E21</f>
        <v>153.94911997422014</v>
      </c>
      <c r="F21" s="85">
        <f>'21Q4_P2'!F21</f>
        <v>8.0319637410911415</v>
      </c>
      <c r="G21" s="85" t="str">
        <f>'21Q4_P2'!G21</f>
        <v>―</v>
      </c>
      <c r="I21" s="92"/>
      <c r="J21" s="85" t="str">
        <f>IF(OR('22Q3_P1'!J22&lt;=0,'22Q3_P1'!I22&lt;=0),"―",('22Q3_P1'!J22/'22Q3_P1'!I22-1)*100)</f>
        <v>―</v>
      </c>
      <c r="K21" s="85" t="str">
        <f>IF(OR('22Q3_P1'!K22&lt;=0,'22Q3_P1'!J22&lt;=0),"―",('22Q3_P1'!K22/'22Q3_P1'!J22-1)*100)</f>
        <v>―</v>
      </c>
      <c r="L21" s="85" t="str">
        <f>IF(OR('22Q3_P1'!L22&lt;=0,'22Q3_P1'!K22&lt;=0),"―",('22Q3_P1'!L22/'22Q3_P1'!K22-1)*100)</f>
        <v>―</v>
      </c>
      <c r="M21" s="85">
        <f>IF(OR('22Q3_P1'!M22&lt;=0,'22Q3_P1'!L22&lt;=0),"―",('22Q3_P1'!M22/'22Q3_P1'!L22-1)*100)</f>
        <v>11.504033649285361</v>
      </c>
      <c r="N21" s="85">
        <f>IF(OR('22Q3_P1'!N22&lt;=0,'22Q3_P1'!M22&lt;=0),"―",('22Q3_P1'!N22/'22Q3_P1'!M22-1)*100)</f>
        <v>64.02446970126006</v>
      </c>
      <c r="O21" s="85">
        <f>IF(OR('22Q3_P1'!O22&lt;=0,'22Q3_P1'!N22&lt;=0),"―",('22Q3_P1'!O22/'22Q3_P1'!N22-1)*100)</f>
        <v>50.62336751221936</v>
      </c>
      <c r="P21" s="85">
        <f>IF(OR('22Q3_P1'!P22&lt;=0,'22Q3_P1'!O22&lt;=0),"―",('22Q3_P1'!P22/'22Q3_P1'!O22-1)*100)</f>
        <v>146.73371842780875</v>
      </c>
      <c r="Q21" s="85" t="str">
        <f>IF(OR('22Q3_P1'!Q22&lt;=0,'22Q3_P1'!P22&lt;=0),"―",('22Q3_P1'!Q22/'22Q3_P1'!P22-1)*100)</f>
        <v>―</v>
      </c>
      <c r="R21" s="85" t="str">
        <f>IF(OR('22Q3_P1'!R22&lt;=0,'22Q3_P1'!Q22&lt;=0),"―",('22Q3_P1'!R22/'22Q3_P1'!Q22-1)*100)</f>
        <v>―</v>
      </c>
      <c r="S21" s="85" t="str">
        <f>IF(OR('22Q3_P1'!S22&lt;=0,'22Q3_P1'!R22&lt;=0),"―",('22Q3_P1'!S22/'22Q3_P1'!R22-1)*100)</f>
        <v>―</v>
      </c>
      <c r="T21" s="85" t="str">
        <f>IF(OR('22Q3_P1'!T22&lt;=0,'22Q3_P1'!S22&lt;=0),"―",('22Q3_P1'!T22/'22Q3_P1'!S22-1)*100)</f>
        <v>―</v>
      </c>
      <c r="U21" s="85" t="str">
        <f>IF(OR('22Q3_P1'!U22&lt;=0,'22Q3_P1'!T22&lt;=0),"―",('22Q3_P1'!U22/'22Q3_P1'!T22-1)*100)</f>
        <v>―</v>
      </c>
      <c r="V21" s="85" t="str">
        <f>IF(OR('22Q3_P1'!V22&lt;=0,'22Q3_P1'!U22&lt;=0),"―",('22Q3_P1'!V22/'22Q3_P1'!U22-1)*100)</f>
        <v>―</v>
      </c>
      <c r="W21" s="85" t="str">
        <f>IF(OR('22Q3_P1'!W22&lt;=0,'22Q3_P1'!V22&lt;=0),"―",('22Q3_P1'!W22/'22Q3_P1'!V22-1)*100)</f>
        <v>―</v>
      </c>
      <c r="X21" s="85" t="str">
        <f>IF(OR('22Q3_P1'!X22&lt;=0,'22Q3_P1'!W22&lt;=0),"―",('22Q3_P1'!X22/'22Q3_P1'!W22-1)*100)</f>
        <v>―</v>
      </c>
      <c r="AB21" s="27" t="s">
        <v>89</v>
      </c>
    </row>
    <row r="22" spans="1:28" s="27" customFormat="1" ht="15" customHeight="1" x14ac:dyDescent="0.25">
      <c r="A22" s="36" t="s">
        <v>38</v>
      </c>
      <c r="B22" s="11" t="s">
        <v>41</v>
      </c>
      <c r="C22" s="85">
        <f t="shared" si="0"/>
        <v>-0.3212680242749566</v>
      </c>
      <c r="D22" s="85">
        <f t="shared" si="0"/>
        <v>39.811034204521675</v>
      </c>
      <c r="E22" s="85">
        <f>'21Q4_P2'!E22</f>
        <v>50.182382432542958</v>
      </c>
      <c r="F22" s="85">
        <f>'21Q4_P2'!F22</f>
        <v>18.464274132592195</v>
      </c>
      <c r="G22" s="85" t="str">
        <f>'21Q4_P2'!G22</f>
        <v>―</v>
      </c>
      <c r="I22" s="92"/>
      <c r="J22" s="85" t="str">
        <f>IF(OR('22Q3_P1'!J28&lt;=0,'22Q3_P1'!I28&lt;=0),"―",('22Q3_P1'!J28/'22Q3_P1'!I28-1)*100)</f>
        <v>―</v>
      </c>
      <c r="K22" s="85" t="str">
        <f>IF(OR('22Q3_P1'!K28&lt;=0,'22Q3_P1'!J28&lt;=0),"―",('22Q3_P1'!K28/'22Q3_P1'!J28-1)*100)</f>
        <v>―</v>
      </c>
      <c r="L22" s="85" t="str">
        <f>IF(OR('22Q3_P1'!L28&lt;=0,'22Q3_P1'!K28&lt;=0),"―",('22Q3_P1'!L28/'22Q3_P1'!K28-1)*100)</f>
        <v>―</v>
      </c>
      <c r="M22" s="85">
        <f>IF(OR('22Q3_P1'!M28&lt;=0,'22Q3_P1'!L28&lt;=0),"―",('22Q3_P1'!M28/'22Q3_P1'!L28-1)*100)</f>
        <v>74.155491388313564</v>
      </c>
      <c r="N22" s="85">
        <f>IF(OR('22Q3_P1'!N28&lt;=0,'22Q3_P1'!M28&lt;=0),"―",('22Q3_P1'!N28/'22Q3_P1'!M28-1)*100)</f>
        <v>79.532639354256389</v>
      </c>
      <c r="O22" s="85">
        <f>IF(OR('22Q3_P1'!O28&lt;=0,'22Q3_P1'!N28&lt;=0),"―",('22Q3_P1'!O28/'22Q3_P1'!N28-1)*100)</f>
        <v>-0.3212680242749566</v>
      </c>
      <c r="P22" s="85">
        <f>IF(OR('22Q3_P1'!P28&lt;=0,'22Q3_P1'!O28&lt;=0),"―",('22Q3_P1'!P28/'22Q3_P1'!O28-1)*100)</f>
        <v>39.811034204521675</v>
      </c>
      <c r="Q22" s="85" t="str">
        <f>IF(OR('22Q3_P1'!Q28&lt;=0,'22Q3_P1'!P28&lt;=0),"―",('22Q3_P1'!Q28/'22Q3_P1'!P28-1)*100)</f>
        <v>―</v>
      </c>
      <c r="R22" s="85" t="str">
        <f>IF(OR('22Q3_P1'!R28&lt;=0,'22Q3_P1'!Q28&lt;=0),"―",('22Q3_P1'!R28/'22Q3_P1'!Q28-1)*100)</f>
        <v>―</v>
      </c>
      <c r="S22" s="85" t="str">
        <f>IF(OR('22Q3_P1'!S28&lt;=0,'22Q3_P1'!R28&lt;=0),"―",('22Q3_P1'!S28/'22Q3_P1'!R28-1)*100)</f>
        <v>―</v>
      </c>
      <c r="T22" s="85" t="str">
        <f>IF(OR('22Q3_P1'!T28&lt;=0,'22Q3_P1'!S28&lt;=0),"―",('22Q3_P1'!T28/'22Q3_P1'!S28-1)*100)</f>
        <v>―</v>
      </c>
      <c r="U22" s="85" t="str">
        <f>IF(OR('22Q3_P1'!U28&lt;=0,'22Q3_P1'!T28&lt;=0),"―",('22Q3_P1'!U28/'22Q3_P1'!T28-1)*100)</f>
        <v>―</v>
      </c>
      <c r="V22" s="85" t="str">
        <f>IF(OR('22Q3_P1'!V28&lt;=0,'22Q3_P1'!U28&lt;=0),"―",('22Q3_P1'!V28/'22Q3_P1'!U28-1)*100)</f>
        <v>―</v>
      </c>
      <c r="W22" s="85" t="str">
        <f>IF(OR('22Q3_P1'!W28&lt;=0,'22Q3_P1'!V28&lt;=0),"―",('22Q3_P1'!W28/'22Q3_P1'!V28-1)*100)</f>
        <v>―</v>
      </c>
      <c r="X22" s="85" t="str">
        <f>IF(OR('22Q3_P1'!X28&lt;=0,'22Q3_P1'!W28&lt;=0),"―",('22Q3_P1'!X28/'22Q3_P1'!W28-1)*100)</f>
        <v>―</v>
      </c>
      <c r="AB22" s="27" t="s">
        <v>89</v>
      </c>
    </row>
    <row r="23" spans="1:28" s="27" customFormat="1" ht="15" customHeight="1" x14ac:dyDescent="0.25">
      <c r="A23" s="45" t="s">
        <v>48</v>
      </c>
      <c r="B23" s="13" t="s">
        <v>515</v>
      </c>
      <c r="C23" s="91">
        <f t="shared" si="0"/>
        <v>10.902572792745357</v>
      </c>
      <c r="D23" s="91">
        <f t="shared" si="0"/>
        <v>-0.33593365349863236</v>
      </c>
      <c r="E23" s="91">
        <f>'21Q4_P2'!E23</f>
        <v>13.042007717814496</v>
      </c>
      <c r="F23" s="91">
        <f>'21Q4_P2'!F23</f>
        <v>3.6437522400369904</v>
      </c>
      <c r="G23" s="91">
        <f>'21Q4_P2'!G23</f>
        <v>12.751274952470325</v>
      </c>
      <c r="I23" s="91"/>
      <c r="J23" s="85" t="str">
        <f>IF(OR('22Q3_P1'!J34&lt;=0,'22Q3_P1'!I34&lt;=0),"―",('22Q3_P1'!J34/'22Q3_P1'!I34-1)*100)</f>
        <v>―</v>
      </c>
      <c r="K23" s="85" t="str">
        <f>IF(OR('22Q3_P1'!K34&lt;=0,'22Q3_P1'!J34&lt;=0),"―",('22Q3_P1'!K34/'22Q3_P1'!J34-1)*100)</f>
        <v>―</v>
      </c>
      <c r="L23" s="85" t="str">
        <f>IF(OR('22Q3_P1'!L34&lt;=0,'22Q3_P1'!K34&lt;=0),"―",('22Q3_P1'!L34/'22Q3_P1'!K34-1)*100)</f>
        <v>―</v>
      </c>
      <c r="M23" s="85">
        <f>IF(OR('22Q3_P1'!M34&lt;=0,'22Q3_P1'!L34&lt;=0),"―",('22Q3_P1'!M34/'22Q3_P1'!L34-1)*100)</f>
        <v>1.9177995790308877</v>
      </c>
      <c r="N23" s="85">
        <f>IF(OR('22Q3_P1'!N34&lt;=0,'22Q3_P1'!M34&lt;=0),"―",('22Q3_P1'!N34/'22Q3_P1'!M34-1)*100)</f>
        <v>20.517222520736421</v>
      </c>
      <c r="O23" s="85">
        <f>IF(OR('22Q3_P1'!O34&lt;=0,'22Q3_P1'!N34&lt;=0),"―",('22Q3_P1'!O34/'22Q3_P1'!N34-1)*100)</f>
        <v>10.902572792745357</v>
      </c>
      <c r="P23" s="85">
        <f>IF(OR('22Q3_P1'!P34&lt;=0,'22Q3_P1'!O34&lt;=0),"―",('22Q3_P1'!P34/'22Q3_P1'!O34-1)*100)</f>
        <v>-0.33593365349863236</v>
      </c>
      <c r="Q23" s="85" t="str">
        <f>IF(OR('22Q3_P1'!Q34&lt;=0,'22Q3_P1'!P34&lt;=0),"―",('22Q3_P1'!Q34/'22Q3_P1'!P34-1)*100)</f>
        <v>―</v>
      </c>
      <c r="R23" s="85" t="str">
        <f>IF(OR('22Q3_P1'!R34&lt;=0,'22Q3_P1'!Q34&lt;=0),"―",('22Q3_P1'!R34/'22Q3_P1'!Q34-1)*100)</f>
        <v>―</v>
      </c>
      <c r="S23" s="85" t="str">
        <f>IF(OR('22Q3_P1'!S34&lt;=0,'22Q3_P1'!R34&lt;=0),"―",('22Q3_P1'!S34/'22Q3_P1'!R34-1)*100)</f>
        <v>―</v>
      </c>
      <c r="T23" s="85" t="str">
        <f>IF(OR('22Q3_P1'!T34&lt;=0,'22Q3_P1'!S34&lt;=0),"―",('22Q3_P1'!T34/'22Q3_P1'!S34-1)*100)</f>
        <v>―</v>
      </c>
      <c r="U23" s="85" t="str">
        <f>IF(OR('22Q3_P1'!U34&lt;=0,'22Q3_P1'!T34&lt;=0),"―",('22Q3_P1'!U34/'22Q3_P1'!T34-1)*100)</f>
        <v>―</v>
      </c>
      <c r="V23" s="85" t="str">
        <f>IF(OR('22Q3_P1'!V34&lt;=0,'22Q3_P1'!U34&lt;=0),"―",('22Q3_P1'!V34/'22Q3_P1'!U34-1)*100)</f>
        <v>―</v>
      </c>
      <c r="W23" s="85" t="str">
        <f>IF(OR('22Q3_P1'!W34&lt;=0,'22Q3_P1'!V34&lt;=0),"―",('22Q3_P1'!W34/'22Q3_P1'!V34-1)*100)</f>
        <v>―</v>
      </c>
      <c r="X23" s="85" t="str">
        <f>IF(OR('22Q3_P1'!X34&lt;=0,'22Q3_P1'!W34&lt;=0),"―",('22Q3_P1'!X34/'22Q3_P1'!W34-1)*100)</f>
        <v>―</v>
      </c>
      <c r="AB23" s="27" t="s">
        <v>89</v>
      </c>
    </row>
    <row r="24" spans="1:28" s="27" customFormat="1" ht="15" customHeight="1" x14ac:dyDescent="0.25">
      <c r="A24" s="36" t="s">
        <v>49</v>
      </c>
      <c r="B24" s="11" t="s">
        <v>510</v>
      </c>
      <c r="C24" s="85">
        <f t="shared" si="0"/>
        <v>384.19618446049634</v>
      </c>
      <c r="D24" s="85" t="str">
        <f t="shared" si="0"/>
        <v>―</v>
      </c>
      <c r="E24" s="85">
        <f>'21Q4_P2'!E24</f>
        <v>-96.458282869968599</v>
      </c>
      <c r="F24" s="85">
        <f>'21Q4_P2'!F24</f>
        <v>322.68322309034511</v>
      </c>
      <c r="G24" s="85" t="str">
        <f>'21Q4_P2'!G24</f>
        <v>―</v>
      </c>
      <c r="I24" s="92"/>
      <c r="J24" s="85" t="str">
        <f>IF(OR('22Q3_P1'!J35&lt;=0,'22Q3_P1'!I35&lt;=0),"―",('22Q3_P1'!J35/'22Q3_P1'!I35-1)*100)</f>
        <v>―</v>
      </c>
      <c r="K24" s="85" t="str">
        <f>IF(OR('22Q3_P1'!K35&lt;=0,'22Q3_P1'!J35&lt;=0),"―",('22Q3_P1'!K35/'22Q3_P1'!J35-1)*100)</f>
        <v>―</v>
      </c>
      <c r="L24" s="85" t="str">
        <f>IF(OR('22Q3_P1'!L35&lt;=0,'22Q3_P1'!K35&lt;=0),"―",('22Q3_P1'!L35/'22Q3_P1'!K35-1)*100)</f>
        <v>―</v>
      </c>
      <c r="M24" s="85">
        <f>IF(OR('22Q3_P1'!M35&lt;=0,'22Q3_P1'!L35&lt;=0),"―",('22Q3_P1'!M35/'22Q3_P1'!L35-1)*100)</f>
        <v>1511.5123467489248</v>
      </c>
      <c r="N24" s="85">
        <f>IF(OR('22Q3_P1'!N35&lt;=0,'22Q3_P1'!M35&lt;=0),"―",('22Q3_P1'!N35/'22Q3_P1'!M35-1)*100)</f>
        <v>-96.675479281178283</v>
      </c>
      <c r="O24" s="85">
        <f>IF(OR('22Q3_P1'!O35&lt;=0,'22Q3_P1'!N35&lt;=0),"―",('22Q3_P1'!O35/'22Q3_P1'!N35-1)*100)</f>
        <v>384.19618446049634</v>
      </c>
      <c r="P24" s="85" t="str">
        <f>IF(OR('22Q3_P1'!P35&lt;=0,'22Q3_P1'!O35&lt;=0),"―",('22Q3_P1'!P35/'22Q3_P1'!O35-1)*100)</f>
        <v>―</v>
      </c>
      <c r="Q24" s="85" t="str">
        <f>IF(OR('22Q3_P1'!Q35&lt;=0,'22Q3_P1'!P35&lt;=0),"―",('22Q3_P1'!Q35/'22Q3_P1'!P35-1)*100)</f>
        <v>―</v>
      </c>
      <c r="R24" s="85" t="str">
        <f>IF(OR('22Q3_P1'!R35&lt;=0,'22Q3_P1'!Q35&lt;=0),"―",('22Q3_P1'!R35/'22Q3_P1'!Q35-1)*100)</f>
        <v>―</v>
      </c>
      <c r="S24" s="85" t="str">
        <f>IF(OR('22Q3_P1'!S35&lt;=0,'22Q3_P1'!R35&lt;=0),"―",('22Q3_P1'!S35/'22Q3_P1'!R35-1)*100)</f>
        <v>―</v>
      </c>
      <c r="T24" s="85" t="str">
        <f>IF(OR('22Q3_P1'!T35&lt;=0,'22Q3_P1'!S35&lt;=0),"―",('22Q3_P1'!T35/'22Q3_P1'!S35-1)*100)</f>
        <v>―</v>
      </c>
      <c r="U24" s="85" t="str">
        <f>IF(OR('22Q3_P1'!U35&lt;=0,'22Q3_P1'!T35&lt;=0),"―",('22Q3_P1'!U35/'22Q3_P1'!T35-1)*100)</f>
        <v>―</v>
      </c>
      <c r="V24" s="85" t="str">
        <f>IF(OR('22Q3_P1'!V35&lt;=0,'22Q3_P1'!U35&lt;=0),"―",('22Q3_P1'!V35/'22Q3_P1'!U35-1)*100)</f>
        <v>―</v>
      </c>
      <c r="W24" s="85" t="str">
        <f>IF(OR('22Q3_P1'!W35&lt;=0,'22Q3_P1'!V35&lt;=0),"―",('22Q3_P1'!W35/'22Q3_P1'!V35-1)*100)</f>
        <v>―</v>
      </c>
      <c r="X24" s="85" t="str">
        <f>IF(OR('22Q3_P1'!X35&lt;=0,'22Q3_P1'!W35&lt;=0),"―",('22Q3_P1'!X35/'22Q3_P1'!W35-1)*100)</f>
        <v>―</v>
      </c>
      <c r="AB24" s="27" t="s">
        <v>89</v>
      </c>
    </row>
    <row r="25" spans="1:28" s="27" customFormat="1" ht="15" customHeight="1" x14ac:dyDescent="0.25">
      <c r="A25" s="36" t="s">
        <v>51</v>
      </c>
      <c r="B25" s="11" t="s">
        <v>512</v>
      </c>
      <c r="C25" s="85">
        <f t="shared" si="0"/>
        <v>55.898614544630277</v>
      </c>
      <c r="D25" s="85">
        <f t="shared" si="0"/>
        <v>185.96976060888147</v>
      </c>
      <c r="E25" s="85">
        <f>'21Q4_P2'!E25</f>
        <v>-25.123011974625864</v>
      </c>
      <c r="F25" s="85">
        <f>'21Q4_P2'!F25</f>
        <v>29.519236479094779</v>
      </c>
      <c r="G25" s="85" t="str">
        <f>'21Q4_P2'!G25</f>
        <v>―</v>
      </c>
      <c r="I25" s="92"/>
      <c r="J25" s="85" t="str">
        <f>IF(OR('22Q3_P1'!J40&lt;=0,'22Q3_P1'!I40&lt;=0),"―",('22Q3_P1'!J40/'22Q3_P1'!I40-1)*100)</f>
        <v>―</v>
      </c>
      <c r="K25" s="85" t="str">
        <f>IF(OR('22Q3_P1'!K40&lt;=0,'22Q3_P1'!J40&lt;=0),"―",('22Q3_P1'!K40/'22Q3_P1'!J40-1)*100)</f>
        <v>―</v>
      </c>
      <c r="L25" s="85" t="str">
        <f>IF(OR('22Q3_P1'!L40&lt;=0,'22Q3_P1'!K40&lt;=0),"―",('22Q3_P1'!L40/'22Q3_P1'!K40-1)*100)</f>
        <v>―</v>
      </c>
      <c r="M25" s="85">
        <f>IF(OR('22Q3_P1'!M40&lt;=0,'22Q3_P1'!L40&lt;=0),"―",('22Q3_P1'!M40/'22Q3_P1'!L40-1)*100)</f>
        <v>72.105371028854123</v>
      </c>
      <c r="N25" s="85">
        <f>IF(OR('22Q3_P1'!N40&lt;=0,'22Q3_P1'!M40&lt;=0),"―",('22Q3_P1'!N40/'22Q3_P1'!M40-1)*100)</f>
        <v>-48.825698653490477</v>
      </c>
      <c r="O25" s="85">
        <f>IF(OR('22Q3_P1'!O40&lt;=0,'22Q3_P1'!N40&lt;=0),"―",('22Q3_P1'!O40/'22Q3_P1'!N40-1)*100)</f>
        <v>55.898614544630277</v>
      </c>
      <c r="P25" s="85">
        <f>IF(OR('22Q3_P1'!P40&lt;=0,'22Q3_P1'!O40&lt;=0),"―",('22Q3_P1'!P40/'22Q3_P1'!O40-1)*100)</f>
        <v>185.96976060888147</v>
      </c>
      <c r="Q25" s="85" t="str">
        <f>IF(OR('22Q3_P1'!Q40&lt;=0,'22Q3_P1'!P40&lt;=0),"―",('22Q3_P1'!Q40/'22Q3_P1'!P40-1)*100)</f>
        <v>―</v>
      </c>
      <c r="R25" s="85" t="str">
        <f>IF(OR('22Q3_P1'!R40&lt;=0,'22Q3_P1'!Q40&lt;=0),"―",('22Q3_P1'!R40/'22Q3_P1'!Q40-1)*100)</f>
        <v>―</v>
      </c>
      <c r="S25" s="85" t="str">
        <f>IF(OR('22Q3_P1'!S40&lt;=0,'22Q3_P1'!R40&lt;=0),"―",('22Q3_P1'!S40/'22Q3_P1'!R40-1)*100)</f>
        <v>―</v>
      </c>
      <c r="T25" s="85" t="str">
        <f>IF(OR('22Q3_P1'!T40&lt;=0,'22Q3_P1'!S40&lt;=0),"―",('22Q3_P1'!T40/'22Q3_P1'!S40-1)*100)</f>
        <v>―</v>
      </c>
      <c r="U25" s="85" t="str">
        <f>IF(OR('22Q3_P1'!U40&lt;=0,'22Q3_P1'!T40&lt;=0),"―",('22Q3_P1'!U40/'22Q3_P1'!T40-1)*100)</f>
        <v>―</v>
      </c>
      <c r="V25" s="85" t="str">
        <f>IF(OR('22Q3_P1'!V40&lt;=0,'22Q3_P1'!U40&lt;=0),"―",('22Q3_P1'!V40/'22Q3_P1'!U40-1)*100)</f>
        <v>―</v>
      </c>
      <c r="W25" s="85" t="str">
        <f>IF(OR('22Q3_P1'!W40&lt;=0,'22Q3_P1'!V40&lt;=0),"―",('22Q3_P1'!W40/'22Q3_P1'!V40-1)*100)</f>
        <v>―</v>
      </c>
      <c r="X25" s="85" t="str">
        <f>IF(OR('22Q3_P1'!X40&lt;=0,'22Q3_P1'!W40&lt;=0),"―",('22Q3_P1'!X40/'22Q3_P1'!W40-1)*100)</f>
        <v>―</v>
      </c>
      <c r="AB25" s="27" t="s">
        <v>89</v>
      </c>
    </row>
    <row r="26" spans="1:28" s="27" customFormat="1" ht="15" customHeight="1" x14ac:dyDescent="0.25">
      <c r="A26" s="9" t="s">
        <v>555</v>
      </c>
      <c r="B26" s="13" t="s">
        <v>516</v>
      </c>
      <c r="C26" s="91">
        <f t="shared" si="0"/>
        <v>16.092129716068548</v>
      </c>
      <c r="D26" s="91">
        <f t="shared" si="0"/>
        <v>-15.712691941897994</v>
      </c>
      <c r="E26" s="91">
        <f>'21Q4_P2'!E26</f>
        <v>-23.132377960532235</v>
      </c>
      <c r="F26" s="91">
        <f>'21Q4_P2'!F26</f>
        <v>5.3565438701667079</v>
      </c>
      <c r="G26" s="91" t="str">
        <f>'21Q4_P2'!G26</f>
        <v>―</v>
      </c>
      <c r="I26" s="91"/>
      <c r="J26" s="91" t="str">
        <f>IF(OR('22Q3_P1'!J46&lt;=0,'22Q3_P1'!I46&lt;=0),"―",('22Q3_P1'!J46/'22Q3_P1'!I46-1)*100)</f>
        <v>―</v>
      </c>
      <c r="K26" s="91" t="str">
        <f>IF(OR('22Q3_P1'!K46&lt;=0,'22Q3_P1'!J46&lt;=0),"―",('22Q3_P1'!K46/'22Q3_P1'!J46-1)*100)</f>
        <v>―</v>
      </c>
      <c r="L26" s="91" t="str">
        <f>IF(OR('22Q3_P1'!L46&lt;=0,'22Q3_P1'!K46&lt;=0),"―",('22Q3_P1'!L46/'22Q3_P1'!K46-1)*100)</f>
        <v>―</v>
      </c>
      <c r="M26" s="91">
        <f>IF(OR('22Q3_P1'!M46&lt;=0,'22Q3_P1'!L46&lt;=0),"―",('22Q3_P1'!M46/'22Q3_P1'!L46-1)*100)</f>
        <v>59.64088014224609</v>
      </c>
      <c r="N26" s="91">
        <f>IF(OR('22Q3_P1'!N46&lt;=0,'22Q3_P1'!M46&lt;=0),"―",('22Q3_P1'!N46/'22Q3_P1'!M46-1)*100)</f>
        <v>-23.846763151545503</v>
      </c>
      <c r="O26" s="91">
        <f>IF(OR('22Q3_P1'!O46&lt;=0,'22Q3_P1'!N46&lt;=0),"―",('22Q3_P1'!O46/'22Q3_P1'!N46-1)*100)</f>
        <v>16.092129716068548</v>
      </c>
      <c r="P26" s="91">
        <f>IF(OR('22Q3_P1'!P46&lt;=0,'22Q3_P1'!O46&lt;=0),"―",('22Q3_P1'!P46/'22Q3_P1'!O46-1)*100)</f>
        <v>-15.712691941897994</v>
      </c>
      <c r="Q26" s="91" t="str">
        <f>IF(OR('22Q3_P1'!Q46&lt;=0,'22Q3_P1'!P46&lt;=0),"―",('22Q3_P1'!Q46/'22Q3_P1'!P46-1)*100)</f>
        <v>―</v>
      </c>
      <c r="R26" s="91" t="str">
        <f>IF(OR('22Q3_P1'!R46&lt;=0,'22Q3_P1'!Q46&lt;=0),"―",('22Q3_P1'!R46/'22Q3_P1'!Q46-1)*100)</f>
        <v>―</v>
      </c>
      <c r="S26" s="91" t="str">
        <f>IF(OR('22Q3_P1'!S46&lt;=0,'22Q3_P1'!R46&lt;=0),"―",('22Q3_P1'!S46/'22Q3_P1'!R46-1)*100)</f>
        <v>―</v>
      </c>
      <c r="T26" s="91" t="str">
        <f>IF(OR('22Q3_P1'!T46&lt;=0,'22Q3_P1'!S46&lt;=0),"―",('22Q3_P1'!T46/'22Q3_P1'!S46-1)*100)</f>
        <v>―</v>
      </c>
      <c r="U26" s="91" t="str">
        <f>IF(OR('22Q3_P1'!U46&lt;=0,'22Q3_P1'!T46&lt;=0),"―",('22Q3_P1'!U46/'22Q3_P1'!T46-1)*100)</f>
        <v>―</v>
      </c>
      <c r="V26" s="91" t="str">
        <f>IF(OR('22Q3_P1'!V46&lt;=0,'22Q3_P1'!U46&lt;=0),"―",('22Q3_P1'!V46/'22Q3_P1'!U46-1)*100)</f>
        <v>―</v>
      </c>
      <c r="W26" s="91" t="str">
        <f>IF(OR('22Q3_P1'!W46&lt;=0,'22Q3_P1'!V46&lt;=0),"―",('22Q3_P1'!W46/'22Q3_P1'!V46-1)*100)</f>
        <v>―</v>
      </c>
      <c r="X26" s="91" t="str">
        <f>IF(OR('22Q3_P1'!X46&lt;=0,'22Q3_P1'!W46&lt;=0),"―",('22Q3_P1'!X46/'22Q3_P1'!W46-1)*100)</f>
        <v>―</v>
      </c>
      <c r="AB26" s="27" t="s">
        <v>89</v>
      </c>
    </row>
    <row r="27" spans="1:28" s="27" customFormat="1" ht="15" customHeight="1" x14ac:dyDescent="0.25">
      <c r="A27" s="45" t="s">
        <v>57</v>
      </c>
      <c r="B27" s="13" t="s">
        <v>54</v>
      </c>
      <c r="C27" s="91">
        <f t="shared" si="0"/>
        <v>18.817715306481929</v>
      </c>
      <c r="D27" s="91">
        <f t="shared" si="0"/>
        <v>-14.368629652641618</v>
      </c>
      <c r="E27" s="91">
        <f>'21Q4_P2'!E27</f>
        <v>-18.427165572622929</v>
      </c>
      <c r="F27" s="91">
        <f>'21Q4_P2'!F27</f>
        <v>17.77429678743885</v>
      </c>
      <c r="G27" s="91" t="str">
        <f>'21Q4_P2'!G27</f>
        <v>―</v>
      </c>
      <c r="I27" s="90"/>
      <c r="J27" s="91" t="str">
        <f>IF(OR('22Q3_P1'!J47&lt;=0,'22Q3_P1'!I47&lt;=0),"―",('22Q3_P1'!J47/'22Q3_P1'!I47-1)*100)</f>
        <v>―</v>
      </c>
      <c r="K27" s="91" t="str">
        <f>IF(OR('22Q3_P1'!K47&lt;=0,'22Q3_P1'!J47&lt;=0),"―",('22Q3_P1'!K47/'22Q3_P1'!J47-1)*100)</f>
        <v>―</v>
      </c>
      <c r="L27" s="91" t="str">
        <f>IF(OR('22Q3_P1'!L47&lt;=0,'22Q3_P1'!K47&lt;=0),"―",('22Q3_P1'!L47/'22Q3_P1'!K47-1)*100)</f>
        <v>―</v>
      </c>
      <c r="M27" s="91">
        <f>IF(OR('22Q3_P1'!M47&lt;=0,'22Q3_P1'!L47&lt;=0),"―",('22Q3_P1'!M47/'22Q3_P1'!L47-1)*100)</f>
        <v>68.304491036501361</v>
      </c>
      <c r="N27" s="91">
        <f>IF(OR('22Q3_P1'!N47&lt;=0,'22Q3_P1'!M47&lt;=0),"―",('22Q3_P1'!N47/'22Q3_P1'!M47-1)*100)</f>
        <v>-14.226014613509729</v>
      </c>
      <c r="O27" s="91">
        <f>IF(OR('22Q3_P1'!O47&lt;=0,'22Q3_P1'!N47&lt;=0),"―",('22Q3_P1'!O47/'22Q3_P1'!N47-1)*100)</f>
        <v>18.817715306481929</v>
      </c>
      <c r="P27" s="91">
        <f>IF(OR('22Q3_P1'!P47&lt;=0,'22Q3_P1'!O47&lt;=0),"―",('22Q3_P1'!P47/'22Q3_P1'!O47-1)*100)</f>
        <v>-14.368629652641618</v>
      </c>
      <c r="Q27" s="91" t="str">
        <f>IF(OR('22Q3_P1'!Q47&lt;=0,'22Q3_P1'!P47&lt;=0),"―",('22Q3_P1'!Q47/'22Q3_P1'!P47-1)*100)</f>
        <v>―</v>
      </c>
      <c r="R27" s="91" t="str">
        <f>IF(OR('22Q3_P1'!R47&lt;=0,'22Q3_P1'!Q47&lt;=0),"―",('22Q3_P1'!R47/'22Q3_P1'!Q47-1)*100)</f>
        <v>―</v>
      </c>
      <c r="S27" s="91" t="str">
        <f>IF(OR('22Q3_P1'!S47&lt;=0,'22Q3_P1'!R47&lt;=0),"―",('22Q3_P1'!S47/'22Q3_P1'!R47-1)*100)</f>
        <v>―</v>
      </c>
      <c r="T27" s="91" t="str">
        <f>IF(OR('22Q3_P1'!T47&lt;=0,'22Q3_P1'!S47&lt;=0),"―",('22Q3_P1'!T47/'22Q3_P1'!S47-1)*100)</f>
        <v>―</v>
      </c>
      <c r="U27" s="91" t="str">
        <f>IF(OR('22Q3_P1'!U47&lt;=0,'22Q3_P1'!T47&lt;=0),"―",('22Q3_P1'!U47/'22Q3_P1'!T47-1)*100)</f>
        <v>―</v>
      </c>
      <c r="V27" s="91" t="str">
        <f>IF(OR('22Q3_P1'!V47&lt;=0,'22Q3_P1'!U47&lt;=0),"―",('22Q3_P1'!V47/'22Q3_P1'!U47-1)*100)</f>
        <v>―</v>
      </c>
      <c r="W27" s="91" t="str">
        <f>IF(OR('22Q3_P1'!W47&lt;=0,'22Q3_P1'!V47&lt;=0),"―",('22Q3_P1'!W47/'22Q3_P1'!V47-1)*100)</f>
        <v>―</v>
      </c>
      <c r="X27" s="91" t="str">
        <f>IF(OR('22Q3_P1'!X47&lt;=0,'22Q3_P1'!W47&lt;=0),"―",('22Q3_P1'!X47/'22Q3_P1'!W47-1)*100)</f>
        <v>―</v>
      </c>
      <c r="AB27" s="27" t="s">
        <v>89</v>
      </c>
    </row>
    <row r="28" spans="1:28" s="27" customFormat="1" ht="15" customHeight="1" x14ac:dyDescent="0.25">
      <c r="A28" s="156" t="s">
        <v>556</v>
      </c>
      <c r="B28" s="13" t="s">
        <v>55</v>
      </c>
      <c r="C28" s="91">
        <f t="shared" si="0"/>
        <v>14.289995783779919</v>
      </c>
      <c r="D28" s="91">
        <f t="shared" si="0"/>
        <v>-16.636580558702484</v>
      </c>
      <c r="E28" s="91">
        <f>'21Q4_P2'!E28</f>
        <v>-25.342314567789604</v>
      </c>
      <c r="F28" s="91">
        <f>'21Q4_P2'!F28</f>
        <v>-1.0160263525618496</v>
      </c>
      <c r="G28" s="91">
        <f>'21Q4_P2'!G28</f>
        <v>14.206286489151232</v>
      </c>
      <c r="I28" s="91"/>
      <c r="J28" s="91" t="str">
        <f>IF(OR('22Q3_P1'!J48&lt;=0,'22Q3_P1'!I48&lt;=0),"―",('22Q3_P1'!J48/'22Q3_P1'!I48-1)*100)</f>
        <v>―</v>
      </c>
      <c r="K28" s="91" t="str">
        <f>IF(OR('22Q3_P1'!K48&lt;=0,'22Q3_P1'!J48&lt;=0),"―",('22Q3_P1'!K48/'22Q3_P1'!J48-1)*100)</f>
        <v>―</v>
      </c>
      <c r="L28" s="91" t="str">
        <f>IF(OR('22Q3_P1'!L48&lt;=0,'22Q3_P1'!K48&lt;=0),"―",('22Q3_P1'!L48/'22Q3_P1'!K48-1)*100)</f>
        <v>―</v>
      </c>
      <c r="M28" s="91">
        <f>IF(OR('22Q3_P1'!M48&lt;=0,'22Q3_P1'!L48&lt;=0),"―",('22Q3_P1'!M48/'22Q3_P1'!L48-1)*100)</f>
        <v>55.272816463316808</v>
      </c>
      <c r="N28" s="91">
        <f>IF(OR('22Q3_P1'!N48&lt;=0,'22Q3_P1'!M48&lt;=0),"―",('22Q3_P1'!N48/'22Q3_P1'!M48-1)*100)</f>
        <v>-29.104503803556259</v>
      </c>
      <c r="O28" s="91">
        <f>IF(OR('22Q3_P1'!O48&lt;=0,'22Q3_P1'!N48&lt;=0),"―",('22Q3_P1'!O48/'22Q3_P1'!N48-1)*100)</f>
        <v>14.289995783779919</v>
      </c>
      <c r="P28" s="91">
        <f>IF(OR('22Q3_P1'!P48&lt;=0,'22Q3_P1'!O48&lt;=0),"―",('22Q3_P1'!P48/'22Q3_P1'!O48-1)*100)</f>
        <v>-16.636580558702484</v>
      </c>
      <c r="Q28" s="91" t="str">
        <f>IF(OR('22Q3_P1'!Q48&lt;=0,'22Q3_P1'!P48&lt;=0),"―",('22Q3_P1'!Q48/'22Q3_P1'!P48-1)*100)</f>
        <v>―</v>
      </c>
      <c r="R28" s="91" t="str">
        <f>IF(OR('22Q3_P1'!R48&lt;=0,'22Q3_P1'!Q48&lt;=0),"―",('22Q3_P1'!R48/'22Q3_P1'!Q48-1)*100)</f>
        <v>―</v>
      </c>
      <c r="S28" s="91" t="str">
        <f>IF(OR('22Q3_P1'!S48&lt;=0,'22Q3_P1'!R48&lt;=0),"―",('22Q3_P1'!S48/'22Q3_P1'!R48-1)*100)</f>
        <v>―</v>
      </c>
      <c r="T28" s="91" t="str">
        <f>IF(OR('22Q3_P1'!T48&lt;=0,'22Q3_P1'!S48&lt;=0),"―",('22Q3_P1'!T48/'22Q3_P1'!S48-1)*100)</f>
        <v>―</v>
      </c>
      <c r="U28" s="91" t="str">
        <f>IF(OR('22Q3_P1'!U48&lt;=0,'22Q3_P1'!T48&lt;=0),"―",('22Q3_P1'!U48/'22Q3_P1'!T48-1)*100)</f>
        <v>―</v>
      </c>
      <c r="V28" s="91" t="str">
        <f>IF(OR('22Q3_P1'!V48&lt;=0,'22Q3_P1'!U48&lt;=0),"―",('22Q3_P1'!V48/'22Q3_P1'!U48-1)*100)</f>
        <v>―</v>
      </c>
      <c r="W28" s="91" t="str">
        <f>IF(OR('22Q3_P1'!W48&lt;=0,'22Q3_P1'!V48&lt;=0),"―",('22Q3_P1'!W48/'22Q3_P1'!V48-1)*100)</f>
        <v>―</v>
      </c>
      <c r="X28" s="91" t="str">
        <f>IF(OR('22Q3_P1'!X48&lt;=0,'22Q3_P1'!W48&lt;=0),"―",('22Q3_P1'!X48/'22Q3_P1'!W48-1)*100)</f>
        <v>―</v>
      </c>
      <c r="AB28" s="27" t="s">
        <v>89</v>
      </c>
    </row>
    <row r="29" spans="1:28"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AB29" s="27" t="s">
        <v>89</v>
      </c>
    </row>
    <row r="30" spans="1:28" s="27" customFormat="1" ht="15" customHeight="1" x14ac:dyDescent="0.25">
      <c r="A30" s="36" t="s">
        <v>102</v>
      </c>
      <c r="B30" s="11" t="s">
        <v>102</v>
      </c>
      <c r="C30" s="85">
        <f t="shared" ref="C30:D33" si="1">+IF(O30="","―",O30)</f>
        <v>9.3433321170816708</v>
      </c>
      <c r="D30" s="85">
        <f t="shared" si="1"/>
        <v>1.6879693917706495</v>
      </c>
      <c r="E30" s="85">
        <f>'21Q4_P2'!E30</f>
        <v>13.283859968850553</v>
      </c>
      <c r="F30" s="85">
        <f>'21Q4_P2'!F30</f>
        <v>6.1337650795507459</v>
      </c>
      <c r="G30" s="85">
        <f>'21Q4_P2'!G30</f>
        <v>12.70066004747401</v>
      </c>
      <c r="I30" s="85"/>
      <c r="J30" s="85" t="str">
        <f>IF(OR('22Q3_P1'!J50&lt;=0,'22Q3_P1'!I50&lt;=0),"―",('22Q3_P1'!J50/'22Q3_P1'!I50-1)*100)</f>
        <v>―</v>
      </c>
      <c r="K30" s="85" t="str">
        <f>IF(OR('22Q3_P1'!K50&lt;=0,'22Q3_P1'!J50&lt;=0),"―",('22Q3_P1'!K50/'22Q3_P1'!J50-1)*100)</f>
        <v>―</v>
      </c>
      <c r="L30" s="85" t="str">
        <f>IF(OR('22Q3_P1'!L50&lt;=0,'22Q3_P1'!K50&lt;=0),"―",('22Q3_P1'!L50/'22Q3_P1'!K50-1)*100)</f>
        <v>―</v>
      </c>
      <c r="M30" s="85">
        <f>IF(OR('22Q3_P1'!M50&lt;=0,'22Q3_P1'!L50&lt;=0),"―",('22Q3_P1'!M50/'22Q3_P1'!L50-1)*100)</f>
        <v>10.116002794703416</v>
      </c>
      <c r="N30" s="85">
        <f>IF(OR('22Q3_P1'!N50&lt;=0,'22Q3_P1'!M50&lt;=0),"―",('22Q3_P1'!N50/'22Q3_P1'!M50-1)*100)</f>
        <v>20.784440318800822</v>
      </c>
      <c r="O30" s="85">
        <f>IF(OR('22Q3_P1'!O50&lt;=0,'22Q3_P1'!N50&lt;=0),"―",('22Q3_P1'!O50/'22Q3_P1'!N50-1)*100)</f>
        <v>9.3433321170816708</v>
      </c>
      <c r="P30" s="85">
        <f>IF(OR('22Q3_P1'!P50&lt;=0,'22Q3_P1'!O50&lt;=0),"―",('22Q3_P1'!P50/'22Q3_P1'!O50-1)*100)</f>
        <v>1.6879693917706495</v>
      </c>
      <c r="Q30" s="85" t="str">
        <f>IF(OR('22Q3_P1'!Q50&lt;=0,'22Q3_P1'!P50&lt;=0),"―",('22Q3_P1'!Q50/'22Q3_P1'!P50-1)*100)</f>
        <v>―</v>
      </c>
      <c r="R30" s="85" t="str">
        <f>IF(OR('22Q3_P1'!R50&lt;=0,'22Q3_P1'!Q50&lt;=0),"―",('22Q3_P1'!R50/'22Q3_P1'!Q50-1)*100)</f>
        <v>―</v>
      </c>
      <c r="S30" s="85" t="str">
        <f>IF(OR('22Q3_P1'!S50&lt;=0,'22Q3_P1'!R50&lt;=0),"―",('22Q3_P1'!S50/'22Q3_P1'!R50-1)*100)</f>
        <v>―</v>
      </c>
      <c r="T30" s="85" t="str">
        <f>IF(OR('22Q3_P1'!T50&lt;=0,'22Q3_P1'!S50&lt;=0),"―",('22Q3_P1'!T50/'22Q3_P1'!S50-1)*100)</f>
        <v>―</v>
      </c>
      <c r="U30" s="85" t="str">
        <f>IF(OR('22Q3_P1'!U50&lt;=0,'22Q3_P1'!T50&lt;=0),"―",('22Q3_P1'!U50/'22Q3_P1'!T50-1)*100)</f>
        <v>―</v>
      </c>
      <c r="V30" s="85" t="str">
        <f>IF(OR('22Q3_P1'!V50&lt;=0,'22Q3_P1'!U50&lt;=0),"―",('22Q3_P1'!V50/'22Q3_P1'!U50-1)*100)</f>
        <v>―</v>
      </c>
      <c r="W30" s="85" t="str">
        <f>IF(OR('22Q3_P1'!W50&lt;=0,'22Q3_P1'!V50&lt;=0),"―",('22Q3_P1'!W50/'22Q3_P1'!V50-1)*100)</f>
        <v>―</v>
      </c>
      <c r="X30" s="85" t="str">
        <f>IF(OR('22Q3_P1'!X50&lt;=0,'22Q3_P1'!W50&lt;=0),"―",('22Q3_P1'!X50/'22Q3_P1'!W50-1)*100)</f>
        <v>―</v>
      </c>
      <c r="AB30" s="27" t="s">
        <v>89</v>
      </c>
    </row>
    <row r="31" spans="1:28" s="27" customFormat="1" ht="15" customHeight="1" x14ac:dyDescent="0.25">
      <c r="A31" s="38" t="s">
        <v>10</v>
      </c>
      <c r="B31" s="12" t="s">
        <v>13</v>
      </c>
      <c r="C31" s="87">
        <f t="shared" si="1"/>
        <v>8.1000978451134067</v>
      </c>
      <c r="D31" s="87">
        <f t="shared" si="1"/>
        <v>4.805128097545075</v>
      </c>
      <c r="E31" s="87">
        <f>'21Q4_P2'!E31</f>
        <v>16.893478340946146</v>
      </c>
      <c r="F31" s="87">
        <f>'21Q4_P2'!F31</f>
        <v>9.4072704914943461</v>
      </c>
      <c r="G31" s="87" t="str">
        <f>'21Q4_P2'!G31</f>
        <v>―</v>
      </c>
      <c r="I31" s="86"/>
      <c r="J31" s="87" t="str">
        <f>IF(OR('22Q3_P1'!J51&lt;=0,'22Q3_P1'!I51&lt;=0),"―",('22Q3_P1'!J51/'22Q3_P1'!I51-1)*100)</f>
        <v>―</v>
      </c>
      <c r="K31" s="87" t="str">
        <f>IF(OR('22Q3_P1'!K51&lt;=0,'22Q3_P1'!J51&lt;=0),"―",('22Q3_P1'!K51/'22Q3_P1'!J51-1)*100)</f>
        <v>―</v>
      </c>
      <c r="L31" s="87" t="str">
        <f>IF(OR('22Q3_P1'!L51&lt;=0,'22Q3_P1'!K51&lt;=0),"―",('22Q3_P1'!L51/'22Q3_P1'!K51-1)*100)</f>
        <v>―</v>
      </c>
      <c r="M31" s="87">
        <f>IF(OR('22Q3_P1'!M51&lt;=0,'22Q3_P1'!L51&lt;=0),"―",('22Q3_P1'!M51/'22Q3_P1'!L51-1)*100)</f>
        <v>6.8388478943189224</v>
      </c>
      <c r="N31" s="87">
        <f>IF(OR('22Q3_P1'!N51&lt;=0,'22Q3_P1'!M51&lt;=0),"―",('22Q3_P1'!N51/'22Q3_P1'!M51-1)*100)</f>
        <v>22.279130964653348</v>
      </c>
      <c r="O31" s="87">
        <f>IF(OR('22Q3_P1'!O51&lt;=0,'22Q3_P1'!N51&lt;=0),"―",('22Q3_P1'!O51/'22Q3_P1'!N51-1)*100)</f>
        <v>8.1000978451134067</v>
      </c>
      <c r="P31" s="87">
        <f>IF(OR('22Q3_P1'!P51&lt;=0,'22Q3_P1'!O51&lt;=0),"―",('22Q3_P1'!P51/'22Q3_P1'!O51-1)*100)</f>
        <v>4.805128097545075</v>
      </c>
      <c r="Q31" s="87" t="str">
        <f>IF(OR('22Q3_P1'!Q51&lt;=0,'22Q3_P1'!P51&lt;=0),"―",('22Q3_P1'!Q51/'22Q3_P1'!P51-1)*100)</f>
        <v>―</v>
      </c>
      <c r="R31" s="87" t="str">
        <f>IF(OR('22Q3_P1'!R51&lt;=0,'22Q3_P1'!Q51&lt;=0),"―",('22Q3_P1'!R51/'22Q3_P1'!Q51-1)*100)</f>
        <v>―</v>
      </c>
      <c r="S31" s="87" t="str">
        <f>IF(OR('22Q3_P1'!S51&lt;=0,'22Q3_P1'!R51&lt;=0),"―",('22Q3_P1'!S51/'22Q3_P1'!R51-1)*100)</f>
        <v>―</v>
      </c>
      <c r="T31" s="87" t="str">
        <f>IF(OR('22Q3_P1'!T51&lt;=0,'22Q3_P1'!S51&lt;=0),"―",('22Q3_P1'!T51/'22Q3_P1'!S51-1)*100)</f>
        <v>―</v>
      </c>
      <c r="U31" s="87" t="str">
        <f>IF(OR('22Q3_P1'!U51&lt;=0,'22Q3_P1'!T51&lt;=0),"―",('22Q3_P1'!U51/'22Q3_P1'!T51-1)*100)</f>
        <v>―</v>
      </c>
      <c r="V31" s="87" t="str">
        <f>IF(OR('22Q3_P1'!V51&lt;=0,'22Q3_P1'!U51&lt;=0),"―",('22Q3_P1'!V51/'22Q3_P1'!U51-1)*100)</f>
        <v>―</v>
      </c>
      <c r="W31" s="87" t="str">
        <f>IF(OR('22Q3_P1'!W51&lt;=0,'22Q3_P1'!V51&lt;=0),"―",('22Q3_P1'!W51/'22Q3_P1'!V51-1)*100)</f>
        <v>―</v>
      </c>
      <c r="X31" s="87" t="str">
        <f>IF(OR('22Q3_P1'!X51&lt;=0,'22Q3_P1'!W51&lt;=0),"―",('22Q3_P1'!X51/'22Q3_P1'!W51-1)*100)</f>
        <v>―</v>
      </c>
      <c r="AB31" s="27" t="s">
        <v>89</v>
      </c>
    </row>
    <row r="32" spans="1:28" s="27" customFormat="1" ht="15" customHeight="1" x14ac:dyDescent="0.25">
      <c r="A32" s="38" t="s">
        <v>11</v>
      </c>
      <c r="B32" s="12" t="s">
        <v>44</v>
      </c>
      <c r="C32" s="87">
        <f t="shared" si="1"/>
        <v>27.457852431055052</v>
      </c>
      <c r="D32" s="87">
        <f t="shared" si="1"/>
        <v>-1.9740818648979253</v>
      </c>
      <c r="E32" s="87">
        <f>'21Q4_P2'!E32</f>
        <v>10.149235074558959</v>
      </c>
      <c r="F32" s="87">
        <f>'21Q4_P2'!F32</f>
        <v>17.071100230905966</v>
      </c>
      <c r="G32" s="87">
        <f>'21Q4_P2'!G32</f>
        <v>22.969994449309517</v>
      </c>
      <c r="I32" s="86"/>
      <c r="J32" s="87" t="str">
        <f>IF(OR('22Q3_P1'!J52&lt;=0,'22Q3_P1'!I52&lt;=0),"―",('22Q3_P1'!J52/'22Q3_P1'!I52-1)*100)</f>
        <v>―</v>
      </c>
      <c r="K32" s="87" t="str">
        <f>IF(OR('22Q3_P1'!K52&lt;=0,'22Q3_P1'!J52&lt;=0),"―",('22Q3_P1'!K52/'22Q3_P1'!J52-1)*100)</f>
        <v>―</v>
      </c>
      <c r="L32" s="87" t="str">
        <f>IF(OR('22Q3_P1'!L52&lt;=0,'22Q3_P1'!K52&lt;=0),"―",('22Q3_P1'!L52/'22Q3_P1'!K52-1)*100)</f>
        <v>―</v>
      </c>
      <c r="M32" s="87">
        <f>IF(OR('22Q3_P1'!M52&lt;=0,'22Q3_P1'!L52&lt;=0),"―",('22Q3_P1'!M52/'22Q3_P1'!L52-1)*100)</f>
        <v>22.319116813738681</v>
      </c>
      <c r="N32" s="87">
        <f>IF(OR('22Q3_P1'!N52&lt;=0,'22Q3_P1'!M52&lt;=0),"―",('22Q3_P1'!N52/'22Q3_P1'!M52-1)*100)</f>
        <v>10.650602307329105</v>
      </c>
      <c r="O32" s="87">
        <f>IF(OR('22Q3_P1'!O52&lt;=0,'22Q3_P1'!N52&lt;=0),"―",('22Q3_P1'!O52/'22Q3_P1'!N52-1)*100)</f>
        <v>27.457852431055052</v>
      </c>
      <c r="P32" s="87">
        <f>IF(OR('22Q3_P1'!P52&lt;=0,'22Q3_P1'!O52&lt;=0),"―",('22Q3_P1'!P52/'22Q3_P1'!O52-1)*100)</f>
        <v>-1.9740818648979253</v>
      </c>
      <c r="Q32" s="87" t="str">
        <f>IF(OR('22Q3_P1'!Q52&lt;=0,'22Q3_P1'!P52&lt;=0),"―",('22Q3_P1'!Q52/'22Q3_P1'!P52-1)*100)</f>
        <v>―</v>
      </c>
      <c r="R32" s="87" t="str">
        <f>IF(OR('22Q3_P1'!R52&lt;=0,'22Q3_P1'!Q52&lt;=0),"―",('22Q3_P1'!R52/'22Q3_P1'!Q52-1)*100)</f>
        <v>―</v>
      </c>
      <c r="S32" s="87" t="str">
        <f>IF(OR('22Q3_P1'!S52&lt;=0,'22Q3_P1'!R52&lt;=0),"―",('22Q3_P1'!S52/'22Q3_P1'!R52-1)*100)</f>
        <v>―</v>
      </c>
      <c r="T32" s="87" t="str">
        <f>IF(OR('22Q3_P1'!T52&lt;=0,'22Q3_P1'!S52&lt;=0),"―",('22Q3_P1'!T52/'22Q3_P1'!S52-1)*100)</f>
        <v>―</v>
      </c>
      <c r="U32" s="87" t="str">
        <f>IF(OR('22Q3_P1'!U52&lt;=0,'22Q3_P1'!T52&lt;=0),"―",('22Q3_P1'!U52/'22Q3_P1'!T52-1)*100)</f>
        <v>―</v>
      </c>
      <c r="V32" s="87" t="str">
        <f>IF(OR('22Q3_P1'!V52&lt;=0,'22Q3_P1'!U52&lt;=0),"―",('22Q3_P1'!V52/'22Q3_P1'!U52-1)*100)</f>
        <v>―</v>
      </c>
      <c r="W32" s="87" t="str">
        <f>IF(OR('22Q3_P1'!W52&lt;=0,'22Q3_P1'!V52&lt;=0),"―",('22Q3_P1'!W52/'22Q3_P1'!V52-1)*100)</f>
        <v>―</v>
      </c>
      <c r="X32" s="87" t="str">
        <f>IF(OR('22Q3_P1'!X52&lt;=0,'22Q3_P1'!W52&lt;=0),"―",('22Q3_P1'!X52/'22Q3_P1'!W52-1)*100)</f>
        <v>―</v>
      </c>
      <c r="AB32" s="27" t="s">
        <v>89</v>
      </c>
    </row>
    <row r="33" spans="1:28" s="27" customFormat="1" ht="15" customHeight="1" x14ac:dyDescent="0.25">
      <c r="A33" s="128" t="s">
        <v>14</v>
      </c>
      <c r="B33" s="129" t="s">
        <v>77</v>
      </c>
      <c r="C33" s="130">
        <f t="shared" si="1"/>
        <v>13.764178027815422</v>
      </c>
      <c r="D33" s="130">
        <f t="shared" si="1"/>
        <v>160.26898635527112</v>
      </c>
      <c r="E33" s="130">
        <f>'21Q4_P2'!E33</f>
        <v>19.500293539089331</v>
      </c>
      <c r="F33" s="130">
        <f>'21Q4_P2'!F33</f>
        <v>-6.6585768963365659</v>
      </c>
      <c r="G33" s="130">
        <f>'21Q4_P2'!G33</f>
        <v>243.24831844794096</v>
      </c>
      <c r="I33" s="88"/>
      <c r="J33" s="89" t="str">
        <f>IF(OR('22Q3_P1'!J53&lt;=0,'22Q3_P1'!I53&lt;=0),"―",('22Q3_P1'!J53/'22Q3_P1'!I53-1)*100)</f>
        <v>―</v>
      </c>
      <c r="K33" s="89" t="str">
        <f>IF(OR('22Q3_P1'!K53&lt;=0,'22Q3_P1'!J53&lt;=0),"―",('22Q3_P1'!K53/'22Q3_P1'!J53-1)*100)</f>
        <v>―</v>
      </c>
      <c r="L33" s="89" t="str">
        <f>IF(OR('22Q3_P1'!L53&lt;=0,'22Q3_P1'!K53&lt;=0),"―",('22Q3_P1'!L53/'22Q3_P1'!K53-1)*100)</f>
        <v>―</v>
      </c>
      <c r="M33" s="89">
        <f>IF(OR('22Q3_P1'!M53&lt;=0,'22Q3_P1'!L53&lt;=0),"―",('22Q3_P1'!M53/'22Q3_P1'!L53-1)*100)</f>
        <v>15.46151448746369</v>
      </c>
      <c r="N33" s="89">
        <f>IF(OR('22Q3_P1'!N53&lt;=0,'22Q3_P1'!M53&lt;=0),"―",('22Q3_P1'!N53/'22Q3_P1'!M53-1)*100)</f>
        <v>18.743643356310091</v>
      </c>
      <c r="O33" s="89">
        <f>IF(OR('22Q3_P1'!O53&lt;=0,'22Q3_P1'!N53&lt;=0),"―",('22Q3_P1'!O53/'22Q3_P1'!N53-1)*100)</f>
        <v>13.764178027815422</v>
      </c>
      <c r="P33" s="89">
        <f>IF(OR('22Q3_P1'!P53&lt;=0,'22Q3_P1'!O53&lt;=0),"―",('22Q3_P1'!P53/'22Q3_P1'!O53-1)*100)</f>
        <v>160.26898635527112</v>
      </c>
      <c r="Q33" s="89" t="str">
        <f>IF(OR('22Q3_P1'!Q53&lt;=0,'22Q3_P1'!P53&lt;=0),"―",('22Q3_P1'!Q53/'22Q3_P1'!P53-1)*100)</f>
        <v>―</v>
      </c>
      <c r="R33" s="89" t="str">
        <f>IF(OR('22Q3_P1'!R53&lt;=0,'22Q3_P1'!Q53&lt;=0),"―",('22Q3_P1'!R53/'22Q3_P1'!Q53-1)*100)</f>
        <v>―</v>
      </c>
      <c r="S33" s="89" t="str">
        <f>IF(OR('22Q3_P1'!S53&lt;=0,'22Q3_P1'!R53&lt;=0),"―",('22Q3_P1'!S53/'22Q3_P1'!R53-1)*100)</f>
        <v>―</v>
      </c>
      <c r="T33" s="89" t="str">
        <f>IF(OR('22Q3_P1'!T53&lt;=0,'22Q3_P1'!S53&lt;=0),"―",('22Q3_P1'!T53/'22Q3_P1'!S53-1)*100)</f>
        <v>―</v>
      </c>
      <c r="U33" s="89" t="str">
        <f>IF(OR('22Q3_P1'!U53&lt;=0,'22Q3_P1'!T53&lt;=0),"―",('22Q3_P1'!U53/'22Q3_P1'!T53-1)*100)</f>
        <v>―</v>
      </c>
      <c r="V33" s="89" t="str">
        <f>IF(OR('22Q3_P1'!V53&lt;=0,'22Q3_P1'!U53&lt;=0),"―",('22Q3_P1'!V53/'22Q3_P1'!U53-1)*100)</f>
        <v>―</v>
      </c>
      <c r="W33" s="89" t="str">
        <f>IF(OR('22Q3_P1'!W53&lt;=0,'22Q3_P1'!V53&lt;=0),"―",('22Q3_P1'!W53/'22Q3_P1'!V53-1)*100)</f>
        <v>―</v>
      </c>
      <c r="X33" s="89" t="str">
        <f>IF(OR('22Q3_P1'!X53&lt;=0,'22Q3_P1'!W53&lt;=0),"―",('22Q3_P1'!X53/'22Q3_P1'!W53-1)*100)</f>
        <v>―</v>
      </c>
      <c r="AB33" s="27" t="s">
        <v>89</v>
      </c>
    </row>
    <row r="34" spans="1:28" s="27" customFormat="1" ht="15" customHeight="1" x14ac:dyDescent="0.25">
      <c r="AB34" s="27" t="s">
        <v>89</v>
      </c>
    </row>
    <row r="35" spans="1:28" s="27" customFormat="1" ht="15" customHeight="1" x14ac:dyDescent="0.25">
      <c r="AB35" s="27" t="s">
        <v>89</v>
      </c>
    </row>
    <row r="36" spans="1:28" s="27" customFormat="1" ht="15" customHeight="1" x14ac:dyDescent="0.25">
      <c r="A36" s="1" t="s">
        <v>100</v>
      </c>
      <c r="I36" s="116" t="s">
        <v>376</v>
      </c>
      <c r="J36" s="114" t="s">
        <v>566</v>
      </c>
      <c r="AB36" s="27" t="s">
        <v>89</v>
      </c>
    </row>
    <row r="37" spans="1:28" s="27" customFormat="1" ht="15" customHeight="1" x14ac:dyDescent="0.25">
      <c r="G37" s="28" t="s">
        <v>98</v>
      </c>
      <c r="AB37" s="27" t="s">
        <v>89</v>
      </c>
    </row>
    <row r="38" spans="1:28" s="27" customFormat="1" ht="15" customHeight="1" x14ac:dyDescent="0.25">
      <c r="A38" s="312"/>
      <c r="B38" s="313"/>
      <c r="C38" s="117" t="str">
        <f>'22Q3_パラメータ設定'!$F$4</f>
        <v>FY2021</v>
      </c>
      <c r="D38" s="30" t="str">
        <f>'22Q3_パラメータ設定'!$G$4</f>
        <v>FY2022</v>
      </c>
      <c r="E38" s="117" t="str">
        <f>'22Q3_パラメータ設定'!$E$4</f>
        <v>FY2020</v>
      </c>
      <c r="F38" s="117" t="str">
        <f>'22Q3_パラメータ設定'!$F$4</f>
        <v>FY2021</v>
      </c>
      <c r="G38" s="122" t="str">
        <f>'22Q3_パラメータ設定'!$G$4</f>
        <v>FY2022</v>
      </c>
      <c r="I38" s="29" t="str">
        <f t="shared" ref="I38:X39" si="2">I6</f>
        <v>FY2015</v>
      </c>
      <c r="J38" s="29" t="str">
        <f t="shared" si="2"/>
        <v>FY2016</v>
      </c>
      <c r="K38" s="29" t="str">
        <f t="shared" si="2"/>
        <v>FY2017</v>
      </c>
      <c r="L38" s="29" t="str">
        <f t="shared" si="2"/>
        <v>FY2018</v>
      </c>
      <c r="M38" s="29" t="str">
        <f t="shared" si="2"/>
        <v>FY2019</v>
      </c>
      <c r="N38" s="29" t="str">
        <f t="shared" si="2"/>
        <v>FY2020</v>
      </c>
      <c r="O38" s="29" t="str">
        <f t="shared" si="2"/>
        <v>FY2021</v>
      </c>
      <c r="P38" s="29" t="str">
        <f t="shared" si="2"/>
        <v>FY2022</v>
      </c>
      <c r="Q38" s="29" t="str">
        <f t="shared" si="2"/>
        <v>FY2023</v>
      </c>
      <c r="R38" s="29" t="str">
        <f t="shared" si="2"/>
        <v>FY2024</v>
      </c>
      <c r="S38" s="29" t="str">
        <f t="shared" si="2"/>
        <v>FY2025</v>
      </c>
      <c r="T38" s="29" t="str">
        <f t="shared" si="2"/>
        <v>FY2026</v>
      </c>
      <c r="U38" s="29" t="str">
        <f t="shared" si="2"/>
        <v>FY2027</v>
      </c>
      <c r="V38" s="29" t="str">
        <f t="shared" si="2"/>
        <v>FY2028</v>
      </c>
      <c r="W38" s="29" t="str">
        <f t="shared" si="2"/>
        <v>FY2029</v>
      </c>
      <c r="X38" s="32" t="str">
        <f t="shared" si="2"/>
        <v>FY2030</v>
      </c>
      <c r="AB38" s="27" t="s">
        <v>89</v>
      </c>
    </row>
    <row r="39" spans="1:28" s="27" customFormat="1" ht="15" customHeight="1" x14ac:dyDescent="0.25">
      <c r="A39" s="314"/>
      <c r="B39" s="315"/>
      <c r="C39" s="179" t="s">
        <v>700</v>
      </c>
      <c r="D39" s="180" t="s">
        <v>700</v>
      </c>
      <c r="E39" s="118"/>
      <c r="F39" s="118"/>
      <c r="G39" s="118" t="s">
        <v>5</v>
      </c>
      <c r="I39" s="33" t="str">
        <f t="shared" si="2"/>
        <v>9 months</v>
      </c>
      <c r="J39" s="33" t="str">
        <f t="shared" si="2"/>
        <v>9 months</v>
      </c>
      <c r="K39" s="33" t="str">
        <f t="shared" si="2"/>
        <v>9 months</v>
      </c>
      <c r="L39" s="33" t="str">
        <f t="shared" si="2"/>
        <v>9 months</v>
      </c>
      <c r="M39" s="33" t="str">
        <f t="shared" si="2"/>
        <v>9 months</v>
      </c>
      <c r="N39" s="33" t="str">
        <f t="shared" si="2"/>
        <v>9 months</v>
      </c>
      <c r="O39" s="33" t="str">
        <f t="shared" si="2"/>
        <v>9 months</v>
      </c>
      <c r="P39" s="33" t="str">
        <f t="shared" si="2"/>
        <v>9 months</v>
      </c>
      <c r="Q39" s="33" t="str">
        <f t="shared" si="2"/>
        <v>9 months</v>
      </c>
      <c r="R39" s="33" t="str">
        <f t="shared" si="2"/>
        <v>9 months</v>
      </c>
      <c r="S39" s="33" t="str">
        <f t="shared" si="2"/>
        <v>9 months</v>
      </c>
      <c r="T39" s="33" t="str">
        <f t="shared" si="2"/>
        <v>9 months</v>
      </c>
      <c r="U39" s="33" t="str">
        <f t="shared" si="2"/>
        <v>9 months</v>
      </c>
      <c r="V39" s="33" t="str">
        <f t="shared" si="2"/>
        <v>9 months</v>
      </c>
      <c r="W39" s="33" t="str">
        <f t="shared" si="2"/>
        <v>9 months</v>
      </c>
      <c r="X39" s="34" t="str">
        <f t="shared" si="2"/>
        <v>9 months</v>
      </c>
      <c r="AB39" s="27" t="s">
        <v>89</v>
      </c>
    </row>
    <row r="40" spans="1:28" s="27" customFormat="1" ht="15" customHeight="1" x14ac:dyDescent="0.25">
      <c r="A40" s="36" t="s">
        <v>2</v>
      </c>
      <c r="B40" s="11" t="s">
        <v>12</v>
      </c>
      <c r="C40" s="94">
        <f t="shared" ref="C40:D55" si="3">+IF(OR(O40="",O40&lt;0),"―",O40)</f>
        <v>100</v>
      </c>
      <c r="D40" s="94">
        <f t="shared" si="3"/>
        <v>100</v>
      </c>
      <c r="E40" s="94">
        <f>'21Q4_P2'!E40</f>
        <v>100</v>
      </c>
      <c r="F40" s="94">
        <f>'21Q4_P2'!F40</f>
        <v>100</v>
      </c>
      <c r="G40" s="94">
        <f>'21Q4_P2'!G40</f>
        <v>100</v>
      </c>
      <c r="H40" s="95"/>
      <c r="I40" s="94" t="e">
        <f>'22Q3_P1'!I8/'22Q3_P1'!I$8*100</f>
        <v>#DIV/0!</v>
      </c>
      <c r="J40" s="94" t="e">
        <f>'22Q3_P1'!J8/'22Q3_P1'!J$8*100</f>
        <v>#DIV/0!</v>
      </c>
      <c r="K40" s="94" t="e">
        <f>'22Q3_P1'!K8/'22Q3_P1'!K$8*100</f>
        <v>#DIV/0!</v>
      </c>
      <c r="L40" s="94">
        <f>'22Q3_P1'!L8/'22Q3_P1'!L$8*100</f>
        <v>100</v>
      </c>
      <c r="M40" s="94">
        <f>'22Q3_P1'!M8/'22Q3_P1'!M$8*100</f>
        <v>100</v>
      </c>
      <c r="N40" s="94">
        <f>'22Q3_P1'!N8/'22Q3_P1'!N$8*100</f>
        <v>100</v>
      </c>
      <c r="O40" s="94">
        <f>'22Q3_P1'!O8/'22Q3_P1'!O$8*100</f>
        <v>100</v>
      </c>
      <c r="P40" s="94">
        <f>'22Q3_P1'!P8/'22Q3_P1'!P$8*100</f>
        <v>100</v>
      </c>
      <c r="Q40" s="94" t="e">
        <f>'22Q3_P1'!Q8/'22Q3_P1'!Q$8*100</f>
        <v>#DIV/0!</v>
      </c>
      <c r="R40" s="94" t="e">
        <f>'22Q3_P1'!R8/'22Q3_P1'!R$8*100</f>
        <v>#DIV/0!</v>
      </c>
      <c r="S40" s="94" t="e">
        <f>'22Q3_P1'!S8/'22Q3_P1'!S$8*100</f>
        <v>#DIV/0!</v>
      </c>
      <c r="T40" s="94" t="e">
        <f>'22Q3_P1'!T8/'22Q3_P1'!T$8*100</f>
        <v>#DIV/0!</v>
      </c>
      <c r="U40" s="94" t="e">
        <f>'22Q3_P1'!U8/'22Q3_P1'!U$8*100</f>
        <v>#DIV/0!</v>
      </c>
      <c r="V40" s="94" t="e">
        <f>'22Q3_P1'!V8/'22Q3_P1'!V$8*100</f>
        <v>#DIV/0!</v>
      </c>
      <c r="W40" s="94" t="e">
        <f>'22Q3_P1'!W8/'22Q3_P1'!W$8*100</f>
        <v>#DIV/0!</v>
      </c>
      <c r="X40" s="94" t="e">
        <f>'22Q3_P1'!X8/'22Q3_P1'!X$8*100</f>
        <v>#DIV/0!</v>
      </c>
      <c r="AB40" s="27" t="s">
        <v>89</v>
      </c>
    </row>
    <row r="41" spans="1:28" s="27" customFormat="1" ht="15" customHeight="1" x14ac:dyDescent="0.25">
      <c r="A41" s="38" t="s">
        <v>10</v>
      </c>
      <c r="B41" s="12" t="s">
        <v>13</v>
      </c>
      <c r="C41" s="96">
        <f t="shared" si="3"/>
        <v>56.00292067629956</v>
      </c>
      <c r="D41" s="96">
        <f t="shared" si="3"/>
        <v>54.925343117117919</v>
      </c>
      <c r="E41" s="96">
        <f>'21Q4_P2'!E41</f>
        <v>57.379491152039208</v>
      </c>
      <c r="F41" s="96">
        <f>'21Q4_P2'!F41</f>
        <v>56.330780184960048</v>
      </c>
      <c r="G41" s="96">
        <f>'21Q4_P2'!G41</f>
        <v>51.840250587314017</v>
      </c>
      <c r="H41" s="95"/>
      <c r="I41" s="96" t="e">
        <f>'22Q3_P1'!I9/'22Q3_P1'!I$8*100</f>
        <v>#DIV/0!</v>
      </c>
      <c r="J41" s="96" t="e">
        <f>'22Q3_P1'!J9/'22Q3_P1'!J$8*100</f>
        <v>#DIV/0!</v>
      </c>
      <c r="K41" s="96" t="e">
        <f>'22Q3_P1'!K9/'22Q3_P1'!K$8*100</f>
        <v>#DIV/0!</v>
      </c>
      <c r="L41" s="96">
        <f>'22Q3_P1'!L9/'22Q3_P1'!L$8*100</f>
        <v>66.849627291735899</v>
      </c>
      <c r="M41" s="96">
        <f>'22Q3_P1'!M9/'22Q3_P1'!M$8*100</f>
        <v>60.855940098459513</v>
      </c>
      <c r="N41" s="96">
        <f>'22Q3_P1'!N9/'22Q3_P1'!N$8*100</f>
        <v>57.763667199675027</v>
      </c>
      <c r="O41" s="96">
        <f>'22Q3_P1'!O9/'22Q3_P1'!O$8*100</f>
        <v>56.00292067629956</v>
      </c>
      <c r="P41" s="96">
        <f>'22Q3_P1'!P9/'22Q3_P1'!P$8*100</f>
        <v>54.925343117117919</v>
      </c>
      <c r="Q41" s="96" t="e">
        <f>'22Q3_P1'!Q9/'22Q3_P1'!Q$8*100</f>
        <v>#DIV/0!</v>
      </c>
      <c r="R41" s="96" t="e">
        <f>'22Q3_P1'!R9/'22Q3_P1'!R$8*100</f>
        <v>#DIV/0!</v>
      </c>
      <c r="S41" s="96" t="e">
        <f>'22Q3_P1'!S9/'22Q3_P1'!S$8*100</f>
        <v>#DIV/0!</v>
      </c>
      <c r="T41" s="96" t="e">
        <f>'22Q3_P1'!T9/'22Q3_P1'!T$8*100</f>
        <v>#DIV/0!</v>
      </c>
      <c r="U41" s="96" t="e">
        <f>'22Q3_P1'!U9/'22Q3_P1'!U$8*100</f>
        <v>#DIV/0!</v>
      </c>
      <c r="V41" s="96" t="e">
        <f>'22Q3_P1'!V9/'22Q3_P1'!V$8*100</f>
        <v>#DIV/0!</v>
      </c>
      <c r="W41" s="96" t="e">
        <f>'22Q3_P1'!W9/'22Q3_P1'!W$8*100</f>
        <v>#DIV/0!</v>
      </c>
      <c r="X41" s="96" t="e">
        <f>'22Q3_P1'!X9/'22Q3_P1'!X$8*100</f>
        <v>#DIV/0!</v>
      </c>
      <c r="AB41" s="27" t="s">
        <v>89</v>
      </c>
    </row>
    <row r="42" spans="1:28" s="27" customFormat="1" ht="15" customHeight="1" x14ac:dyDescent="0.25">
      <c r="A42" s="38" t="s">
        <v>11</v>
      </c>
      <c r="B42" s="12" t="s">
        <v>44</v>
      </c>
      <c r="C42" s="96">
        <f t="shared" si="3"/>
        <v>41.111069235826115</v>
      </c>
      <c r="D42" s="96">
        <f t="shared" si="3"/>
        <v>37.1069663872807</v>
      </c>
      <c r="E42" s="96">
        <f>'21Q4_P2'!E42</f>
        <v>39.840518635036055</v>
      </c>
      <c r="F42" s="96">
        <f>'21Q4_P2'!F42</f>
        <v>40.602957066721061</v>
      </c>
      <c r="G42" s="96">
        <f>'21Q4_P2'!G42</f>
        <v>40.093970242756463</v>
      </c>
      <c r="H42" s="95"/>
      <c r="I42" s="96" t="e">
        <f>'22Q3_P1'!I10/'22Q3_P1'!I$8*100</f>
        <v>#DIV/0!</v>
      </c>
      <c r="J42" s="96" t="e">
        <f>'22Q3_P1'!J10/'22Q3_P1'!J$8*100</f>
        <v>#DIV/0!</v>
      </c>
      <c r="K42" s="96" t="e">
        <f>'22Q3_P1'!K10/'22Q3_P1'!K$8*100</f>
        <v>#DIV/0!</v>
      </c>
      <c r="L42" s="96">
        <f>'22Q3_P1'!L10/'22Q3_P1'!L$8*100</f>
        <v>30.549723940605606</v>
      </c>
      <c r="M42" s="96">
        <f>'22Q3_P1'!M10/'22Q3_P1'!M$8*100</f>
        <v>36.683797297184157</v>
      </c>
      <c r="N42" s="96">
        <f>'22Q3_P1'!N10/'22Q3_P1'!N$8*100</f>
        <v>39.461127655965704</v>
      </c>
      <c r="O42" s="96">
        <f>'22Q3_P1'!O10/'22Q3_P1'!O$8*100</f>
        <v>41.111069235826115</v>
      </c>
      <c r="P42" s="96">
        <f>'22Q3_P1'!P10/'22Q3_P1'!P$8*100</f>
        <v>37.1069663872807</v>
      </c>
      <c r="Q42" s="96" t="e">
        <f>'22Q3_P1'!Q10/'22Q3_P1'!Q$8*100</f>
        <v>#DIV/0!</v>
      </c>
      <c r="R42" s="96" t="e">
        <f>'22Q3_P1'!R10/'22Q3_P1'!R$8*100</f>
        <v>#DIV/0!</v>
      </c>
      <c r="S42" s="96" t="e">
        <f>'22Q3_P1'!S10/'22Q3_P1'!S$8*100</f>
        <v>#DIV/0!</v>
      </c>
      <c r="T42" s="96" t="e">
        <f>'22Q3_P1'!T10/'22Q3_P1'!T$8*100</f>
        <v>#DIV/0!</v>
      </c>
      <c r="U42" s="96" t="e">
        <f>'22Q3_P1'!U10/'22Q3_P1'!U$8*100</f>
        <v>#DIV/0!</v>
      </c>
      <c r="V42" s="96" t="e">
        <f>'22Q3_P1'!V10/'22Q3_P1'!V$8*100</f>
        <v>#DIV/0!</v>
      </c>
      <c r="W42" s="96" t="e">
        <f>'22Q3_P1'!W10/'22Q3_P1'!W$8*100</f>
        <v>#DIV/0!</v>
      </c>
      <c r="X42" s="96" t="e">
        <f>'22Q3_P1'!X10/'22Q3_P1'!X$8*100</f>
        <v>#DIV/0!</v>
      </c>
      <c r="AB42" s="27" t="s">
        <v>89</v>
      </c>
    </row>
    <row r="43" spans="1:28" s="27" customFormat="1" ht="15" customHeight="1" x14ac:dyDescent="0.25">
      <c r="A43" s="38" t="s">
        <v>14</v>
      </c>
      <c r="B43" s="12" t="s">
        <v>77</v>
      </c>
      <c r="C43" s="96">
        <f t="shared" si="3"/>
        <v>2.451123071865938</v>
      </c>
      <c r="D43" s="96">
        <f t="shared" si="3"/>
        <v>7.5314047945573392</v>
      </c>
      <c r="E43" s="96">
        <f>'21Q4_P2'!E43</f>
        <v>2.2858729422557968</v>
      </c>
      <c r="F43" s="96">
        <f>'21Q4_P2'!F43</f>
        <v>2.6259225011771257</v>
      </c>
      <c r="G43" s="96">
        <f>'21Q4_P2'!G43</f>
        <v>7.439310884886452</v>
      </c>
      <c r="H43" s="95"/>
      <c r="I43" s="96" t="e">
        <f>'22Q3_P1'!I11/'22Q3_P1'!I$8*100</f>
        <v>#DIV/0!</v>
      </c>
      <c r="J43" s="96" t="e">
        <f>'22Q3_P1'!J11/'22Q3_P1'!J$8*100</f>
        <v>#DIV/0!</v>
      </c>
      <c r="K43" s="96" t="e">
        <f>'22Q3_P1'!K11/'22Q3_P1'!K$8*100</f>
        <v>#DIV/0!</v>
      </c>
      <c r="L43" s="96">
        <f>'22Q3_P1'!L11/'22Q3_P1'!L$8*100</f>
        <v>1.9274627977196706</v>
      </c>
      <c r="M43" s="96">
        <f>'22Q3_P1'!M11/'22Q3_P1'!M$8*100</f>
        <v>1.9872377084202424</v>
      </c>
      <c r="N43" s="96">
        <f>'22Q3_P1'!N11/'22Q3_P1'!N$8*100</f>
        <v>2.2764346139965204</v>
      </c>
      <c r="O43" s="96">
        <f>'22Q3_P1'!O11/'22Q3_P1'!O$8*100</f>
        <v>2.451123071865938</v>
      </c>
      <c r="P43" s="96">
        <f>'22Q3_P1'!P11/'22Q3_P1'!P$8*100</f>
        <v>7.5314047945573392</v>
      </c>
      <c r="Q43" s="96" t="e">
        <f>'22Q3_P1'!Q11/'22Q3_P1'!Q$8*100</f>
        <v>#DIV/0!</v>
      </c>
      <c r="R43" s="96" t="e">
        <f>'22Q3_P1'!R11/'22Q3_P1'!R$8*100</f>
        <v>#DIV/0!</v>
      </c>
      <c r="S43" s="96" t="e">
        <f>'22Q3_P1'!S11/'22Q3_P1'!S$8*100</f>
        <v>#DIV/0!</v>
      </c>
      <c r="T43" s="96" t="e">
        <f>'22Q3_P1'!T11/'22Q3_P1'!T$8*100</f>
        <v>#DIV/0!</v>
      </c>
      <c r="U43" s="96" t="e">
        <f>'22Q3_P1'!U11/'22Q3_P1'!U$8*100</f>
        <v>#DIV/0!</v>
      </c>
      <c r="V43" s="96" t="e">
        <f>'22Q3_P1'!V11/'22Q3_P1'!V$8*100</f>
        <v>#DIV/0!</v>
      </c>
      <c r="W43" s="96" t="e">
        <f>'22Q3_P1'!W11/'22Q3_P1'!W$8*100</f>
        <v>#DIV/0!</v>
      </c>
      <c r="X43" s="96" t="e">
        <f>'22Q3_P1'!X11/'22Q3_P1'!X$8*100</f>
        <v>#DIV/0!</v>
      </c>
      <c r="AB43" s="27" t="s">
        <v>89</v>
      </c>
    </row>
    <row r="44" spans="1:28" s="27" customFormat="1" ht="15" customHeight="1" x14ac:dyDescent="0.25">
      <c r="A44" s="42" t="s">
        <v>15</v>
      </c>
      <c r="B44" s="12" t="s">
        <v>76</v>
      </c>
      <c r="C44" s="98">
        <f t="shared" si="3"/>
        <v>0.43488701600838348</v>
      </c>
      <c r="D44" s="98">
        <f t="shared" si="3"/>
        <v>0.43628570104404013</v>
      </c>
      <c r="E44" s="98">
        <f>'21Q4_P2'!E44</f>
        <v>0.49411727066893901</v>
      </c>
      <c r="F44" s="98">
        <f>'21Q4_P2'!F44</f>
        <v>0.44034024714176878</v>
      </c>
      <c r="G44" s="98">
        <f>'21Q4_P2'!G44</f>
        <v>0.62646828504306973</v>
      </c>
      <c r="H44" s="95"/>
      <c r="I44" s="98" t="e">
        <f>'22Q3_P1'!I12/'22Q3_P1'!I$8*100</f>
        <v>#DIV/0!</v>
      </c>
      <c r="J44" s="98" t="e">
        <f>'22Q3_P1'!J12/'22Q3_P1'!J$8*100</f>
        <v>#DIV/0!</v>
      </c>
      <c r="K44" s="98" t="e">
        <f>'22Q3_P1'!K12/'22Q3_P1'!K$8*100</f>
        <v>#DIV/0!</v>
      </c>
      <c r="L44" s="98">
        <f>'22Q3_P1'!L12/'22Q3_P1'!L$8*100</f>
        <v>0.67318596993882662</v>
      </c>
      <c r="M44" s="98">
        <f>'22Q3_P1'!M12/'22Q3_P1'!M$8*100</f>
        <v>0.47302489593608738</v>
      </c>
      <c r="N44" s="98">
        <f>'22Q3_P1'!N12/'22Q3_P1'!N$8*100</f>
        <v>0.49877053036274299</v>
      </c>
      <c r="O44" s="98">
        <f>'22Q3_P1'!O12/'22Q3_P1'!O$8*100</f>
        <v>0.43488701600838348</v>
      </c>
      <c r="P44" s="98">
        <f>'22Q3_P1'!P12/'22Q3_P1'!P$8*100</f>
        <v>0.43628570104404013</v>
      </c>
      <c r="Q44" s="98" t="e">
        <f>'22Q3_P1'!Q12/'22Q3_P1'!Q$8*100</f>
        <v>#DIV/0!</v>
      </c>
      <c r="R44" s="98" t="e">
        <f>'22Q3_P1'!R12/'22Q3_P1'!R$8*100</f>
        <v>#DIV/0!</v>
      </c>
      <c r="S44" s="98" t="e">
        <f>'22Q3_P1'!S12/'22Q3_P1'!S$8*100</f>
        <v>#DIV/0!</v>
      </c>
      <c r="T44" s="98" t="e">
        <f>'22Q3_P1'!T12/'22Q3_P1'!T$8*100</f>
        <v>#DIV/0!</v>
      </c>
      <c r="U44" s="98" t="e">
        <f>'22Q3_P1'!U12/'22Q3_P1'!U$8*100</f>
        <v>#DIV/0!</v>
      </c>
      <c r="V44" s="98" t="e">
        <f>'22Q3_P1'!V12/'22Q3_P1'!V$8*100</f>
        <v>#DIV/0!</v>
      </c>
      <c r="W44" s="98" t="e">
        <f>'22Q3_P1'!W12/'22Q3_P1'!W$8*100</f>
        <v>#DIV/0!</v>
      </c>
      <c r="X44" s="98" t="e">
        <f>'22Q3_P1'!X12/'22Q3_P1'!X$8*100</f>
        <v>#DIV/0!</v>
      </c>
      <c r="AB44" s="27" t="s">
        <v>89</v>
      </c>
    </row>
    <row r="45" spans="1:28" s="27" customFormat="1" ht="15" customHeight="1" x14ac:dyDescent="0.25">
      <c r="A45" s="45" t="s">
        <v>19</v>
      </c>
      <c r="B45" s="13" t="s">
        <v>21</v>
      </c>
      <c r="C45" s="100">
        <f t="shared" si="3"/>
        <v>82.096407871025747</v>
      </c>
      <c r="D45" s="100">
        <f t="shared" si="3"/>
        <v>83.295866366934789</v>
      </c>
      <c r="E45" s="100">
        <f>'21Q4_P2'!E45</f>
        <v>82.237234761887379</v>
      </c>
      <c r="F45" s="100">
        <f>'21Q4_P2'!F45</f>
        <v>82.544832949565077</v>
      </c>
      <c r="G45" s="100" t="str">
        <f>'21Q4_P2'!G45</f>
        <v>―</v>
      </c>
      <c r="H45" s="95"/>
      <c r="I45" s="100" t="e">
        <f>'22Q3_P1'!I13/'22Q3_P1'!I$8*100</f>
        <v>#DIV/0!</v>
      </c>
      <c r="J45" s="100" t="e">
        <f>'22Q3_P1'!J13/'22Q3_P1'!J$8*100</f>
        <v>#DIV/0!</v>
      </c>
      <c r="K45" s="100" t="e">
        <f>'22Q3_P1'!K13/'22Q3_P1'!K$8*100</f>
        <v>#DIV/0!</v>
      </c>
      <c r="L45" s="100">
        <f>'22Q3_P1'!L13/'22Q3_P1'!L$8*100</f>
        <v>81.89789849745776</v>
      </c>
      <c r="M45" s="100">
        <f>'22Q3_P1'!M13/'22Q3_P1'!M$8*100</f>
        <v>82.219175463529851</v>
      </c>
      <c r="N45" s="100">
        <f>'22Q3_P1'!N13/'22Q3_P1'!N$8*100</f>
        <v>81.808837179904657</v>
      </c>
      <c r="O45" s="100">
        <f>'22Q3_P1'!O13/'22Q3_P1'!O$8*100</f>
        <v>82.096407871025747</v>
      </c>
      <c r="P45" s="100">
        <f>'22Q3_P1'!P13/'22Q3_P1'!P$8*100</f>
        <v>83.295866366934789</v>
      </c>
      <c r="Q45" s="100" t="e">
        <f>'22Q3_P1'!Q13/'22Q3_P1'!Q$8*100</f>
        <v>#DIV/0!</v>
      </c>
      <c r="R45" s="100" t="e">
        <f>'22Q3_P1'!R13/'22Q3_P1'!R$8*100</f>
        <v>#DIV/0!</v>
      </c>
      <c r="S45" s="100" t="e">
        <f>'22Q3_P1'!S13/'22Q3_P1'!S$8*100</f>
        <v>#DIV/0!</v>
      </c>
      <c r="T45" s="100" t="e">
        <f>'22Q3_P1'!T13/'22Q3_P1'!T$8*100</f>
        <v>#DIV/0!</v>
      </c>
      <c r="U45" s="100" t="e">
        <f>'22Q3_P1'!U13/'22Q3_P1'!U$8*100</f>
        <v>#DIV/0!</v>
      </c>
      <c r="V45" s="100" t="e">
        <f>'22Q3_P1'!V13/'22Q3_P1'!V$8*100</f>
        <v>#DIV/0!</v>
      </c>
      <c r="W45" s="100" t="e">
        <f>'22Q3_P1'!W13/'22Q3_P1'!W$8*100</f>
        <v>#DIV/0!</v>
      </c>
      <c r="X45" s="100" t="e">
        <f>'22Q3_P1'!X13/'22Q3_P1'!X$8*100</f>
        <v>#DIV/0!</v>
      </c>
      <c r="AB45" s="27" t="s">
        <v>89</v>
      </c>
    </row>
    <row r="46" spans="1:28" s="27" customFormat="1" ht="15" customHeight="1" x14ac:dyDescent="0.25">
      <c r="A46" s="45" t="s">
        <v>20</v>
      </c>
      <c r="B46" s="13" t="s">
        <v>22</v>
      </c>
      <c r="C46" s="100">
        <f t="shared" si="3"/>
        <v>17.903592128974253</v>
      </c>
      <c r="D46" s="100">
        <f t="shared" si="3"/>
        <v>16.704133633065211</v>
      </c>
      <c r="E46" s="100">
        <f>'21Q4_P2'!E46</f>
        <v>17.762765238112625</v>
      </c>
      <c r="F46" s="100">
        <f>'21Q4_P2'!F46</f>
        <v>17.455167050434923</v>
      </c>
      <c r="G46" s="100" t="str">
        <f>'21Q4_P2'!G46</f>
        <v>―</v>
      </c>
      <c r="H46" s="95"/>
      <c r="I46" s="100" t="e">
        <f>'22Q3_P1'!I14/'22Q3_P1'!I$8*100</f>
        <v>#DIV/0!</v>
      </c>
      <c r="J46" s="100" t="e">
        <f>'22Q3_P1'!J14/'22Q3_P1'!J$8*100</f>
        <v>#DIV/0!</v>
      </c>
      <c r="K46" s="100" t="e">
        <f>'22Q3_P1'!K14/'22Q3_P1'!K$8*100</f>
        <v>#DIV/0!</v>
      </c>
      <c r="L46" s="100">
        <f>'22Q3_P1'!L14/'22Q3_P1'!L$8*100</f>
        <v>18.102101502542244</v>
      </c>
      <c r="M46" s="100">
        <f>'22Q3_P1'!M14/'22Q3_P1'!M$8*100</f>
        <v>17.780824536470149</v>
      </c>
      <c r="N46" s="100">
        <f>'22Q3_P1'!N14/'22Q3_P1'!N$8*100</f>
        <v>18.191162820095343</v>
      </c>
      <c r="O46" s="100">
        <f>'22Q3_P1'!O14/'22Q3_P1'!O$8*100</f>
        <v>17.903592128974253</v>
      </c>
      <c r="P46" s="100">
        <f>'22Q3_P1'!P14/'22Q3_P1'!P$8*100</f>
        <v>16.704133633065211</v>
      </c>
      <c r="Q46" s="100" t="e">
        <f>'22Q3_P1'!Q14/'22Q3_P1'!Q$8*100</f>
        <v>#DIV/0!</v>
      </c>
      <c r="R46" s="100" t="e">
        <f>'22Q3_P1'!R14/'22Q3_P1'!R$8*100</f>
        <v>#DIV/0!</v>
      </c>
      <c r="S46" s="100" t="e">
        <f>'22Q3_P1'!S14/'22Q3_P1'!S$8*100</f>
        <v>#DIV/0!</v>
      </c>
      <c r="T46" s="100" t="e">
        <f>'22Q3_P1'!T14/'22Q3_P1'!T$8*100</f>
        <v>#DIV/0!</v>
      </c>
      <c r="U46" s="100" t="e">
        <f>'22Q3_P1'!U14/'22Q3_P1'!U$8*100</f>
        <v>#DIV/0!</v>
      </c>
      <c r="V46" s="100" t="e">
        <f>'22Q3_P1'!V14/'22Q3_P1'!V$8*100</f>
        <v>#DIV/0!</v>
      </c>
      <c r="W46" s="100" t="e">
        <f>'22Q3_P1'!W14/'22Q3_P1'!W$8*100</f>
        <v>#DIV/0!</v>
      </c>
      <c r="X46" s="100" t="e">
        <f>'22Q3_P1'!X14/'22Q3_P1'!X$8*100</f>
        <v>#DIV/0!</v>
      </c>
      <c r="AB46" s="27" t="s">
        <v>89</v>
      </c>
    </row>
    <row r="47" spans="1:28" s="27" customFormat="1" ht="15" customHeight="1" x14ac:dyDescent="0.25">
      <c r="A47" s="45" t="s">
        <v>23</v>
      </c>
      <c r="B47" s="13" t="s">
        <v>508</v>
      </c>
      <c r="C47" s="100">
        <f t="shared" si="3"/>
        <v>11.883058021805281</v>
      </c>
      <c r="D47" s="100">
        <f t="shared" si="3"/>
        <v>11.695801934513359</v>
      </c>
      <c r="E47" s="100">
        <f>'21Q4_P2'!E47</f>
        <v>12.053099463421729</v>
      </c>
      <c r="F47" s="100">
        <f>'21Q4_P2'!F47</f>
        <v>12.064591751645565</v>
      </c>
      <c r="G47" s="100" t="str">
        <f>'21Q4_P2'!G47</f>
        <v>―</v>
      </c>
      <c r="H47" s="95"/>
      <c r="I47" s="100" t="e">
        <f>'22Q3_P1'!I15/'22Q3_P1'!I$8*100</f>
        <v>#DIV/0!</v>
      </c>
      <c r="J47" s="100" t="e">
        <f>'22Q3_P1'!J15/'22Q3_P1'!J$8*100</f>
        <v>#DIV/0!</v>
      </c>
      <c r="K47" s="100" t="e">
        <f>'22Q3_P1'!K15/'22Q3_P1'!K$8*100</f>
        <v>#DIV/0!</v>
      </c>
      <c r="L47" s="100">
        <f>'22Q3_P1'!L15/'22Q3_P1'!L$8*100</f>
        <v>11.929855844094389</v>
      </c>
      <c r="M47" s="100">
        <f>'22Q3_P1'!M15/'22Q3_P1'!M$8*100</f>
        <v>12.217579008823023</v>
      </c>
      <c r="N47" s="100">
        <f>'22Q3_P1'!N15/'22Q3_P1'!N$8*100</f>
        <v>12.001973045425855</v>
      </c>
      <c r="O47" s="100">
        <f>'22Q3_P1'!O15/'22Q3_P1'!O$8*100</f>
        <v>11.883058021805281</v>
      </c>
      <c r="P47" s="100">
        <f>'22Q3_P1'!P15/'22Q3_P1'!P$8*100</f>
        <v>11.695801934513359</v>
      </c>
      <c r="Q47" s="100" t="e">
        <f>'22Q3_P1'!Q15/'22Q3_P1'!Q$8*100</f>
        <v>#DIV/0!</v>
      </c>
      <c r="R47" s="100" t="e">
        <f>'22Q3_P1'!R15/'22Q3_P1'!R$8*100</f>
        <v>#DIV/0!</v>
      </c>
      <c r="S47" s="100" t="e">
        <f>'22Q3_P1'!S15/'22Q3_P1'!S$8*100</f>
        <v>#DIV/0!</v>
      </c>
      <c r="T47" s="100" t="e">
        <f>'22Q3_P1'!T15/'22Q3_P1'!T$8*100</f>
        <v>#DIV/0!</v>
      </c>
      <c r="U47" s="100" t="e">
        <f>'22Q3_P1'!U15/'22Q3_P1'!U$8*100</f>
        <v>#DIV/0!</v>
      </c>
      <c r="V47" s="100" t="e">
        <f>'22Q3_P1'!V15/'22Q3_P1'!V$8*100</f>
        <v>#DIV/0!</v>
      </c>
      <c r="W47" s="100" t="e">
        <f>'22Q3_P1'!W15/'22Q3_P1'!W$8*100</f>
        <v>#DIV/0!</v>
      </c>
      <c r="X47" s="100" t="e">
        <f>'22Q3_P1'!X15/'22Q3_P1'!X$8*100</f>
        <v>#DIV/0!</v>
      </c>
      <c r="AB47" s="27" t="s">
        <v>89</v>
      </c>
    </row>
    <row r="48" spans="1:28" s="27" customFormat="1" ht="15" customHeight="1" x14ac:dyDescent="0.25">
      <c r="A48" s="36" t="s">
        <v>24</v>
      </c>
      <c r="B48" s="11" t="s">
        <v>27</v>
      </c>
      <c r="C48" s="94">
        <f t="shared" si="3"/>
        <v>6.0205341071689737</v>
      </c>
      <c r="D48" s="94">
        <f t="shared" si="3"/>
        <v>5.0083316985518547</v>
      </c>
      <c r="E48" s="94">
        <f>'21Q4_P2'!E48</f>
        <v>5.709665774690893</v>
      </c>
      <c r="F48" s="94">
        <f>'21Q4_P2'!F48</f>
        <v>5.3905752987893605</v>
      </c>
      <c r="G48" s="94">
        <f>'21Q4_P2'!G48</f>
        <v>5.3093187157400159</v>
      </c>
      <c r="H48" s="95"/>
      <c r="I48" s="94" t="e">
        <f>'22Q3_P1'!I16/'22Q3_P1'!I$8*100</f>
        <v>#DIV/0!</v>
      </c>
      <c r="J48" s="94" t="e">
        <f>'22Q3_P1'!J16/'22Q3_P1'!J$8*100</f>
        <v>#DIV/0!</v>
      </c>
      <c r="K48" s="94" t="e">
        <f>'22Q3_P1'!K16/'22Q3_P1'!K$8*100</f>
        <v>#DIV/0!</v>
      </c>
      <c r="L48" s="94">
        <f>'22Q3_P1'!L16/'22Q3_P1'!L$8*100</f>
        <v>6.172245658447852</v>
      </c>
      <c r="M48" s="94">
        <f>'22Q3_P1'!M16/'22Q3_P1'!M$8*100</f>
        <v>5.5632455276471289</v>
      </c>
      <c r="N48" s="94">
        <f>'22Q3_P1'!N16/'22Q3_P1'!N$8*100</f>
        <v>6.1891897746694857</v>
      </c>
      <c r="O48" s="94">
        <f>'22Q3_P1'!O16/'22Q3_P1'!O$8*100</f>
        <v>6.0205341071689737</v>
      </c>
      <c r="P48" s="94">
        <f>'22Q3_P1'!P16/'22Q3_P1'!P$8*100</f>
        <v>5.0083316985518547</v>
      </c>
      <c r="Q48" s="94" t="e">
        <f>'22Q3_P1'!Q16/'22Q3_P1'!Q$8*100</f>
        <v>#DIV/0!</v>
      </c>
      <c r="R48" s="94" t="e">
        <f>'22Q3_P1'!R16/'22Q3_P1'!R$8*100</f>
        <v>#DIV/0!</v>
      </c>
      <c r="S48" s="94" t="e">
        <f>'22Q3_P1'!S16/'22Q3_P1'!S$8*100</f>
        <v>#DIV/0!</v>
      </c>
      <c r="T48" s="94" t="e">
        <f>'22Q3_P1'!T16/'22Q3_P1'!T$8*100</f>
        <v>#DIV/0!</v>
      </c>
      <c r="U48" s="94" t="e">
        <f>'22Q3_P1'!U16/'22Q3_P1'!U$8*100</f>
        <v>#DIV/0!</v>
      </c>
      <c r="V48" s="94" t="e">
        <f>'22Q3_P1'!V16/'22Q3_P1'!V$8*100</f>
        <v>#DIV/0!</v>
      </c>
      <c r="W48" s="94" t="e">
        <f>'22Q3_P1'!W16/'22Q3_P1'!W$8*100</f>
        <v>#DIV/0!</v>
      </c>
      <c r="X48" s="94" t="e">
        <f>'22Q3_P1'!X16/'22Q3_P1'!X$8*100</f>
        <v>#DIV/0!</v>
      </c>
      <c r="AB48" s="27" t="s">
        <v>89</v>
      </c>
    </row>
    <row r="49" spans="1:28" s="27" customFormat="1" ht="15" customHeight="1" x14ac:dyDescent="0.25">
      <c r="A49" s="38" t="s">
        <v>10</v>
      </c>
      <c r="B49" s="12" t="s">
        <v>13</v>
      </c>
      <c r="C49" s="96">
        <f t="shared" si="3"/>
        <v>12.969974777733084</v>
      </c>
      <c r="D49" s="96">
        <f t="shared" si="3"/>
        <v>12.281305500918634</v>
      </c>
      <c r="E49" s="96">
        <f>'21Q4_P2'!E49</f>
        <v>12.672010117101646</v>
      </c>
      <c r="F49" s="96">
        <f>'21Q4_P2'!F49</f>
        <v>12.795518017296196</v>
      </c>
      <c r="G49" s="96">
        <f>'21Q4_P2'!G49</f>
        <v>13.368580060422961</v>
      </c>
      <c r="H49" s="95"/>
      <c r="I49" s="96" t="e">
        <f>'22Q3_P1'!I17/'22Q3_P1'!I9*100</f>
        <v>#DIV/0!</v>
      </c>
      <c r="J49" s="96" t="e">
        <f>'22Q3_P1'!J17/'22Q3_P1'!J9*100</f>
        <v>#DIV/0!</v>
      </c>
      <c r="K49" s="96" t="e">
        <f>'22Q3_P1'!K17/'22Q3_P1'!K9*100</f>
        <v>#DIV/0!</v>
      </c>
      <c r="L49" s="96">
        <f>'22Q3_P1'!L17/'22Q3_P1'!L9*100</f>
        <v>10.724492636880468</v>
      </c>
      <c r="M49" s="96">
        <f>'22Q3_P1'!M17/'22Q3_P1'!M9*100</f>
        <v>10.982911202948221</v>
      </c>
      <c r="N49" s="96">
        <f>'22Q3_P1'!N17/'22Q3_P1'!N9*100</f>
        <v>12.985549216665984</v>
      </c>
      <c r="O49" s="96">
        <f>'22Q3_P1'!O17/'22Q3_P1'!O9*100</f>
        <v>12.969974777733084</v>
      </c>
      <c r="P49" s="96">
        <f>'22Q3_P1'!P17/'22Q3_P1'!P9*100</f>
        <v>12.281305500918634</v>
      </c>
      <c r="Q49" s="96" t="e">
        <f>'22Q3_P1'!Q17/'22Q3_P1'!Q9*100</f>
        <v>#DIV/0!</v>
      </c>
      <c r="R49" s="96" t="e">
        <f>'22Q3_P1'!R17/'22Q3_P1'!R9*100</f>
        <v>#DIV/0!</v>
      </c>
      <c r="S49" s="96" t="e">
        <f>'22Q3_P1'!S17/'22Q3_P1'!S9*100</f>
        <v>#DIV/0!</v>
      </c>
      <c r="T49" s="96" t="e">
        <f>'22Q3_P1'!T17/'22Q3_P1'!T9*100</f>
        <v>#DIV/0!</v>
      </c>
      <c r="U49" s="96" t="e">
        <f>'22Q3_P1'!U17/'22Q3_P1'!U9*100</f>
        <v>#DIV/0!</v>
      </c>
      <c r="V49" s="96" t="e">
        <f>'22Q3_P1'!V17/'22Q3_P1'!V9*100</f>
        <v>#DIV/0!</v>
      </c>
      <c r="W49" s="96" t="e">
        <f>'22Q3_P1'!W17/'22Q3_P1'!W9*100</f>
        <v>#DIV/0!</v>
      </c>
      <c r="X49" s="96" t="e">
        <f>'22Q3_P1'!X17/'22Q3_P1'!X9*100</f>
        <v>#DIV/0!</v>
      </c>
      <c r="AB49" s="27" t="s">
        <v>89</v>
      </c>
    </row>
    <row r="50" spans="1:28" s="27" customFormat="1" ht="15" customHeight="1" x14ac:dyDescent="0.25">
      <c r="A50" s="38" t="s">
        <v>11</v>
      </c>
      <c r="B50" s="12" t="s">
        <v>44</v>
      </c>
      <c r="C50" s="96">
        <f t="shared" si="3"/>
        <v>6.3336339783479012</v>
      </c>
      <c r="D50" s="96">
        <f t="shared" si="3"/>
        <v>5.9529812269492028</v>
      </c>
      <c r="E50" s="96">
        <f>'21Q4_P2'!E50</f>
        <v>4.8060208427217619</v>
      </c>
      <c r="F50" s="96">
        <f>'21Q4_P2'!F50</f>
        <v>5.4105314256736801</v>
      </c>
      <c r="G50" s="96">
        <f>'21Q4_P2'!G50</f>
        <v>6.93359375</v>
      </c>
      <c r="H50" s="95"/>
      <c r="I50" s="96" t="e">
        <f>'22Q3_P1'!I18/'22Q3_P1'!I10*100</f>
        <v>#DIV/0!</v>
      </c>
      <c r="J50" s="96" t="e">
        <f>'22Q3_P1'!J18/'22Q3_P1'!J10*100</f>
        <v>#DIV/0!</v>
      </c>
      <c r="K50" s="96" t="e">
        <f>'22Q3_P1'!K18/'22Q3_P1'!K10*100</f>
        <v>#DIV/0!</v>
      </c>
      <c r="L50" s="96">
        <f>'22Q3_P1'!L18/'22Q3_P1'!L10*100</f>
        <v>7.1263534785085207</v>
      </c>
      <c r="M50" s="96">
        <f>'22Q3_P1'!M18/'22Q3_P1'!M10*100</f>
        <v>5.7972763491116321</v>
      </c>
      <c r="N50" s="96">
        <f>'22Q3_P1'!N18/'22Q3_P1'!N10*100</f>
        <v>5.0777456677331214</v>
      </c>
      <c r="O50" s="96">
        <f>'22Q3_P1'!O18/'22Q3_P1'!O10*100</f>
        <v>6.3336339783479012</v>
      </c>
      <c r="P50" s="96">
        <f>'22Q3_P1'!P18/'22Q3_P1'!P10*100</f>
        <v>5.9529812269492028</v>
      </c>
      <c r="Q50" s="96" t="e">
        <f>'22Q3_P1'!Q18/'22Q3_P1'!Q10*100</f>
        <v>#DIV/0!</v>
      </c>
      <c r="R50" s="96" t="e">
        <f>'22Q3_P1'!R18/'22Q3_P1'!R10*100</f>
        <v>#DIV/0!</v>
      </c>
      <c r="S50" s="96" t="e">
        <f>'22Q3_P1'!S18/'22Q3_P1'!S10*100</f>
        <v>#DIV/0!</v>
      </c>
      <c r="T50" s="96" t="e">
        <f>'22Q3_P1'!T18/'22Q3_P1'!T10*100</f>
        <v>#DIV/0!</v>
      </c>
      <c r="U50" s="96" t="e">
        <f>'22Q3_P1'!U18/'22Q3_P1'!U10*100</f>
        <v>#DIV/0!</v>
      </c>
      <c r="V50" s="96" t="e">
        <f>'22Q3_P1'!V18/'22Q3_P1'!V10*100</f>
        <v>#DIV/0!</v>
      </c>
      <c r="W50" s="96" t="e">
        <f>'22Q3_P1'!W18/'22Q3_P1'!W10*100</f>
        <v>#DIV/0!</v>
      </c>
      <c r="X50" s="96" t="e">
        <f>'22Q3_P1'!X18/'22Q3_P1'!X10*100</f>
        <v>#DIV/0!</v>
      </c>
      <c r="AB50" s="27" t="s">
        <v>89</v>
      </c>
    </row>
    <row r="51" spans="1:28" s="27" customFormat="1" ht="15" customHeight="1" x14ac:dyDescent="0.25">
      <c r="A51" s="38" t="s">
        <v>14</v>
      </c>
      <c r="B51" s="12" t="s">
        <v>77</v>
      </c>
      <c r="C51" s="96">
        <f t="shared" si="3"/>
        <v>10.990590697736103</v>
      </c>
      <c r="D51" s="96">
        <f t="shared" si="3"/>
        <v>4.3066305230517896</v>
      </c>
      <c r="E51" s="96">
        <f>'21Q4_P2'!E51</f>
        <v>10.523361743407717</v>
      </c>
      <c r="F51" s="96">
        <f>'21Q4_P2'!F51</f>
        <v>7.2129798399274536</v>
      </c>
      <c r="G51" s="96">
        <f>'21Q4_P2'!G51</f>
        <v>4.7368421052631584</v>
      </c>
      <c r="H51" s="95"/>
      <c r="I51" s="96" t="e">
        <f>'22Q3_P1'!I19/'22Q3_P1'!I11*100</f>
        <v>#DIV/0!</v>
      </c>
      <c r="J51" s="96" t="e">
        <f>'22Q3_P1'!J19/'22Q3_P1'!J11*100</f>
        <v>#DIV/0!</v>
      </c>
      <c r="K51" s="96" t="e">
        <f>'22Q3_P1'!K19/'22Q3_P1'!K11*100</f>
        <v>#DIV/0!</v>
      </c>
      <c r="L51" s="96">
        <f>'22Q3_P1'!L19/'22Q3_P1'!L11*100</f>
        <v>12.869896758479918</v>
      </c>
      <c r="M51" s="96">
        <f>'22Q3_P1'!M19/'22Q3_P1'!M11*100</f>
        <v>12.263702149944049</v>
      </c>
      <c r="N51" s="96">
        <f>'22Q3_P1'!N19/'22Q3_P1'!N11*100</f>
        <v>11.498171068265442</v>
      </c>
      <c r="O51" s="96">
        <f>'22Q3_P1'!O19/'22Q3_P1'!O11*100</f>
        <v>10.990590697736103</v>
      </c>
      <c r="P51" s="96">
        <f>'22Q3_P1'!P19/'22Q3_P1'!P11*100</f>
        <v>4.3066305230517896</v>
      </c>
      <c r="Q51" s="96" t="e">
        <f>'22Q3_P1'!Q19/'22Q3_P1'!Q11*100</f>
        <v>#DIV/0!</v>
      </c>
      <c r="R51" s="96" t="e">
        <f>'22Q3_P1'!R19/'22Q3_P1'!R11*100</f>
        <v>#DIV/0!</v>
      </c>
      <c r="S51" s="96" t="e">
        <f>'22Q3_P1'!S19/'22Q3_P1'!S11*100</f>
        <v>#DIV/0!</v>
      </c>
      <c r="T51" s="96" t="e">
        <f>'22Q3_P1'!T19/'22Q3_P1'!T11*100</f>
        <v>#DIV/0!</v>
      </c>
      <c r="U51" s="96" t="e">
        <f>'22Q3_P1'!U19/'22Q3_P1'!U11*100</f>
        <v>#DIV/0!</v>
      </c>
      <c r="V51" s="96" t="e">
        <f>'22Q3_P1'!V19/'22Q3_P1'!V11*100</f>
        <v>#DIV/0!</v>
      </c>
      <c r="W51" s="96" t="e">
        <f>'22Q3_P1'!W19/'22Q3_P1'!W11*100</f>
        <v>#DIV/0!</v>
      </c>
      <c r="X51" s="96" t="e">
        <f>'22Q3_P1'!X19/'22Q3_P1'!X11*100</f>
        <v>#DIV/0!</v>
      </c>
      <c r="AB51" s="27" t="s">
        <v>89</v>
      </c>
    </row>
    <row r="52" spans="1:28" s="27" customFormat="1" ht="15" customHeight="1" x14ac:dyDescent="0.25">
      <c r="A52" s="38" t="s">
        <v>15</v>
      </c>
      <c r="B52" s="12" t="s">
        <v>76</v>
      </c>
      <c r="C52" s="96" t="str">
        <f t="shared" si="3"/>
        <v>―</v>
      </c>
      <c r="D52" s="96" t="str">
        <f t="shared" si="3"/>
        <v>―</v>
      </c>
      <c r="E52" s="96">
        <f>'21Q4_P2'!E52</f>
        <v>8.4047010399808055</v>
      </c>
      <c r="F52" s="96" t="str">
        <f>'21Q4_P2'!F52</f>
        <v>―</v>
      </c>
      <c r="G52" s="96" t="str">
        <f>'21Q4_P2'!G52</f>
        <v>―</v>
      </c>
      <c r="H52" s="95"/>
      <c r="I52" s="96" t="e">
        <f>'22Q3_P1'!I20/'22Q3_P1'!I12*100</f>
        <v>#DIV/0!</v>
      </c>
      <c r="J52" s="96" t="e">
        <f>'22Q3_P1'!J20/'22Q3_P1'!J12*100</f>
        <v>#DIV/0!</v>
      </c>
      <c r="K52" s="96" t="e">
        <f>'22Q3_P1'!K20/'22Q3_P1'!K12*100</f>
        <v>#DIV/0!</v>
      </c>
      <c r="L52" s="96">
        <f>'22Q3_P1'!L20/'22Q3_P1'!L12*100</f>
        <v>15.749436499981881</v>
      </c>
      <c r="M52" s="96">
        <f>'22Q3_P1'!M20/'22Q3_P1'!M12*100</f>
        <v>1.8839828577627398</v>
      </c>
      <c r="N52" s="96">
        <f>'22Q3_P1'!N20/'22Q3_P1'!N12*100</f>
        <v>7.0892181856290746</v>
      </c>
      <c r="O52" s="96">
        <f>'22Q3_P1'!O20/'22Q3_P1'!O12*100</f>
        <v>-56.070096940929417</v>
      </c>
      <c r="P52" s="96">
        <f>'22Q3_P1'!P20/'22Q3_P1'!P12*100</f>
        <v>-110.06475694633828</v>
      </c>
      <c r="Q52" s="96" t="e">
        <f>'22Q3_P1'!Q20/'22Q3_P1'!Q12*100</f>
        <v>#DIV/0!</v>
      </c>
      <c r="R52" s="96" t="e">
        <f>'22Q3_P1'!R20/'22Q3_P1'!R12*100</f>
        <v>#DIV/0!</v>
      </c>
      <c r="S52" s="96" t="e">
        <f>'22Q3_P1'!S20/'22Q3_P1'!S12*100</f>
        <v>#DIV/0!</v>
      </c>
      <c r="T52" s="96" t="e">
        <f>'22Q3_P1'!T20/'22Q3_P1'!T12*100</f>
        <v>#DIV/0!</v>
      </c>
      <c r="U52" s="96" t="e">
        <f>'22Q3_P1'!U20/'22Q3_P1'!U12*100</f>
        <v>#DIV/0!</v>
      </c>
      <c r="V52" s="96" t="e">
        <f>'22Q3_P1'!V20/'22Q3_P1'!V12*100</f>
        <v>#DIV/0!</v>
      </c>
      <c r="W52" s="96" t="e">
        <f>'22Q3_P1'!W20/'22Q3_P1'!W12*100</f>
        <v>#DIV/0!</v>
      </c>
      <c r="X52" s="96" t="e">
        <f>'22Q3_P1'!X20/'22Q3_P1'!X12*100</f>
        <v>#DIV/0!</v>
      </c>
      <c r="AB52" s="27" t="s">
        <v>89</v>
      </c>
    </row>
    <row r="53" spans="1:28" s="27" customFormat="1" ht="15" customHeight="1" x14ac:dyDescent="0.25">
      <c r="A53" s="45" t="s">
        <v>48</v>
      </c>
      <c r="B53" s="13" t="s">
        <v>515</v>
      </c>
      <c r="C53" s="100">
        <f t="shared" si="3"/>
        <v>6.0144503175402404</v>
      </c>
      <c r="D53" s="100">
        <f t="shared" si="3"/>
        <v>5.3131452669859929</v>
      </c>
      <c r="E53" s="100">
        <f>'21Q4_P2'!E53</f>
        <v>5.7219234299656021</v>
      </c>
      <c r="F53" s="100">
        <f>'21Q4_P2'!F53</f>
        <v>5.3710801314703831</v>
      </c>
      <c r="G53" s="100">
        <f>'21Q4_P2'!G53</f>
        <v>5.5599060297572436</v>
      </c>
      <c r="H53" s="95"/>
      <c r="I53" s="100" t="e">
        <f>'22Q3_P1'!I34/'22Q3_P1'!I$8*100</f>
        <v>#DIV/0!</v>
      </c>
      <c r="J53" s="100" t="e">
        <f>'22Q3_P1'!J34/'22Q3_P1'!J$8*100</f>
        <v>#DIV/0!</v>
      </c>
      <c r="K53" s="100" t="e">
        <f>'22Q3_P1'!K34/'22Q3_P1'!K$8*100</f>
        <v>#DIV/0!</v>
      </c>
      <c r="L53" s="100">
        <f>'22Q3_P1'!L34/'22Q3_P1'!L$8*100</f>
        <v>6.1889774537731856</v>
      </c>
      <c r="M53" s="100">
        <f>'22Q3_P1'!M34/'22Q3_P1'!M$8*100</f>
        <v>5.4970762071921238</v>
      </c>
      <c r="N53" s="100">
        <f>'22Q3_P1'!N34/'22Q3_P1'!N$8*100</f>
        <v>6.0574621614507409</v>
      </c>
      <c r="O53" s="100">
        <f>'22Q3_P1'!O34/'22Q3_P1'!O$8*100</f>
        <v>6.0144503175402404</v>
      </c>
      <c r="P53" s="100">
        <f>'22Q3_P1'!P34/'22Q3_P1'!P$8*100</f>
        <v>5.3131452669859929</v>
      </c>
      <c r="Q53" s="100" t="e">
        <f>'22Q3_P1'!Q34/'22Q3_P1'!Q$8*100</f>
        <v>#DIV/0!</v>
      </c>
      <c r="R53" s="100" t="e">
        <f>'22Q3_P1'!R34/'22Q3_P1'!R$8*100</f>
        <v>#DIV/0!</v>
      </c>
      <c r="S53" s="100" t="e">
        <f>'22Q3_P1'!S34/'22Q3_P1'!S$8*100</f>
        <v>#DIV/0!</v>
      </c>
      <c r="T53" s="100" t="e">
        <f>'22Q3_P1'!T34/'22Q3_P1'!T$8*100</f>
        <v>#DIV/0!</v>
      </c>
      <c r="U53" s="100" t="e">
        <f>'22Q3_P1'!U34/'22Q3_P1'!U$8*100</f>
        <v>#DIV/0!</v>
      </c>
      <c r="V53" s="100" t="e">
        <f>'22Q3_P1'!V34/'22Q3_P1'!V$8*100</f>
        <v>#DIV/0!</v>
      </c>
      <c r="W53" s="100" t="e">
        <f>'22Q3_P1'!W34/'22Q3_P1'!W$8*100</f>
        <v>#DIV/0!</v>
      </c>
      <c r="X53" s="100" t="e">
        <f>'22Q3_P1'!X34/'22Q3_P1'!X$8*100</f>
        <v>#DIV/0!</v>
      </c>
      <c r="AB53" s="27" t="s">
        <v>89</v>
      </c>
    </row>
    <row r="54" spans="1:28" s="27" customFormat="1" ht="15" customHeight="1" x14ac:dyDescent="0.25">
      <c r="A54" s="9" t="s">
        <v>555</v>
      </c>
      <c r="B54" s="13" t="s">
        <v>516</v>
      </c>
      <c r="C54" s="100">
        <f t="shared" si="3"/>
        <v>6.207694655020318</v>
      </c>
      <c r="D54" s="100">
        <f t="shared" si="3"/>
        <v>4.6377750098355701</v>
      </c>
      <c r="E54" s="100">
        <f>'21Q4_P2'!E54</f>
        <v>5.0424849806140077</v>
      </c>
      <c r="F54" s="100">
        <f>'21Q4_P2'!F54</f>
        <v>4.8115232779246195</v>
      </c>
      <c r="G54" s="100" t="str">
        <f>'21Q4_P2'!G54</f>
        <v>―</v>
      </c>
      <c r="H54" s="95"/>
      <c r="I54" s="100" t="e">
        <f>'22Q3_P1'!I46/'22Q3_P1'!I$8*100</f>
        <v>#DIV/0!</v>
      </c>
      <c r="J54" s="100" t="e">
        <f>'22Q3_P1'!J46/'22Q3_P1'!J$8*100</f>
        <v>#DIV/0!</v>
      </c>
      <c r="K54" s="100" t="e">
        <f>'22Q3_P1'!K46/'22Q3_P1'!K$8*100</f>
        <v>#DIV/0!</v>
      </c>
      <c r="L54" s="100">
        <f>'22Q3_P1'!L46/'22Q3_P1'!L$8*100</f>
        <v>6.165365391138498</v>
      </c>
      <c r="M54" s="100">
        <f>'22Q3_P1'!M46/'22Q3_P1'!M$8*100</f>
        <v>8.5775992568277601</v>
      </c>
      <c r="N54" s="100">
        <f>'22Q3_P1'!N46/'22Q3_P1'!N$8*100</f>
        <v>5.9726072587970052</v>
      </c>
      <c r="O54" s="100">
        <f>'22Q3_P1'!O46/'22Q3_P1'!O$8*100</f>
        <v>6.207694655020318</v>
      </c>
      <c r="P54" s="100">
        <f>'22Q3_P1'!P46/'22Q3_P1'!P$8*100</f>
        <v>4.6377750098355701</v>
      </c>
      <c r="Q54" s="100" t="e">
        <f>'22Q3_P1'!Q46/'22Q3_P1'!Q$8*100</f>
        <v>#DIV/0!</v>
      </c>
      <c r="R54" s="100" t="e">
        <f>'22Q3_P1'!R46/'22Q3_P1'!R$8*100</f>
        <v>#DIV/0!</v>
      </c>
      <c r="S54" s="100" t="e">
        <f>'22Q3_P1'!S46/'22Q3_P1'!S$8*100</f>
        <v>#DIV/0!</v>
      </c>
      <c r="T54" s="100" t="e">
        <f>'22Q3_P1'!T46/'22Q3_P1'!T$8*100</f>
        <v>#DIV/0!</v>
      </c>
      <c r="U54" s="100" t="e">
        <f>'22Q3_P1'!U46/'22Q3_P1'!U$8*100</f>
        <v>#DIV/0!</v>
      </c>
      <c r="V54" s="100" t="e">
        <f>'22Q3_P1'!V46/'22Q3_P1'!V$8*100</f>
        <v>#DIV/0!</v>
      </c>
      <c r="W54" s="100" t="e">
        <f>'22Q3_P1'!W46/'22Q3_P1'!W$8*100</f>
        <v>#DIV/0!</v>
      </c>
      <c r="X54" s="100" t="e">
        <f>'22Q3_P1'!X46/'22Q3_P1'!X$8*100</f>
        <v>#DIV/0!</v>
      </c>
      <c r="AB54" s="27" t="s">
        <v>89</v>
      </c>
    </row>
    <row r="55" spans="1:28" s="27" customFormat="1" ht="15" customHeight="1" x14ac:dyDescent="0.25">
      <c r="A55" s="156" t="s">
        <v>556</v>
      </c>
      <c r="B55" s="13" t="s">
        <v>55</v>
      </c>
      <c r="C55" s="100">
        <f t="shared" si="3"/>
        <v>3.6788839946816942</v>
      </c>
      <c r="D55" s="100">
        <f t="shared" si="3"/>
        <v>2.7183711959362409</v>
      </c>
      <c r="E55" s="100">
        <f>'21Q4_P2'!E55</f>
        <v>3.332371248316822</v>
      </c>
      <c r="F55" s="100">
        <f>'21Q4_P2'!F55</f>
        <v>2.9874092776904466</v>
      </c>
      <c r="G55" s="100">
        <f>'21Q4_P2'!G55</f>
        <v>3.1323414252153485</v>
      </c>
      <c r="H55" s="95"/>
      <c r="I55" s="100" t="e">
        <f>'22Q3_P1'!I48/'22Q3_P1'!I$8*100</f>
        <v>#DIV/0!</v>
      </c>
      <c r="J55" s="100" t="e">
        <f>'22Q3_P1'!J48/'22Q3_P1'!J$8*100</f>
        <v>#DIV/0!</v>
      </c>
      <c r="K55" s="100" t="e">
        <f>'22Q3_P1'!K48/'22Q3_P1'!K$8*100</f>
        <v>#DIV/0!</v>
      </c>
      <c r="L55" s="100">
        <f>'22Q3_P1'!L48/'22Q3_P1'!L$8*100</f>
        <v>4.0988075991126465</v>
      </c>
      <c r="M55" s="100">
        <f>'22Q3_P1'!M48/'22Q3_P1'!M$8*100</f>
        <v>5.5464586797689721</v>
      </c>
      <c r="N55" s="100">
        <f>'22Q3_P1'!N48/'22Q3_P1'!N$8*100</f>
        <v>3.5953755969540904</v>
      </c>
      <c r="O55" s="100">
        <f>'22Q3_P1'!O48/'22Q3_P1'!O$8*100</f>
        <v>3.6788839946816942</v>
      </c>
      <c r="P55" s="100">
        <f>'22Q3_P1'!P48/'22Q3_P1'!P$8*100</f>
        <v>2.7183711959362409</v>
      </c>
      <c r="Q55" s="100" t="e">
        <f>'22Q3_P1'!Q48/'22Q3_P1'!Q$8*100</f>
        <v>#DIV/0!</v>
      </c>
      <c r="R55" s="100" t="e">
        <f>'22Q3_P1'!R48/'22Q3_P1'!R$8*100</f>
        <v>#DIV/0!</v>
      </c>
      <c r="S55" s="100" t="e">
        <f>'22Q3_P1'!S48/'22Q3_P1'!S$8*100</f>
        <v>#DIV/0!</v>
      </c>
      <c r="T55" s="100" t="e">
        <f>'22Q3_P1'!T48/'22Q3_P1'!T$8*100</f>
        <v>#DIV/0!</v>
      </c>
      <c r="U55" s="100" t="e">
        <f>'22Q3_P1'!U48/'22Q3_P1'!U$8*100</f>
        <v>#DIV/0!</v>
      </c>
      <c r="V55" s="100" t="e">
        <f>'22Q3_P1'!V48/'22Q3_P1'!V$8*100</f>
        <v>#DIV/0!</v>
      </c>
      <c r="W55" s="100" t="e">
        <f>'22Q3_P1'!W48/'22Q3_P1'!W$8*100</f>
        <v>#DIV/0!</v>
      </c>
      <c r="X55" s="100" t="e">
        <f>'22Q3_P1'!X48/'22Q3_P1'!X$8*100</f>
        <v>#DIV/0!</v>
      </c>
      <c r="AB55" s="27" t="s">
        <v>89</v>
      </c>
    </row>
    <row r="56" spans="1:28"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AB56" s="27" t="s">
        <v>89</v>
      </c>
    </row>
    <row r="57" spans="1:28" s="27" customFormat="1" ht="15" customHeight="1" x14ac:dyDescent="0.25">
      <c r="A57" s="36" t="s">
        <v>102</v>
      </c>
      <c r="B57" s="11" t="s">
        <v>102</v>
      </c>
      <c r="C57" s="94">
        <f t="shared" ref="C57:D60" si="4">+IF(OR(O57="",O57&lt;0),"―",O57)</f>
        <v>8.2029632747792185</v>
      </c>
      <c r="D57" s="94">
        <f t="shared" si="4"/>
        <v>7.3936261625339377</v>
      </c>
      <c r="E57" s="94">
        <f>'21Q4_P2'!E57</f>
        <v>7.9128751450262591</v>
      </c>
      <c r="F57" s="94">
        <f>'21Q4_P2'!F57</f>
        <v>7.6061405559418898</v>
      </c>
      <c r="G57" s="94">
        <f>'21Q4_P2'!G57</f>
        <v>7.870007830853563</v>
      </c>
      <c r="H57" s="95"/>
      <c r="I57" s="94" t="e">
        <f>'22Q3_P1'!I50/'22Q3_P1'!I$8*100</f>
        <v>#DIV/0!</v>
      </c>
      <c r="J57" s="94" t="e">
        <f>'22Q3_P1'!J50/'22Q3_P1'!J$8*100</f>
        <v>#DIV/0!</v>
      </c>
      <c r="K57" s="94" t="e">
        <f>'22Q3_P1'!K50/'22Q3_P1'!K$8*100</f>
        <v>#DIV/0!</v>
      </c>
      <c r="L57" s="94">
        <f>'22Q3_P1'!L50/'22Q3_P1'!L$8*100</f>
        <v>7.9064361197643542</v>
      </c>
      <c r="M57" s="94">
        <f>'22Q3_P1'!M50/'22Q3_P1'!M$8*100</f>
        <v>7.5874182192108188</v>
      </c>
      <c r="N57" s="94">
        <f>'22Q3_P1'!N50/'22Q3_P1'!N$8*100</f>
        <v>8.3794372357035662</v>
      </c>
      <c r="O57" s="94">
        <f>'22Q3_P1'!O50/'22Q3_P1'!O$8*100</f>
        <v>8.2029632747792185</v>
      </c>
      <c r="P57" s="94">
        <f>'22Q3_P1'!P50/'22Q3_P1'!P$8*100</f>
        <v>7.3936261625339377</v>
      </c>
      <c r="Q57" s="94" t="e">
        <f>'22Q3_P1'!Q50/'22Q3_P1'!Q$8*100</f>
        <v>#DIV/0!</v>
      </c>
      <c r="R57" s="94" t="e">
        <f>'22Q3_P1'!R50/'22Q3_P1'!R$8*100</f>
        <v>#DIV/0!</v>
      </c>
      <c r="S57" s="94" t="e">
        <f>'22Q3_P1'!S50/'22Q3_P1'!S$8*100</f>
        <v>#DIV/0!</v>
      </c>
      <c r="T57" s="94" t="e">
        <f>'22Q3_P1'!T50/'22Q3_P1'!T$8*100</f>
        <v>#DIV/0!</v>
      </c>
      <c r="U57" s="94" t="e">
        <f>'22Q3_P1'!U50/'22Q3_P1'!U$8*100</f>
        <v>#DIV/0!</v>
      </c>
      <c r="V57" s="94" t="e">
        <f>'22Q3_P1'!V50/'22Q3_P1'!V$8*100</f>
        <v>#DIV/0!</v>
      </c>
      <c r="W57" s="94" t="e">
        <f>'22Q3_P1'!W50/'22Q3_P1'!W$8*100</f>
        <v>#DIV/0!</v>
      </c>
      <c r="X57" s="94" t="e">
        <f>'22Q3_P1'!X50/'22Q3_P1'!X$8*100</f>
        <v>#DIV/0!</v>
      </c>
      <c r="AB57" s="27" t="s">
        <v>89</v>
      </c>
    </row>
    <row r="58" spans="1:28" s="27" customFormat="1" ht="15" customHeight="1" x14ac:dyDescent="0.25">
      <c r="A58" s="38" t="s">
        <v>10</v>
      </c>
      <c r="B58" s="12" t="s">
        <v>13</v>
      </c>
      <c r="C58" s="96">
        <f t="shared" si="4"/>
        <v>13.04663427359459</v>
      </c>
      <c r="D58" s="96">
        <f t="shared" si="4"/>
        <v>12.357654975289362</v>
      </c>
      <c r="E58" s="96">
        <f>'21Q4_P2'!E58</f>
        <v>12.753705519131071</v>
      </c>
      <c r="F58" s="96">
        <f>'21Q4_P2'!F58</f>
        <v>12.872709155517558</v>
      </c>
      <c r="G58" s="96" t="str">
        <f>'21Q4_P2'!G58</f>
        <v>―</v>
      </c>
      <c r="H58" s="95"/>
      <c r="I58" s="96" t="e">
        <f>'22Q3_P1'!I51/'22Q3_P1'!I$9*100</f>
        <v>#DIV/0!</v>
      </c>
      <c r="J58" s="96" t="e">
        <f>'22Q3_P1'!J51/'22Q3_P1'!J$9*100</f>
        <v>#DIV/0!</v>
      </c>
      <c r="K58" s="96" t="e">
        <f>'22Q3_P1'!K51/'22Q3_P1'!K$9*100</f>
        <v>#DIV/0!</v>
      </c>
      <c r="L58" s="96">
        <f>'22Q3_P1'!L51/'22Q3_P1'!L$9*100</f>
        <v>10.84841477008621</v>
      </c>
      <c r="M58" s="96">
        <f>'22Q3_P1'!M51/'22Q3_P1'!M$9*100</f>
        <v>11.095689895915761</v>
      </c>
      <c r="N58" s="96">
        <f>'22Q3_P1'!N51/'22Q3_P1'!N$9*100</f>
        <v>13.069672664856069</v>
      </c>
      <c r="O58" s="96">
        <f>'22Q3_P1'!O51/'22Q3_P1'!O$9*100</f>
        <v>13.04663427359459</v>
      </c>
      <c r="P58" s="96">
        <f>'22Q3_P1'!P51/'22Q3_P1'!P$9*100</f>
        <v>12.357654975289362</v>
      </c>
      <c r="Q58" s="96" t="e">
        <f>'22Q3_P1'!Q51/'22Q3_P1'!Q$9*100</f>
        <v>#DIV/0!</v>
      </c>
      <c r="R58" s="96" t="e">
        <f>'22Q3_P1'!R51/'22Q3_P1'!R$9*100</f>
        <v>#DIV/0!</v>
      </c>
      <c r="S58" s="96" t="e">
        <f>'22Q3_P1'!S51/'22Q3_P1'!S$9*100</f>
        <v>#DIV/0!</v>
      </c>
      <c r="T58" s="96" t="e">
        <f>'22Q3_P1'!T51/'22Q3_P1'!T$9*100</f>
        <v>#DIV/0!</v>
      </c>
      <c r="U58" s="96" t="e">
        <f>'22Q3_P1'!U51/'22Q3_P1'!U$9*100</f>
        <v>#DIV/0!</v>
      </c>
      <c r="V58" s="96" t="e">
        <f>'22Q3_P1'!V51/'22Q3_P1'!V$9*100</f>
        <v>#DIV/0!</v>
      </c>
      <c r="W58" s="96" t="e">
        <f>'22Q3_P1'!W51/'22Q3_P1'!W$9*100</f>
        <v>#DIV/0!</v>
      </c>
      <c r="X58" s="96" t="e">
        <f>'22Q3_P1'!X51/'22Q3_P1'!X$9*100</f>
        <v>#DIV/0!</v>
      </c>
      <c r="AB58" s="27" t="s">
        <v>89</v>
      </c>
    </row>
    <row r="59" spans="1:28" s="27" customFormat="1" ht="15" customHeight="1" x14ac:dyDescent="0.25">
      <c r="A59" s="38" t="s">
        <v>11</v>
      </c>
      <c r="B59" s="12" t="s">
        <v>44</v>
      </c>
      <c r="C59" s="96">
        <f t="shared" si="4"/>
        <v>10.908128180476613</v>
      </c>
      <c r="D59" s="96">
        <f t="shared" si="4"/>
        <v>10.500539634805722</v>
      </c>
      <c r="E59" s="96">
        <f>'21Q4_P2'!E59</f>
        <v>9.687828834034919</v>
      </c>
      <c r="F59" s="96">
        <f>'21Q4_P2'!F59</f>
        <v>10.079057868940774</v>
      </c>
      <c r="G59" s="96">
        <f>'21Q4_P2'!G59</f>
        <v>11.5234375</v>
      </c>
      <c r="H59" s="95"/>
      <c r="I59" s="96" t="e">
        <f>'22Q3_P1'!I52/'22Q3_P1'!I$10*100</f>
        <v>#DIV/0!</v>
      </c>
      <c r="J59" s="96" t="e">
        <f>'22Q3_P1'!J52/'22Q3_P1'!J$10*100</f>
        <v>#DIV/0!</v>
      </c>
      <c r="K59" s="96" t="e">
        <f>'22Q3_P1'!K52/'22Q3_P1'!K$10*100</f>
        <v>#DIV/0!</v>
      </c>
      <c r="L59" s="96">
        <f>'22Q3_P1'!L52/'22Q3_P1'!L$10*100</f>
        <v>11.927535893745135</v>
      </c>
      <c r="M59" s="96">
        <f>'22Q3_P1'!M52/'22Q3_P1'!M$10*100</f>
        <v>10.588657295807453</v>
      </c>
      <c r="N59" s="96">
        <f>'22Q3_P1'!N52/'22Q3_P1'!N$10*100</f>
        <v>9.9588526380624067</v>
      </c>
      <c r="O59" s="96">
        <f>'22Q3_P1'!O52/'22Q3_P1'!O$10*100</f>
        <v>10.908128180476613</v>
      </c>
      <c r="P59" s="96">
        <f>'22Q3_P1'!P52/'22Q3_P1'!P$10*100</f>
        <v>10.500539634805722</v>
      </c>
      <c r="Q59" s="96" t="e">
        <f>'22Q3_P1'!Q52/'22Q3_P1'!Q$10*100</f>
        <v>#DIV/0!</v>
      </c>
      <c r="R59" s="96" t="e">
        <f>'22Q3_P1'!R52/'22Q3_P1'!R$10*100</f>
        <v>#DIV/0!</v>
      </c>
      <c r="S59" s="96" t="e">
        <f>'22Q3_P1'!S52/'22Q3_P1'!S$10*100</f>
        <v>#DIV/0!</v>
      </c>
      <c r="T59" s="96" t="e">
        <f>'22Q3_P1'!T52/'22Q3_P1'!T$10*100</f>
        <v>#DIV/0!</v>
      </c>
      <c r="U59" s="96" t="e">
        <f>'22Q3_P1'!U52/'22Q3_P1'!U$10*100</f>
        <v>#DIV/0!</v>
      </c>
      <c r="V59" s="96" t="e">
        <f>'22Q3_P1'!V52/'22Q3_P1'!V$10*100</f>
        <v>#DIV/0!</v>
      </c>
      <c r="W59" s="96" t="e">
        <f>'22Q3_P1'!W52/'22Q3_P1'!W$10*100</f>
        <v>#DIV/0!</v>
      </c>
      <c r="X59" s="96" t="e">
        <f>'22Q3_P1'!X52/'22Q3_P1'!X$10*100</f>
        <v>#DIV/0!</v>
      </c>
      <c r="AB59" s="27" t="s">
        <v>89</v>
      </c>
    </row>
    <row r="60" spans="1:28" s="27" customFormat="1" ht="15" customHeight="1" x14ac:dyDescent="0.25">
      <c r="A60" s="128" t="s">
        <v>14</v>
      </c>
      <c r="B60" s="129" t="s">
        <v>77</v>
      </c>
      <c r="C60" s="98">
        <f t="shared" si="4"/>
        <v>13.042984715426337</v>
      </c>
      <c r="D60" s="98">
        <f t="shared" si="4"/>
        <v>9.7927728120876445</v>
      </c>
      <c r="E60" s="98">
        <f>'21Q4_P2'!E60</f>
        <v>12.859182465410873</v>
      </c>
      <c r="F60" s="98">
        <f>'21Q4_P2'!F60</f>
        <v>9.4631216151127013</v>
      </c>
      <c r="G60" s="98">
        <f>'21Q4_P2'!G60</f>
        <v>10.526315789473683</v>
      </c>
      <c r="H60" s="95"/>
      <c r="I60" s="98" t="e">
        <f>'22Q3_P1'!I53/'22Q3_P1'!I$11*100</f>
        <v>#DIV/0!</v>
      </c>
      <c r="J60" s="98" t="e">
        <f>'22Q3_P1'!J53/'22Q3_P1'!J$11*100</f>
        <v>#DIV/0!</v>
      </c>
      <c r="K60" s="98" t="e">
        <f>'22Q3_P1'!K53/'22Q3_P1'!K$11*100</f>
        <v>#DIV/0!</v>
      </c>
      <c r="L60" s="98">
        <f>'22Q3_P1'!L53/'22Q3_P1'!L$11*100</f>
        <v>14.906190896073888</v>
      </c>
      <c r="M60" s="98">
        <f>'22Q3_P1'!M53/'22Q3_P1'!M$11*100</f>
        <v>14.547987927882774</v>
      </c>
      <c r="N60" s="98">
        <f>'22Q3_P1'!N53/'22Q3_P1'!N$11*100</f>
        <v>13.788523984981909</v>
      </c>
      <c r="O60" s="98">
        <f>'22Q3_P1'!O53/'22Q3_P1'!O$11*100</f>
        <v>13.042984715426337</v>
      </c>
      <c r="P60" s="98">
        <f>'22Q3_P1'!P53/'22Q3_P1'!P$11*100</f>
        <v>9.7927728120876445</v>
      </c>
      <c r="Q60" s="98" t="e">
        <f>'22Q3_P1'!Q53/'22Q3_P1'!Q$11*100</f>
        <v>#DIV/0!</v>
      </c>
      <c r="R60" s="98" t="e">
        <f>'22Q3_P1'!R53/'22Q3_P1'!R$11*100</f>
        <v>#DIV/0!</v>
      </c>
      <c r="S60" s="98" t="e">
        <f>'22Q3_P1'!S53/'22Q3_P1'!S$11*100</f>
        <v>#DIV/0!</v>
      </c>
      <c r="T60" s="98" t="e">
        <f>'22Q3_P1'!T53/'22Q3_P1'!T$11*100</f>
        <v>#DIV/0!</v>
      </c>
      <c r="U60" s="98" t="e">
        <f>'22Q3_P1'!U53/'22Q3_P1'!U$11*100</f>
        <v>#DIV/0!</v>
      </c>
      <c r="V60" s="98" t="e">
        <f>'22Q3_P1'!V53/'22Q3_P1'!V$11*100</f>
        <v>#DIV/0!</v>
      </c>
      <c r="W60" s="98" t="e">
        <f>'22Q3_P1'!W53/'22Q3_P1'!W$11*100</f>
        <v>#DIV/0!</v>
      </c>
      <c r="X60" s="98" t="e">
        <f>'22Q3_P1'!X53/'22Q3_P1'!X$11*100</f>
        <v>#DIV/0!</v>
      </c>
      <c r="AB60" s="27" t="s">
        <v>89</v>
      </c>
    </row>
    <row r="61" spans="1:28" ht="15" customHeight="1" x14ac:dyDescent="0.2">
      <c r="AB61" s="3" t="s">
        <v>89</v>
      </c>
    </row>
    <row r="62" spans="1:28" ht="15" customHeight="1" x14ac:dyDescent="0.2">
      <c r="AB62" s="3" t="s">
        <v>89</v>
      </c>
    </row>
    <row r="63" spans="1:28"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row>
  </sheetData>
  <mergeCells count="3">
    <mergeCell ref="A2:G2"/>
    <mergeCell ref="A6:B7"/>
    <mergeCell ref="A38:B39"/>
  </mergeCells>
  <phoneticPr fontId="3"/>
  <printOptions horizontalCentered="1"/>
  <pageMargins left="0.7" right="0.7" top="0.75" bottom="0.75" header="0.3" footer="0.3"/>
  <pageSetup paperSize="9" scale="75" orientation="portrait" r:id="rId1"/>
  <headerFooter>
    <oddFooter>&amp;R2</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2FB5-3C6F-4527-81D0-C59DE4903867}">
  <dimension ref="A1:AB46"/>
  <sheetViews>
    <sheetView defaultGridColor="0" colorId="23" zoomScaleNormal="100" workbookViewId="0">
      <pane xSplit="8" ySplit="7" topLeftCell="P8"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t="s">
        <v>269</v>
      </c>
      <c r="B6" s="313"/>
      <c r="C6" s="117">
        <f>'22Q3_パラメータ設定'!$M$4</f>
        <v>2021</v>
      </c>
      <c r="D6" s="30">
        <f>'22Q3_パラメータ設定'!$N$4</f>
        <v>2022</v>
      </c>
      <c r="E6" s="117">
        <f>'22Q3_パラメータ設定'!$M$4</f>
        <v>2021</v>
      </c>
      <c r="F6" s="122">
        <f>'22Q3_パラメータ設定'!$N$4</f>
        <v>2022</v>
      </c>
      <c r="I6" s="61" t="s">
        <v>448</v>
      </c>
      <c r="J6" s="61" t="s">
        <v>108</v>
      </c>
      <c r="K6" s="61" t="s">
        <v>109</v>
      </c>
      <c r="L6" s="61" t="s">
        <v>110</v>
      </c>
      <c r="M6" s="61" t="s">
        <v>104</v>
      </c>
      <c r="N6" s="61" t="s">
        <v>105</v>
      </c>
      <c r="O6" s="61" t="s">
        <v>106</v>
      </c>
      <c r="P6" s="61" t="s">
        <v>107</v>
      </c>
      <c r="Q6" s="61" t="s">
        <v>111</v>
      </c>
      <c r="R6" s="61" t="s">
        <v>112</v>
      </c>
      <c r="S6" s="61" t="s">
        <v>113</v>
      </c>
      <c r="T6" s="61" t="s">
        <v>114</v>
      </c>
      <c r="U6" s="61" t="s">
        <v>115</v>
      </c>
      <c r="V6" s="61" t="s">
        <v>116</v>
      </c>
      <c r="W6" s="61" t="s">
        <v>117</v>
      </c>
      <c r="X6" s="62" t="s">
        <v>118</v>
      </c>
      <c r="AB6" s="27" t="s">
        <v>89</v>
      </c>
    </row>
    <row r="7" spans="1:28" s="27" customFormat="1" ht="15" customHeight="1" x14ac:dyDescent="0.25">
      <c r="A7" s="314"/>
      <c r="B7" s="315"/>
      <c r="C7" s="119" t="s">
        <v>252</v>
      </c>
      <c r="D7" s="35" t="s">
        <v>252</v>
      </c>
      <c r="E7" s="118" t="s">
        <v>217</v>
      </c>
      <c r="F7" s="118" t="s">
        <v>217</v>
      </c>
      <c r="I7" s="64" t="s">
        <v>445</v>
      </c>
      <c r="J7" s="64" t="s">
        <v>445</v>
      </c>
      <c r="K7" s="64" t="s">
        <v>445</v>
      </c>
      <c r="L7" s="64" t="s">
        <v>445</v>
      </c>
      <c r="M7" s="64" t="s">
        <v>445</v>
      </c>
      <c r="N7" s="64" t="s">
        <v>445</v>
      </c>
      <c r="O7" s="64" t="s">
        <v>445</v>
      </c>
      <c r="P7" s="64" t="s">
        <v>445</v>
      </c>
      <c r="Q7" s="64" t="s">
        <v>445</v>
      </c>
      <c r="R7" s="64" t="s">
        <v>445</v>
      </c>
      <c r="S7" s="64" t="s">
        <v>445</v>
      </c>
      <c r="T7" s="64" t="s">
        <v>445</v>
      </c>
      <c r="U7" s="64" t="s">
        <v>445</v>
      </c>
      <c r="V7" s="64" t="s">
        <v>445</v>
      </c>
      <c r="W7" s="64" t="s">
        <v>445</v>
      </c>
      <c r="X7" s="63" t="s">
        <v>445</v>
      </c>
      <c r="AB7" s="27" t="s">
        <v>89</v>
      </c>
    </row>
    <row r="8" spans="1:28" s="27" customFormat="1" ht="15" customHeight="1" x14ac:dyDescent="0.25">
      <c r="A8" s="36" t="s">
        <v>120</v>
      </c>
      <c r="B8" s="11" t="s">
        <v>133</v>
      </c>
      <c r="C8" s="37">
        <f t="shared" ref="C8:D22" si="0">+IF(OR(O8="",O8=0),"―",IF(O8&lt;0,ROUNDDOWN(O8/10^6,0)+-0.0000001,ROUNDDOWN(O8/10^6,0)))</f>
        <v>25339</v>
      </c>
      <c r="D8" s="37">
        <f t="shared" si="0"/>
        <v>29903</v>
      </c>
      <c r="E8" s="37">
        <f>'21Q4_P3'!E8</f>
        <v>24196</v>
      </c>
      <c r="F8" s="37">
        <f>'21Q4_P3'!F8</f>
        <v>27918</v>
      </c>
      <c r="I8" s="48"/>
      <c r="J8" s="48"/>
      <c r="K8" s="48"/>
      <c r="L8" s="48">
        <v>20594136728</v>
      </c>
      <c r="M8" s="48">
        <v>19698992669</v>
      </c>
      <c r="N8" s="48">
        <v>25763476986</v>
      </c>
      <c r="O8" s="48">
        <v>25339405138</v>
      </c>
      <c r="P8" s="48">
        <v>29903714264</v>
      </c>
      <c r="Q8" s="48"/>
      <c r="R8" s="48"/>
      <c r="S8" s="48"/>
      <c r="T8" s="48"/>
      <c r="U8" s="48"/>
      <c r="V8" s="48"/>
      <c r="W8" s="48"/>
      <c r="X8" s="48"/>
      <c r="Z8" s="27" t="s">
        <v>643</v>
      </c>
      <c r="AB8" s="27" t="s">
        <v>89</v>
      </c>
    </row>
    <row r="9" spans="1:28" s="27" customFormat="1" ht="15" customHeight="1" x14ac:dyDescent="0.25">
      <c r="A9" s="38" t="s">
        <v>121</v>
      </c>
      <c r="B9" s="6" t="s">
        <v>517</v>
      </c>
      <c r="C9" s="39">
        <f t="shared" si="0"/>
        <v>9302</v>
      </c>
      <c r="D9" s="39">
        <f t="shared" si="0"/>
        <v>13399</v>
      </c>
      <c r="E9" s="39">
        <f>'21Q4_P3'!E9</f>
        <v>8973</v>
      </c>
      <c r="F9" s="39">
        <f>'21Q4_P3'!F9</f>
        <v>10340</v>
      </c>
      <c r="I9" s="40"/>
      <c r="J9" s="40"/>
      <c r="K9" s="40"/>
      <c r="L9" s="40">
        <v>9211818018</v>
      </c>
      <c r="M9" s="40">
        <v>7221829387</v>
      </c>
      <c r="N9" s="40">
        <v>10348832186</v>
      </c>
      <c r="O9" s="40">
        <v>9302677262</v>
      </c>
      <c r="P9" s="40">
        <v>13399031160</v>
      </c>
      <c r="Q9" s="40"/>
      <c r="R9" s="40"/>
      <c r="S9" s="40"/>
      <c r="T9" s="40"/>
      <c r="U9" s="40"/>
      <c r="V9" s="40"/>
      <c r="W9" s="40"/>
      <c r="X9" s="40"/>
      <c r="Z9" s="27" t="s">
        <v>643</v>
      </c>
      <c r="AB9" s="27" t="s">
        <v>89</v>
      </c>
    </row>
    <row r="10" spans="1:28" s="27" customFormat="1" ht="15" customHeight="1" x14ac:dyDescent="0.25">
      <c r="A10" s="38" t="s">
        <v>122</v>
      </c>
      <c r="B10" s="6" t="s">
        <v>518</v>
      </c>
      <c r="C10" s="39">
        <f t="shared" si="0"/>
        <v>14601</v>
      </c>
      <c r="D10" s="39">
        <f t="shared" si="0"/>
        <v>14586</v>
      </c>
      <c r="E10" s="39">
        <f>'21Q4_P3'!E10</f>
        <v>13876</v>
      </c>
      <c r="F10" s="39">
        <f>'21Q4_P3'!F10</f>
        <v>15729</v>
      </c>
      <c r="I10" s="40"/>
      <c r="J10" s="40"/>
      <c r="K10" s="40"/>
      <c r="L10" s="40">
        <v>10296309928</v>
      </c>
      <c r="M10" s="40">
        <v>11385404964</v>
      </c>
      <c r="N10" s="40">
        <v>14162146314</v>
      </c>
      <c r="O10" s="40">
        <v>14601671921</v>
      </c>
      <c r="P10" s="40">
        <v>14586763425</v>
      </c>
      <c r="Q10" s="40"/>
      <c r="R10" s="40"/>
      <c r="S10" s="40"/>
      <c r="T10" s="40"/>
      <c r="U10" s="40"/>
      <c r="V10" s="40"/>
      <c r="W10" s="40"/>
      <c r="X10" s="40"/>
      <c r="Z10" s="27" t="s">
        <v>643</v>
      </c>
      <c r="AB10" s="27" t="s">
        <v>89</v>
      </c>
    </row>
    <row r="11" spans="1:28" s="27" customFormat="1" ht="15" customHeight="1" x14ac:dyDescent="0.25">
      <c r="A11" s="38" t="s">
        <v>123</v>
      </c>
      <c r="B11" s="6" t="s">
        <v>134</v>
      </c>
      <c r="C11" s="39">
        <f t="shared" si="0"/>
        <v>32</v>
      </c>
      <c r="D11" s="39">
        <f t="shared" si="0"/>
        <v>68</v>
      </c>
      <c r="E11" s="39">
        <f>'21Q4_P3'!E11</f>
        <v>45</v>
      </c>
      <c r="F11" s="39">
        <f>'21Q4_P3'!F11</f>
        <v>27</v>
      </c>
      <c r="I11" s="40"/>
      <c r="J11" s="40"/>
      <c r="K11" s="40"/>
      <c r="L11" s="40">
        <v>53653864</v>
      </c>
      <c r="M11" s="40">
        <v>49134908</v>
      </c>
      <c r="N11" s="40">
        <v>56317827</v>
      </c>
      <c r="O11" s="40">
        <v>32929433</v>
      </c>
      <c r="P11" s="40">
        <v>68240522</v>
      </c>
      <c r="Q11" s="40"/>
      <c r="R11" s="40"/>
      <c r="S11" s="40"/>
      <c r="T11" s="40"/>
      <c r="U11" s="40"/>
      <c r="V11" s="40"/>
      <c r="W11" s="40"/>
      <c r="X11" s="40"/>
      <c r="Z11" s="27" t="s">
        <v>643</v>
      </c>
      <c r="AB11" s="27" t="s">
        <v>89</v>
      </c>
    </row>
    <row r="12" spans="1:28" s="27" customFormat="1" ht="15" customHeight="1" x14ac:dyDescent="0.25">
      <c r="A12" s="42" t="s">
        <v>124</v>
      </c>
      <c r="B12" s="8" t="s">
        <v>31</v>
      </c>
      <c r="C12" s="43">
        <f t="shared" si="0"/>
        <v>1402</v>
      </c>
      <c r="D12" s="43">
        <f t="shared" si="0"/>
        <v>1849</v>
      </c>
      <c r="E12" s="43">
        <f>'21Q4_P3'!E12</f>
        <v>1300</v>
      </c>
      <c r="F12" s="43">
        <f>'21Q4_P3'!F12</f>
        <v>1820</v>
      </c>
      <c r="I12" s="43">
        <f t="shared" ref="I12:P12" si="1">I8-SUM(I9:I11)</f>
        <v>0</v>
      </c>
      <c r="J12" s="43">
        <f t="shared" si="1"/>
        <v>0</v>
      </c>
      <c r="K12" s="43">
        <f t="shared" si="1"/>
        <v>0</v>
      </c>
      <c r="L12" s="43">
        <f t="shared" si="1"/>
        <v>1032354918</v>
      </c>
      <c r="M12" s="43">
        <f t="shared" si="1"/>
        <v>1042623410</v>
      </c>
      <c r="N12" s="43">
        <f t="shared" si="1"/>
        <v>1196180659</v>
      </c>
      <c r="O12" s="43">
        <f>O8-SUM(O9:O11)</f>
        <v>1402126522</v>
      </c>
      <c r="P12" s="43">
        <f t="shared" si="1"/>
        <v>1849679157</v>
      </c>
      <c r="Q12" s="43">
        <f t="shared" ref="Q12:X12" si="2">Q8-SUM(Q9:Q11)</f>
        <v>0</v>
      </c>
      <c r="R12" s="43">
        <f t="shared" si="2"/>
        <v>0</v>
      </c>
      <c r="S12" s="43">
        <f t="shared" si="2"/>
        <v>0</v>
      </c>
      <c r="T12" s="43">
        <f t="shared" si="2"/>
        <v>0</v>
      </c>
      <c r="U12" s="43">
        <f t="shared" si="2"/>
        <v>0</v>
      </c>
      <c r="V12" s="43">
        <f t="shared" si="2"/>
        <v>0</v>
      </c>
      <c r="W12" s="43">
        <f t="shared" si="2"/>
        <v>0</v>
      </c>
      <c r="X12" s="43">
        <f t="shared" si="2"/>
        <v>0</v>
      </c>
      <c r="AB12" s="27" t="s">
        <v>89</v>
      </c>
    </row>
    <row r="13" spans="1:28" s="27" customFormat="1" ht="15" customHeight="1" x14ac:dyDescent="0.25">
      <c r="A13" s="36" t="s">
        <v>125</v>
      </c>
      <c r="B13" s="5" t="s">
        <v>519</v>
      </c>
      <c r="C13" s="37">
        <f t="shared" si="0"/>
        <v>37616</v>
      </c>
      <c r="D13" s="37">
        <f t="shared" si="0"/>
        <v>41956</v>
      </c>
      <c r="E13" s="37">
        <f>'21Q4_P3'!E13</f>
        <v>35906</v>
      </c>
      <c r="F13" s="37">
        <f>'21Q4_P3'!F13</f>
        <v>42826</v>
      </c>
      <c r="I13" s="37">
        <f t="shared" ref="I13:X13" si="3">SUM(I14,I18,I21)</f>
        <v>0</v>
      </c>
      <c r="J13" s="37">
        <f t="shared" si="3"/>
        <v>0</v>
      </c>
      <c r="K13" s="37">
        <f t="shared" si="3"/>
        <v>0</v>
      </c>
      <c r="L13" s="37">
        <f t="shared" si="3"/>
        <v>25204587221</v>
      </c>
      <c r="M13" s="37">
        <f t="shared" si="3"/>
        <v>29783787316</v>
      </c>
      <c r="N13" s="37">
        <f t="shared" si="3"/>
        <v>36222899742</v>
      </c>
      <c r="O13" s="37">
        <f>SUM(O14,O18,O21)</f>
        <v>37616975187</v>
      </c>
      <c r="P13" s="37">
        <f t="shared" si="3"/>
        <v>41956868558</v>
      </c>
      <c r="Q13" s="37">
        <f t="shared" si="3"/>
        <v>0</v>
      </c>
      <c r="R13" s="37">
        <f t="shared" si="3"/>
        <v>0</v>
      </c>
      <c r="S13" s="37">
        <f t="shared" si="3"/>
        <v>0</v>
      </c>
      <c r="T13" s="37">
        <f t="shared" si="3"/>
        <v>0</v>
      </c>
      <c r="U13" s="37">
        <f t="shared" si="3"/>
        <v>0</v>
      </c>
      <c r="V13" s="37">
        <f t="shared" si="3"/>
        <v>0</v>
      </c>
      <c r="W13" s="37">
        <f t="shared" si="3"/>
        <v>0</v>
      </c>
      <c r="X13" s="37">
        <f t="shared" si="3"/>
        <v>0</v>
      </c>
      <c r="AB13" s="27" t="s">
        <v>89</v>
      </c>
    </row>
    <row r="14" spans="1:28" s="27" customFormat="1" ht="15" customHeight="1" x14ac:dyDescent="0.25">
      <c r="A14" s="38" t="s">
        <v>126</v>
      </c>
      <c r="B14" s="6" t="s">
        <v>520</v>
      </c>
      <c r="C14" s="39">
        <f t="shared" si="0"/>
        <v>13272</v>
      </c>
      <c r="D14" s="39">
        <f t="shared" si="0"/>
        <v>14731</v>
      </c>
      <c r="E14" s="39">
        <f>'21Q4_P3'!E14</f>
        <v>12083</v>
      </c>
      <c r="F14" s="39">
        <f>'21Q4_P3'!F14</f>
        <v>14902</v>
      </c>
      <c r="I14" s="40"/>
      <c r="J14" s="40"/>
      <c r="K14" s="40"/>
      <c r="L14" s="40">
        <v>9194221071</v>
      </c>
      <c r="M14" s="40">
        <v>9452723321</v>
      </c>
      <c r="N14" s="40">
        <v>12174755977</v>
      </c>
      <c r="O14" s="40">
        <v>13272976203</v>
      </c>
      <c r="P14" s="40">
        <v>14731955216</v>
      </c>
      <c r="Q14" s="40"/>
      <c r="R14" s="40"/>
      <c r="S14" s="40"/>
      <c r="T14" s="40"/>
      <c r="U14" s="40"/>
      <c r="V14" s="40"/>
      <c r="W14" s="40"/>
      <c r="X14" s="40"/>
      <c r="Z14" s="27" t="s">
        <v>643</v>
      </c>
      <c r="AB14" s="27" t="s">
        <v>89</v>
      </c>
    </row>
    <row r="15" spans="1:28" s="27" customFormat="1" ht="15" customHeight="1" x14ac:dyDescent="0.25">
      <c r="A15" s="41" t="s">
        <v>127</v>
      </c>
      <c r="B15" s="7" t="s">
        <v>135</v>
      </c>
      <c r="C15" s="39">
        <f t="shared" si="0"/>
        <v>7629</v>
      </c>
      <c r="D15" s="39">
        <f t="shared" si="0"/>
        <v>9091</v>
      </c>
      <c r="E15" s="39">
        <f>'21Q4_P3'!E15</f>
        <v>7459</v>
      </c>
      <c r="F15" s="39">
        <f>'21Q4_P3'!F15</f>
        <v>9224</v>
      </c>
      <c r="I15" s="40"/>
      <c r="J15" s="40"/>
      <c r="K15" s="40"/>
      <c r="L15" s="40">
        <v>5981786740</v>
      </c>
      <c r="M15" s="40">
        <v>5855894786</v>
      </c>
      <c r="N15" s="40">
        <v>7420691556</v>
      </c>
      <c r="O15" s="40">
        <v>7629780858</v>
      </c>
      <c r="P15" s="40">
        <v>9091087159</v>
      </c>
      <c r="Q15" s="40"/>
      <c r="R15" s="40"/>
      <c r="S15" s="40"/>
      <c r="T15" s="40"/>
      <c r="U15" s="40"/>
      <c r="V15" s="40"/>
      <c r="W15" s="40"/>
      <c r="X15" s="40"/>
      <c r="Z15" s="27" t="s">
        <v>643</v>
      </c>
      <c r="AB15" s="27" t="s">
        <v>89</v>
      </c>
    </row>
    <row r="16" spans="1:28" s="27" customFormat="1" ht="15" customHeight="1" x14ac:dyDescent="0.25">
      <c r="A16" s="41" t="s">
        <v>128</v>
      </c>
      <c r="B16" s="7" t="s">
        <v>136</v>
      </c>
      <c r="C16" s="39">
        <f t="shared" si="0"/>
        <v>2677</v>
      </c>
      <c r="D16" s="39">
        <f t="shared" si="0"/>
        <v>2677</v>
      </c>
      <c r="E16" s="39">
        <f>'21Q4_P3'!E16</f>
        <v>1512</v>
      </c>
      <c r="F16" s="39">
        <f>'21Q4_P3'!F16</f>
        <v>2677</v>
      </c>
      <c r="I16" s="40"/>
      <c r="J16" s="40"/>
      <c r="K16" s="40"/>
      <c r="L16" s="40">
        <v>1247073611</v>
      </c>
      <c r="M16" s="40">
        <v>965500559</v>
      </c>
      <c r="N16" s="40">
        <v>1512474729</v>
      </c>
      <c r="O16" s="40">
        <v>2677291833</v>
      </c>
      <c r="P16" s="40">
        <v>2677165727</v>
      </c>
      <c r="Q16" s="40"/>
      <c r="R16" s="40"/>
      <c r="S16" s="40"/>
      <c r="T16" s="40"/>
      <c r="U16" s="40"/>
      <c r="V16" s="40"/>
      <c r="W16" s="40"/>
      <c r="X16" s="40"/>
      <c r="Z16" s="27" t="s">
        <v>643</v>
      </c>
      <c r="AB16" s="27" t="s">
        <v>89</v>
      </c>
    </row>
    <row r="17" spans="1:28" s="27" customFormat="1" ht="15" customHeight="1" x14ac:dyDescent="0.25">
      <c r="A17" s="41" t="s">
        <v>124</v>
      </c>
      <c r="B17" s="7" t="s">
        <v>31</v>
      </c>
      <c r="C17" s="39">
        <f t="shared" si="0"/>
        <v>2965</v>
      </c>
      <c r="D17" s="39">
        <f t="shared" si="0"/>
        <v>2963</v>
      </c>
      <c r="E17" s="39">
        <f>'21Q4_P3'!E17</f>
        <v>3111</v>
      </c>
      <c r="F17" s="39">
        <f>'21Q4_P3'!F17</f>
        <v>3001</v>
      </c>
      <c r="I17" s="39">
        <f t="shared" ref="I17:P17" si="4">I14-SUM(I15:I16)</f>
        <v>0</v>
      </c>
      <c r="J17" s="39">
        <f t="shared" si="4"/>
        <v>0</v>
      </c>
      <c r="K17" s="39">
        <f t="shared" si="4"/>
        <v>0</v>
      </c>
      <c r="L17" s="39">
        <f t="shared" si="4"/>
        <v>1965360720</v>
      </c>
      <c r="M17" s="39">
        <f t="shared" si="4"/>
        <v>2631327976</v>
      </c>
      <c r="N17" s="39">
        <f t="shared" si="4"/>
        <v>3241589692</v>
      </c>
      <c r="O17" s="39">
        <f>O14-SUM(O15:O16)</f>
        <v>2965903512</v>
      </c>
      <c r="P17" s="39">
        <f t="shared" si="4"/>
        <v>2963702330</v>
      </c>
      <c r="Q17" s="39">
        <f t="shared" ref="Q17:X17" si="5">Q14-SUM(Q15:Q16)</f>
        <v>0</v>
      </c>
      <c r="R17" s="39">
        <f t="shared" si="5"/>
        <v>0</v>
      </c>
      <c r="S17" s="39">
        <f t="shared" si="5"/>
        <v>0</v>
      </c>
      <c r="T17" s="39">
        <f t="shared" si="5"/>
        <v>0</v>
      </c>
      <c r="U17" s="39">
        <f t="shared" si="5"/>
        <v>0</v>
      </c>
      <c r="V17" s="39">
        <f t="shared" si="5"/>
        <v>0</v>
      </c>
      <c r="W17" s="39">
        <f t="shared" si="5"/>
        <v>0</v>
      </c>
      <c r="X17" s="39">
        <f t="shared" si="5"/>
        <v>0</v>
      </c>
      <c r="AB17" s="27" t="s">
        <v>89</v>
      </c>
    </row>
    <row r="18" spans="1:28" s="27" customFormat="1" ht="15" customHeight="1" x14ac:dyDescent="0.25">
      <c r="A18" s="38" t="s">
        <v>129</v>
      </c>
      <c r="B18" s="6" t="s">
        <v>521</v>
      </c>
      <c r="C18" s="39">
        <f t="shared" si="0"/>
        <v>16267</v>
      </c>
      <c r="D18" s="39">
        <f t="shared" si="0"/>
        <v>18282</v>
      </c>
      <c r="E18" s="39">
        <f>'21Q4_P3'!E18</f>
        <v>15711</v>
      </c>
      <c r="F18" s="39">
        <f>'21Q4_P3'!F18</f>
        <v>19539</v>
      </c>
      <c r="I18" s="40"/>
      <c r="J18" s="40"/>
      <c r="K18" s="40"/>
      <c r="L18" s="40">
        <v>9826148759</v>
      </c>
      <c r="M18" s="40">
        <v>13008168559</v>
      </c>
      <c r="N18" s="40">
        <v>16163129613</v>
      </c>
      <c r="O18" s="40">
        <v>16267955737</v>
      </c>
      <c r="P18" s="40">
        <v>18282011798</v>
      </c>
      <c r="Q18" s="40"/>
      <c r="R18" s="40"/>
      <c r="S18" s="40"/>
      <c r="T18" s="40"/>
      <c r="U18" s="40"/>
      <c r="V18" s="40"/>
      <c r="W18" s="40"/>
      <c r="X18" s="40"/>
      <c r="Z18" s="27" t="s">
        <v>643</v>
      </c>
      <c r="AB18" s="27" t="s">
        <v>89</v>
      </c>
    </row>
    <row r="19" spans="1:28" s="27" customFormat="1" ht="15" customHeight="1" x14ac:dyDescent="0.25">
      <c r="A19" s="41" t="s">
        <v>130</v>
      </c>
      <c r="B19" s="7" t="s">
        <v>137</v>
      </c>
      <c r="C19" s="39">
        <f t="shared" si="0"/>
        <v>15027</v>
      </c>
      <c r="D19" s="39">
        <f t="shared" si="0"/>
        <v>17050</v>
      </c>
      <c r="E19" s="39">
        <f>'21Q4_P3'!E19</f>
        <v>14721</v>
      </c>
      <c r="F19" s="39">
        <f>'21Q4_P3'!F19</f>
        <v>18283</v>
      </c>
      <c r="I19" s="40"/>
      <c r="J19" s="40"/>
      <c r="K19" s="40"/>
      <c r="L19" s="40">
        <v>9332812932</v>
      </c>
      <c r="M19" s="40">
        <v>12349392263</v>
      </c>
      <c r="N19" s="40">
        <v>15317230613</v>
      </c>
      <c r="O19" s="40">
        <v>15027211274</v>
      </c>
      <c r="P19" s="40">
        <v>17050472674</v>
      </c>
      <c r="Q19" s="40"/>
      <c r="R19" s="40"/>
      <c r="S19" s="40"/>
      <c r="T19" s="40"/>
      <c r="U19" s="40"/>
      <c r="V19" s="40"/>
      <c r="W19" s="40"/>
      <c r="X19" s="40"/>
      <c r="Z19" s="27" t="s">
        <v>643</v>
      </c>
      <c r="AB19" s="27" t="s">
        <v>89</v>
      </c>
    </row>
    <row r="20" spans="1:28" s="27" customFormat="1" ht="15" customHeight="1" x14ac:dyDescent="0.25">
      <c r="A20" s="41" t="s">
        <v>124</v>
      </c>
      <c r="B20" s="7" t="s">
        <v>31</v>
      </c>
      <c r="C20" s="39">
        <f t="shared" si="0"/>
        <v>1240</v>
      </c>
      <c r="D20" s="39">
        <f t="shared" si="0"/>
        <v>1231</v>
      </c>
      <c r="E20" s="39">
        <f>'21Q4_P3'!E20</f>
        <v>990</v>
      </c>
      <c r="F20" s="39">
        <f>'21Q4_P3'!F20</f>
        <v>1255</v>
      </c>
      <c r="I20" s="39">
        <f t="shared" ref="I20:X20" si="6">I18-I19</f>
        <v>0</v>
      </c>
      <c r="J20" s="39">
        <f t="shared" si="6"/>
        <v>0</v>
      </c>
      <c r="K20" s="39">
        <f t="shared" si="6"/>
        <v>0</v>
      </c>
      <c r="L20" s="39">
        <f t="shared" si="6"/>
        <v>493335827</v>
      </c>
      <c r="M20" s="39">
        <f t="shared" si="6"/>
        <v>658776296</v>
      </c>
      <c r="N20" s="39">
        <f t="shared" si="6"/>
        <v>845899000</v>
      </c>
      <c r="O20" s="39">
        <f>O18-O19</f>
        <v>1240744463</v>
      </c>
      <c r="P20" s="39">
        <f t="shared" si="6"/>
        <v>1231539124</v>
      </c>
      <c r="Q20" s="39">
        <f t="shared" si="6"/>
        <v>0</v>
      </c>
      <c r="R20" s="39">
        <f t="shared" si="6"/>
        <v>0</v>
      </c>
      <c r="S20" s="39">
        <f t="shared" si="6"/>
        <v>0</v>
      </c>
      <c r="T20" s="39">
        <f t="shared" si="6"/>
        <v>0</v>
      </c>
      <c r="U20" s="39">
        <f t="shared" si="6"/>
        <v>0</v>
      </c>
      <c r="V20" s="39">
        <f t="shared" si="6"/>
        <v>0</v>
      </c>
      <c r="W20" s="39">
        <f t="shared" si="6"/>
        <v>0</v>
      </c>
      <c r="X20" s="39">
        <f t="shared" si="6"/>
        <v>0</v>
      </c>
      <c r="AB20" s="27" t="s">
        <v>89</v>
      </c>
    </row>
    <row r="21" spans="1:28" s="27" customFormat="1" ht="15" customHeight="1" x14ac:dyDescent="0.25">
      <c r="A21" s="38" t="s">
        <v>132</v>
      </c>
      <c r="B21" s="6" t="s">
        <v>138</v>
      </c>
      <c r="C21" s="39">
        <f t="shared" si="0"/>
        <v>8076</v>
      </c>
      <c r="D21" s="39">
        <f t="shared" si="0"/>
        <v>8942</v>
      </c>
      <c r="E21" s="39">
        <f>'21Q4_P3'!E21</f>
        <v>8111</v>
      </c>
      <c r="F21" s="39">
        <f>'21Q4_P3'!F21</f>
        <v>8384</v>
      </c>
      <c r="I21" s="40"/>
      <c r="J21" s="40"/>
      <c r="K21" s="40"/>
      <c r="L21" s="40">
        <v>6184217391</v>
      </c>
      <c r="M21" s="40">
        <v>7322895436</v>
      </c>
      <c r="N21" s="40">
        <v>7885014152</v>
      </c>
      <c r="O21" s="40">
        <v>8076043247</v>
      </c>
      <c r="P21" s="40">
        <v>8942901544</v>
      </c>
      <c r="Q21" s="40"/>
      <c r="R21" s="40"/>
      <c r="S21" s="40"/>
      <c r="T21" s="40"/>
      <c r="U21" s="40"/>
      <c r="V21" s="40"/>
      <c r="W21" s="40"/>
      <c r="X21" s="40"/>
      <c r="Z21" s="27" t="s">
        <v>643</v>
      </c>
      <c r="AB21" s="27" t="s">
        <v>89</v>
      </c>
    </row>
    <row r="22" spans="1:28" s="27" customFormat="1" ht="15" customHeight="1" x14ac:dyDescent="0.25">
      <c r="A22" s="45" t="s">
        <v>131</v>
      </c>
      <c r="B22" s="13" t="s">
        <v>139</v>
      </c>
      <c r="C22" s="46">
        <f t="shared" si="0"/>
        <v>62956</v>
      </c>
      <c r="D22" s="46">
        <f t="shared" si="0"/>
        <v>71860</v>
      </c>
      <c r="E22" s="46">
        <f>'21Q4_P3'!E22</f>
        <v>60103</v>
      </c>
      <c r="F22" s="46">
        <f>'21Q4_P3'!F22</f>
        <v>70745</v>
      </c>
      <c r="I22" s="46">
        <f t="shared" ref="I22:N22" si="7">SUM(I8,I13)</f>
        <v>0</v>
      </c>
      <c r="J22" s="46">
        <f t="shared" si="7"/>
        <v>0</v>
      </c>
      <c r="K22" s="46">
        <f t="shared" si="7"/>
        <v>0</v>
      </c>
      <c r="L22" s="46">
        <f t="shared" si="7"/>
        <v>45798723949</v>
      </c>
      <c r="M22" s="46">
        <f t="shared" si="7"/>
        <v>49482779985</v>
      </c>
      <c r="N22" s="46">
        <f t="shared" si="7"/>
        <v>61986376728</v>
      </c>
      <c r="O22" s="46">
        <f>SUM(O8,O13)</f>
        <v>62956380325</v>
      </c>
      <c r="P22" s="46">
        <f t="shared" ref="P22:X22" si="8">SUM(P8,P13)</f>
        <v>71860582822</v>
      </c>
      <c r="Q22" s="46">
        <f t="shared" si="8"/>
        <v>0</v>
      </c>
      <c r="R22" s="46">
        <f t="shared" si="8"/>
        <v>0</v>
      </c>
      <c r="S22" s="46">
        <f t="shared" si="8"/>
        <v>0</v>
      </c>
      <c r="T22" s="46">
        <f t="shared" si="8"/>
        <v>0</v>
      </c>
      <c r="U22" s="46">
        <f t="shared" si="8"/>
        <v>0</v>
      </c>
      <c r="V22" s="46">
        <f t="shared" si="8"/>
        <v>0</v>
      </c>
      <c r="W22" s="46">
        <f t="shared" si="8"/>
        <v>0</v>
      </c>
      <c r="X22" s="46">
        <f t="shared" si="8"/>
        <v>0</v>
      </c>
      <c r="AB22" s="27" t="s">
        <v>89</v>
      </c>
    </row>
    <row r="23" spans="1:28" s="27" customFormat="1" ht="15" customHeight="1" x14ac:dyDescent="0.25">
      <c r="AB23" s="27" t="s">
        <v>89</v>
      </c>
    </row>
    <row r="24" spans="1:28" s="27" customFormat="1" ht="15" customHeight="1" x14ac:dyDescent="0.25">
      <c r="A24" s="36" t="s">
        <v>140</v>
      </c>
      <c r="B24" s="11" t="s">
        <v>158</v>
      </c>
      <c r="C24" s="37">
        <f t="shared" ref="C24:D43" si="9">+IF(OR(O24="",O24=0),"―",IF(O24&lt;0,ROUNDDOWN(O24/10^6,0)+-0.0000001,ROUNDDOWN(O24/10^6,0)))</f>
        <v>21715</v>
      </c>
      <c r="D24" s="37">
        <f t="shared" si="9"/>
        <v>26148</v>
      </c>
      <c r="E24" s="37">
        <f>'21Q4_P3'!E24</f>
        <v>20580</v>
      </c>
      <c r="F24" s="37">
        <f>'21Q4_P3'!F24</f>
        <v>25905</v>
      </c>
      <c r="I24" s="48"/>
      <c r="J24" s="48"/>
      <c r="K24" s="48"/>
      <c r="L24" s="48">
        <v>16582194675</v>
      </c>
      <c r="M24" s="48">
        <v>16976384483</v>
      </c>
      <c r="N24" s="48">
        <v>22861270148</v>
      </c>
      <c r="O24" s="48">
        <v>21715625429</v>
      </c>
      <c r="P24" s="48">
        <v>26148964916</v>
      </c>
      <c r="Q24" s="48"/>
      <c r="R24" s="48"/>
      <c r="S24" s="48"/>
      <c r="T24" s="48"/>
      <c r="U24" s="48"/>
      <c r="V24" s="48"/>
      <c r="W24" s="48"/>
      <c r="X24" s="48"/>
      <c r="Z24" s="27" t="s">
        <v>643</v>
      </c>
      <c r="AB24" s="27" t="s">
        <v>89</v>
      </c>
    </row>
    <row r="25" spans="1:28" s="27" customFormat="1" ht="15" customHeight="1" x14ac:dyDescent="0.25">
      <c r="A25" s="38" t="s">
        <v>141</v>
      </c>
      <c r="B25" s="6" t="s">
        <v>617</v>
      </c>
      <c r="C25" s="39">
        <f t="shared" si="9"/>
        <v>2000</v>
      </c>
      <c r="D25" s="39">
        <f t="shared" si="9"/>
        <v>6000</v>
      </c>
      <c r="E25" s="39">
        <f>'21Q4_P3'!E25</f>
        <v>2000</v>
      </c>
      <c r="F25" s="39">
        <f>'21Q4_P3'!F25</f>
        <v>5177</v>
      </c>
      <c r="I25" s="40"/>
      <c r="J25" s="40"/>
      <c r="K25" s="40"/>
      <c r="L25" s="40">
        <v>506100000</v>
      </c>
      <c r="M25" s="40">
        <v>500000000</v>
      </c>
      <c r="N25" s="40">
        <v>3000000690</v>
      </c>
      <c r="O25" s="40">
        <v>2000000000</v>
      </c>
      <c r="P25" s="40">
        <v>6000000000</v>
      </c>
      <c r="Q25" s="40"/>
      <c r="R25" s="40"/>
      <c r="S25" s="40"/>
      <c r="T25" s="40"/>
      <c r="U25" s="40"/>
      <c r="V25" s="40"/>
      <c r="W25" s="40"/>
      <c r="X25" s="40"/>
      <c r="Z25" s="27" t="s">
        <v>643</v>
      </c>
      <c r="AB25" s="27" t="s">
        <v>89</v>
      </c>
    </row>
    <row r="26" spans="1:28" s="27" customFormat="1" ht="15" customHeight="1" x14ac:dyDescent="0.25">
      <c r="A26" s="38" t="s">
        <v>142</v>
      </c>
      <c r="B26" s="6" t="s">
        <v>618</v>
      </c>
      <c r="C26" s="39">
        <f t="shared" si="9"/>
        <v>3959</v>
      </c>
      <c r="D26" s="39">
        <f t="shared" si="9"/>
        <v>2782</v>
      </c>
      <c r="E26" s="39">
        <f>'21Q4_P3'!E26</f>
        <v>3545</v>
      </c>
      <c r="F26" s="39">
        <f>'21Q4_P3'!F26</f>
        <v>4260</v>
      </c>
      <c r="I26" s="40"/>
      <c r="J26" s="40"/>
      <c r="K26" s="40"/>
      <c r="L26" s="40">
        <v>3192927400</v>
      </c>
      <c r="M26" s="40">
        <v>2861508000</v>
      </c>
      <c r="N26" s="40">
        <v>3543879500</v>
      </c>
      <c r="O26" s="40">
        <v>3959494000</v>
      </c>
      <c r="P26" s="40">
        <v>2782856000</v>
      </c>
      <c r="Q26" s="40"/>
      <c r="R26" s="40"/>
      <c r="S26" s="40"/>
      <c r="T26" s="40"/>
      <c r="U26" s="40"/>
      <c r="V26" s="40"/>
      <c r="W26" s="40"/>
      <c r="X26" s="40"/>
      <c r="Z26" s="27" t="s">
        <v>643</v>
      </c>
      <c r="AB26" s="27" t="s">
        <v>89</v>
      </c>
    </row>
    <row r="27" spans="1:28" s="27" customFormat="1" ht="15" customHeight="1" x14ac:dyDescent="0.25">
      <c r="A27" s="38" t="s">
        <v>143</v>
      </c>
      <c r="B27" s="6" t="s">
        <v>159</v>
      </c>
      <c r="C27" s="39">
        <f t="shared" si="9"/>
        <v>8826</v>
      </c>
      <c r="D27" s="39">
        <f t="shared" si="9"/>
        <v>10602</v>
      </c>
      <c r="E27" s="39">
        <f>'21Q4_P3'!E27</f>
        <v>7523</v>
      </c>
      <c r="F27" s="39">
        <f>'21Q4_P3'!F27</f>
        <v>8923</v>
      </c>
      <c r="I27" s="40"/>
      <c r="J27" s="40"/>
      <c r="K27" s="40"/>
      <c r="L27" s="40">
        <v>6479190642</v>
      </c>
      <c r="M27" s="40">
        <v>7310145820</v>
      </c>
      <c r="N27" s="40">
        <v>8427655519</v>
      </c>
      <c r="O27" s="40">
        <v>8826121197</v>
      </c>
      <c r="P27" s="40">
        <v>10602560672</v>
      </c>
      <c r="Q27" s="40"/>
      <c r="R27" s="40"/>
      <c r="S27" s="40"/>
      <c r="T27" s="40"/>
      <c r="U27" s="40"/>
      <c r="V27" s="40"/>
      <c r="W27" s="40"/>
      <c r="X27" s="40"/>
      <c r="Z27" s="27" t="s">
        <v>643</v>
      </c>
      <c r="AB27" s="27" t="s">
        <v>89</v>
      </c>
    </row>
    <row r="28" spans="1:28" s="27" customFormat="1" ht="15" customHeight="1" x14ac:dyDescent="0.25">
      <c r="A28" s="42" t="s">
        <v>124</v>
      </c>
      <c r="B28" s="8" t="s">
        <v>31</v>
      </c>
      <c r="C28" s="43">
        <f t="shared" si="9"/>
        <v>6930</v>
      </c>
      <c r="D28" s="43">
        <f t="shared" si="9"/>
        <v>6763</v>
      </c>
      <c r="E28" s="43">
        <f>'21Q4_P3'!E28</f>
        <v>7511</v>
      </c>
      <c r="F28" s="43">
        <f>'21Q4_P3'!F28</f>
        <v>7544</v>
      </c>
      <c r="I28" s="43">
        <f t="shared" ref="I28:P28" si="10">I24-SUM(I25:I27)</f>
        <v>0</v>
      </c>
      <c r="J28" s="43">
        <f t="shared" si="10"/>
        <v>0</v>
      </c>
      <c r="K28" s="43">
        <f t="shared" si="10"/>
        <v>0</v>
      </c>
      <c r="L28" s="43">
        <f t="shared" si="10"/>
        <v>6403976633</v>
      </c>
      <c r="M28" s="43">
        <f t="shared" si="10"/>
        <v>6304730663</v>
      </c>
      <c r="N28" s="43">
        <f t="shared" si="10"/>
        <v>7889734439</v>
      </c>
      <c r="O28" s="43">
        <f>O24-SUM(O25:O27)</f>
        <v>6930010232</v>
      </c>
      <c r="P28" s="43">
        <f t="shared" si="10"/>
        <v>6763548244</v>
      </c>
      <c r="Q28" s="43">
        <f t="shared" ref="Q28:X28" si="11">Q24-SUM(Q25:Q27)</f>
        <v>0</v>
      </c>
      <c r="R28" s="43">
        <f t="shared" si="11"/>
        <v>0</v>
      </c>
      <c r="S28" s="43">
        <f t="shared" si="11"/>
        <v>0</v>
      </c>
      <c r="T28" s="43">
        <f t="shared" si="11"/>
        <v>0</v>
      </c>
      <c r="U28" s="43">
        <f t="shared" si="11"/>
        <v>0</v>
      </c>
      <c r="V28" s="43">
        <f t="shared" si="11"/>
        <v>0</v>
      </c>
      <c r="W28" s="43">
        <f t="shared" si="11"/>
        <v>0</v>
      </c>
      <c r="X28" s="43">
        <f t="shared" si="11"/>
        <v>0</v>
      </c>
      <c r="AB28" s="27" t="s">
        <v>89</v>
      </c>
    </row>
    <row r="29" spans="1:28" s="27" customFormat="1" ht="15" customHeight="1" x14ac:dyDescent="0.25">
      <c r="A29" s="36" t="s">
        <v>144</v>
      </c>
      <c r="B29" s="5" t="s">
        <v>522</v>
      </c>
      <c r="C29" s="37">
        <f t="shared" si="9"/>
        <v>21387</v>
      </c>
      <c r="D29" s="37">
        <f t="shared" si="9"/>
        <v>24668</v>
      </c>
      <c r="E29" s="37">
        <f>'21Q4_P3'!E29</f>
        <v>21050</v>
      </c>
      <c r="F29" s="37">
        <f>'21Q4_P3'!F29</f>
        <v>24689</v>
      </c>
      <c r="I29" s="48"/>
      <c r="J29" s="48"/>
      <c r="K29" s="48"/>
      <c r="L29" s="48">
        <v>15280164467</v>
      </c>
      <c r="M29" s="48">
        <v>16525793896</v>
      </c>
      <c r="N29" s="48">
        <v>21370104799</v>
      </c>
      <c r="O29" s="48">
        <v>21387654536</v>
      </c>
      <c r="P29" s="48">
        <v>24668837516</v>
      </c>
      <c r="Q29" s="48"/>
      <c r="R29" s="48"/>
      <c r="S29" s="48"/>
      <c r="T29" s="48"/>
      <c r="U29" s="48"/>
      <c r="V29" s="48"/>
      <c r="W29" s="48"/>
      <c r="X29" s="48"/>
      <c r="Z29" s="27" t="s">
        <v>643</v>
      </c>
      <c r="AB29" s="27" t="s">
        <v>89</v>
      </c>
    </row>
    <row r="30" spans="1:28" s="27" customFormat="1" ht="15" customHeight="1" x14ac:dyDescent="0.25">
      <c r="A30" s="38" t="s">
        <v>145</v>
      </c>
      <c r="B30" s="6" t="s">
        <v>694</v>
      </c>
      <c r="C30" s="39">
        <f t="shared" si="9"/>
        <v>13049</v>
      </c>
      <c r="D30" s="39">
        <f t="shared" si="9"/>
        <v>15297</v>
      </c>
      <c r="E30" s="39">
        <f>'21Q4_P3'!E30</f>
        <v>12854</v>
      </c>
      <c r="F30" s="39">
        <f>'21Q4_P3'!F30</f>
        <v>15619</v>
      </c>
      <c r="I30" s="40"/>
      <c r="J30" s="40"/>
      <c r="K30" s="40"/>
      <c r="L30" s="40">
        <v>9088409300</v>
      </c>
      <c r="M30" s="40">
        <v>9873477000</v>
      </c>
      <c r="N30" s="40">
        <v>13375618500</v>
      </c>
      <c r="O30" s="40">
        <v>13049830000</v>
      </c>
      <c r="P30" s="40">
        <v>15297144000</v>
      </c>
      <c r="Q30" s="40"/>
      <c r="R30" s="40"/>
      <c r="S30" s="40"/>
      <c r="T30" s="40"/>
      <c r="U30" s="40"/>
      <c r="V30" s="40"/>
      <c r="W30" s="40"/>
      <c r="X30" s="40"/>
      <c r="Z30" s="27" t="s">
        <v>643</v>
      </c>
      <c r="AB30" s="27" t="s">
        <v>89</v>
      </c>
    </row>
    <row r="31" spans="1:28" s="27" customFormat="1" ht="15" customHeight="1" x14ac:dyDescent="0.25">
      <c r="A31" s="38" t="s">
        <v>146</v>
      </c>
      <c r="B31" s="6" t="s">
        <v>523</v>
      </c>
      <c r="C31" s="39">
        <f t="shared" si="9"/>
        <v>3289</v>
      </c>
      <c r="D31" s="39">
        <f t="shared" si="9"/>
        <v>3453</v>
      </c>
      <c r="E31" s="39">
        <f>'21Q4_P3'!E31</f>
        <v>3346</v>
      </c>
      <c r="F31" s="39">
        <f>'21Q4_P3'!F31</f>
        <v>3592</v>
      </c>
      <c r="I31" s="40"/>
      <c r="J31" s="40"/>
      <c r="K31" s="40"/>
      <c r="L31" s="40">
        <v>1781056820</v>
      </c>
      <c r="M31" s="40">
        <v>2381864331</v>
      </c>
      <c r="N31" s="40">
        <v>3168973391</v>
      </c>
      <c r="O31" s="40">
        <v>3289699906</v>
      </c>
      <c r="P31" s="40">
        <v>3453406020</v>
      </c>
      <c r="Q31" s="40"/>
      <c r="R31" s="40"/>
      <c r="S31" s="40"/>
      <c r="T31" s="40"/>
      <c r="U31" s="40"/>
      <c r="V31" s="40"/>
      <c r="W31" s="40"/>
      <c r="X31" s="40"/>
      <c r="Z31" s="27" t="s">
        <v>643</v>
      </c>
      <c r="AB31" s="27" t="s">
        <v>89</v>
      </c>
    </row>
    <row r="32" spans="1:28" s="27" customFormat="1" ht="15" customHeight="1" x14ac:dyDescent="0.25">
      <c r="A32" s="38" t="s">
        <v>147</v>
      </c>
      <c r="B32" s="6" t="s">
        <v>524</v>
      </c>
      <c r="C32" s="39">
        <f t="shared" si="9"/>
        <v>1720</v>
      </c>
      <c r="D32" s="39">
        <f t="shared" si="9"/>
        <v>1875</v>
      </c>
      <c r="E32" s="39">
        <f>'21Q4_P3'!E32</f>
        <v>1627</v>
      </c>
      <c r="F32" s="39">
        <f>'21Q4_P3'!F32</f>
        <v>1765</v>
      </c>
      <c r="I32" s="40"/>
      <c r="J32" s="40"/>
      <c r="K32" s="40"/>
      <c r="L32" s="40">
        <v>1317512281</v>
      </c>
      <c r="M32" s="40">
        <v>1381780453</v>
      </c>
      <c r="N32" s="40">
        <v>1520405704</v>
      </c>
      <c r="O32" s="40">
        <v>1720291990</v>
      </c>
      <c r="P32" s="40">
        <v>1875499792</v>
      </c>
      <c r="Q32" s="40"/>
      <c r="R32" s="40"/>
      <c r="S32" s="40"/>
      <c r="T32" s="40"/>
      <c r="U32" s="40"/>
      <c r="V32" s="40"/>
      <c r="W32" s="40"/>
      <c r="X32" s="40"/>
      <c r="Z32" s="27" t="s">
        <v>643</v>
      </c>
      <c r="AB32" s="27" t="s">
        <v>89</v>
      </c>
    </row>
    <row r="33" spans="1:28" s="27" customFormat="1" ht="15" customHeight="1" x14ac:dyDescent="0.25">
      <c r="A33" s="38" t="s">
        <v>124</v>
      </c>
      <c r="B33" s="6" t="s">
        <v>31</v>
      </c>
      <c r="C33" s="39">
        <f t="shared" si="9"/>
        <v>3327</v>
      </c>
      <c r="D33" s="39">
        <f t="shared" si="9"/>
        <v>4042</v>
      </c>
      <c r="E33" s="39">
        <f>'21Q4_P3'!E33</f>
        <v>3222</v>
      </c>
      <c r="F33" s="39">
        <f>'21Q4_P3'!F33</f>
        <v>3712</v>
      </c>
      <c r="I33" s="43">
        <f t="shared" ref="I33:X33" si="12">I29-SUM(I30:I32)</f>
        <v>0</v>
      </c>
      <c r="J33" s="43">
        <f t="shared" si="12"/>
        <v>0</v>
      </c>
      <c r="K33" s="43">
        <f t="shared" si="12"/>
        <v>0</v>
      </c>
      <c r="L33" s="43">
        <f t="shared" si="12"/>
        <v>3093186066</v>
      </c>
      <c r="M33" s="43">
        <f t="shared" si="12"/>
        <v>2888672112</v>
      </c>
      <c r="N33" s="43">
        <f t="shared" si="12"/>
        <v>3305107204</v>
      </c>
      <c r="O33" s="43">
        <f>O29-SUM(O30:O32)</f>
        <v>3327832640</v>
      </c>
      <c r="P33" s="43">
        <f t="shared" si="12"/>
        <v>4042787704</v>
      </c>
      <c r="Q33" s="43">
        <f t="shared" si="12"/>
        <v>0</v>
      </c>
      <c r="R33" s="43">
        <f t="shared" si="12"/>
        <v>0</v>
      </c>
      <c r="S33" s="43">
        <f t="shared" si="12"/>
        <v>0</v>
      </c>
      <c r="T33" s="43">
        <f t="shared" si="12"/>
        <v>0</v>
      </c>
      <c r="U33" s="43">
        <f t="shared" si="12"/>
        <v>0</v>
      </c>
      <c r="V33" s="43">
        <f t="shared" si="12"/>
        <v>0</v>
      </c>
      <c r="W33" s="43">
        <f t="shared" si="12"/>
        <v>0</v>
      </c>
      <c r="X33" s="43">
        <f t="shared" si="12"/>
        <v>0</v>
      </c>
      <c r="AB33" s="27" t="s">
        <v>89</v>
      </c>
    </row>
    <row r="34" spans="1:28" s="27" customFormat="1" ht="15" customHeight="1" x14ac:dyDescent="0.25">
      <c r="A34" s="45" t="s">
        <v>148</v>
      </c>
      <c r="B34" s="13" t="s">
        <v>160</v>
      </c>
      <c r="C34" s="46">
        <f t="shared" si="9"/>
        <v>43103</v>
      </c>
      <c r="D34" s="46">
        <f t="shared" si="9"/>
        <v>50817</v>
      </c>
      <c r="E34" s="46">
        <f>'21Q4_P3'!E34</f>
        <v>41631</v>
      </c>
      <c r="F34" s="46">
        <f>'21Q4_P3'!F34</f>
        <v>50595</v>
      </c>
      <c r="I34" s="46">
        <f t="shared" ref="I34:N34" si="13">SUM(I24,I29)</f>
        <v>0</v>
      </c>
      <c r="J34" s="46">
        <f t="shared" si="13"/>
        <v>0</v>
      </c>
      <c r="K34" s="46">
        <f t="shared" si="13"/>
        <v>0</v>
      </c>
      <c r="L34" s="46">
        <f t="shared" si="13"/>
        <v>31862359142</v>
      </c>
      <c r="M34" s="46">
        <f t="shared" si="13"/>
        <v>33502178379</v>
      </c>
      <c r="N34" s="46">
        <f t="shared" si="13"/>
        <v>44231374947</v>
      </c>
      <c r="O34" s="46">
        <f>SUM(O24,O29)</f>
        <v>43103279965</v>
      </c>
      <c r="P34" s="46">
        <f t="shared" ref="P34:X34" si="14">SUM(P24,P29)</f>
        <v>50817802432</v>
      </c>
      <c r="Q34" s="46">
        <f t="shared" si="14"/>
        <v>0</v>
      </c>
      <c r="R34" s="46">
        <f t="shared" si="14"/>
        <v>0</v>
      </c>
      <c r="S34" s="46">
        <f t="shared" si="14"/>
        <v>0</v>
      </c>
      <c r="T34" s="46">
        <f t="shared" si="14"/>
        <v>0</v>
      </c>
      <c r="U34" s="46">
        <f t="shared" si="14"/>
        <v>0</v>
      </c>
      <c r="V34" s="46">
        <f t="shared" si="14"/>
        <v>0</v>
      </c>
      <c r="W34" s="46">
        <f t="shared" si="14"/>
        <v>0</v>
      </c>
      <c r="X34" s="46">
        <f t="shared" si="14"/>
        <v>0</v>
      </c>
      <c r="AB34" s="27" t="s">
        <v>89</v>
      </c>
    </row>
    <row r="35" spans="1:28" s="27" customFormat="1" ht="15" customHeight="1" x14ac:dyDescent="0.25">
      <c r="A35" s="36" t="s">
        <v>149</v>
      </c>
      <c r="B35" s="11" t="s">
        <v>525</v>
      </c>
      <c r="C35" s="37">
        <f t="shared" si="9"/>
        <v>19835</v>
      </c>
      <c r="D35" s="37">
        <f t="shared" si="9"/>
        <v>20979</v>
      </c>
      <c r="E35" s="37">
        <f>'21Q4_P3'!E35</f>
        <v>18454</v>
      </c>
      <c r="F35" s="37">
        <f>'21Q4_P3'!F35</f>
        <v>20139</v>
      </c>
      <c r="I35" s="37">
        <f t="shared" ref="I35:P35" si="15">SUM(I36:I39)</f>
        <v>0</v>
      </c>
      <c r="J35" s="37">
        <f t="shared" si="15"/>
        <v>0</v>
      </c>
      <c r="K35" s="37">
        <f t="shared" si="15"/>
        <v>0</v>
      </c>
      <c r="L35" s="37">
        <f t="shared" si="15"/>
        <v>13901647803</v>
      </c>
      <c r="M35" s="37">
        <f t="shared" si="15"/>
        <v>15941192107</v>
      </c>
      <c r="N35" s="37">
        <f t="shared" si="15"/>
        <v>17711781359</v>
      </c>
      <c r="O35" s="37">
        <f>SUM(O36:O39)</f>
        <v>19835953557</v>
      </c>
      <c r="P35" s="37">
        <f t="shared" si="15"/>
        <v>20979081085</v>
      </c>
      <c r="Q35" s="37">
        <f t="shared" ref="Q35:X35" si="16">SUM(Q36:Q39)</f>
        <v>0</v>
      </c>
      <c r="R35" s="37">
        <f t="shared" si="16"/>
        <v>0</v>
      </c>
      <c r="S35" s="37">
        <f t="shared" si="16"/>
        <v>0</v>
      </c>
      <c r="T35" s="37">
        <f t="shared" si="16"/>
        <v>0</v>
      </c>
      <c r="U35" s="37">
        <f t="shared" si="16"/>
        <v>0</v>
      </c>
      <c r="V35" s="37">
        <f t="shared" si="16"/>
        <v>0</v>
      </c>
      <c r="W35" s="37">
        <f t="shared" si="16"/>
        <v>0</v>
      </c>
      <c r="X35" s="37">
        <f t="shared" si="16"/>
        <v>0</v>
      </c>
      <c r="AB35" s="27" t="s">
        <v>89</v>
      </c>
    </row>
    <row r="36" spans="1:28" s="27" customFormat="1" ht="15" customHeight="1" x14ac:dyDescent="0.25">
      <c r="A36" s="38" t="s">
        <v>150</v>
      </c>
      <c r="B36" s="6" t="s">
        <v>526</v>
      </c>
      <c r="C36" s="39">
        <f t="shared" si="9"/>
        <v>625</v>
      </c>
      <c r="D36" s="39">
        <f t="shared" si="9"/>
        <v>658</v>
      </c>
      <c r="E36" s="39">
        <f>'21Q4_P3'!E36</f>
        <v>595</v>
      </c>
      <c r="F36" s="39">
        <f>'21Q4_P3'!F36</f>
        <v>630</v>
      </c>
      <c r="I36" s="40"/>
      <c r="J36" s="40"/>
      <c r="K36" s="40"/>
      <c r="L36" s="40">
        <v>572595450</v>
      </c>
      <c r="M36" s="40">
        <v>576535850</v>
      </c>
      <c r="N36" s="40">
        <v>588380000</v>
      </c>
      <c r="O36" s="40">
        <v>625176325</v>
      </c>
      <c r="P36" s="40">
        <v>658704481</v>
      </c>
      <c r="Q36" s="40"/>
      <c r="R36" s="40"/>
      <c r="S36" s="40"/>
      <c r="T36" s="40"/>
      <c r="U36" s="40"/>
      <c r="V36" s="40"/>
      <c r="W36" s="40"/>
      <c r="X36" s="40"/>
      <c r="Z36" s="27" t="s">
        <v>643</v>
      </c>
      <c r="AB36" s="27" t="s">
        <v>89</v>
      </c>
    </row>
    <row r="37" spans="1:28" s="27" customFormat="1" ht="15" customHeight="1" x14ac:dyDescent="0.25">
      <c r="A37" s="38" t="s">
        <v>151</v>
      </c>
      <c r="B37" s="6" t="s">
        <v>161</v>
      </c>
      <c r="C37" s="39">
        <f t="shared" si="9"/>
        <v>5524</v>
      </c>
      <c r="D37" s="39">
        <f t="shared" si="9"/>
        <v>5557</v>
      </c>
      <c r="E37" s="39">
        <f>'21Q4_P3'!E37</f>
        <v>5494</v>
      </c>
      <c r="F37" s="39">
        <f>'21Q4_P3'!F37</f>
        <v>5530</v>
      </c>
      <c r="I37" s="40"/>
      <c r="J37" s="40"/>
      <c r="K37" s="40"/>
      <c r="L37" s="40">
        <v>5471855660</v>
      </c>
      <c r="M37" s="40">
        <v>5475796060</v>
      </c>
      <c r="N37" s="40">
        <v>5487640210</v>
      </c>
      <c r="O37" s="40">
        <v>5524436535</v>
      </c>
      <c r="P37" s="40">
        <v>5557964691</v>
      </c>
      <c r="Q37" s="40"/>
      <c r="R37" s="40"/>
      <c r="S37" s="40"/>
      <c r="T37" s="40"/>
      <c r="U37" s="40"/>
      <c r="V37" s="40"/>
      <c r="W37" s="40"/>
      <c r="X37" s="40"/>
      <c r="Z37" s="27" t="s">
        <v>643</v>
      </c>
      <c r="AB37" s="27" t="s">
        <v>89</v>
      </c>
    </row>
    <row r="38" spans="1:28" s="27" customFormat="1" ht="15" customHeight="1" x14ac:dyDescent="0.25">
      <c r="A38" s="38" t="s">
        <v>152</v>
      </c>
      <c r="B38" s="6" t="s">
        <v>527</v>
      </c>
      <c r="C38" s="39">
        <f t="shared" si="9"/>
        <v>13686</v>
      </c>
      <c r="D38" s="39">
        <f t="shared" si="9"/>
        <v>14762</v>
      </c>
      <c r="E38" s="39">
        <f>'21Q4_P3'!E38</f>
        <v>12365</v>
      </c>
      <c r="F38" s="39">
        <f>'21Q4_P3'!F38</f>
        <v>13979</v>
      </c>
      <c r="I38" s="40"/>
      <c r="J38" s="40"/>
      <c r="K38" s="40"/>
      <c r="L38" s="40">
        <v>7857280369</v>
      </c>
      <c r="M38" s="40">
        <v>9889025193</v>
      </c>
      <c r="N38" s="40">
        <v>11636036808</v>
      </c>
      <c r="O38" s="40">
        <v>13686616356</v>
      </c>
      <c r="P38" s="40">
        <v>14762687572</v>
      </c>
      <c r="Q38" s="40"/>
      <c r="R38" s="40"/>
      <c r="S38" s="40"/>
      <c r="T38" s="40"/>
      <c r="U38" s="40"/>
      <c r="V38" s="40"/>
      <c r="W38" s="40"/>
      <c r="X38" s="40"/>
      <c r="Z38" s="27" t="s">
        <v>643</v>
      </c>
      <c r="AB38" s="27" t="s">
        <v>89</v>
      </c>
    </row>
    <row r="39" spans="1:28" s="27" customFormat="1" ht="15" customHeight="1" x14ac:dyDescent="0.25">
      <c r="A39" s="42" t="s">
        <v>153</v>
      </c>
      <c r="B39" s="8" t="s">
        <v>162</v>
      </c>
      <c r="C39" s="43">
        <f t="shared" si="9"/>
        <v>-9.9999999999999995E-8</v>
      </c>
      <c r="D39" s="43">
        <f t="shared" si="9"/>
        <v>-9.9999999999999995E-8</v>
      </c>
      <c r="E39" s="43">
        <f>'21Q4_P3'!E39</f>
        <v>-9.9999999999999995E-8</v>
      </c>
      <c r="F39" s="43">
        <f>'21Q4_P3'!F39</f>
        <v>-9.9999999999999995E-8</v>
      </c>
      <c r="I39" s="44"/>
      <c r="J39" s="44"/>
      <c r="K39" s="44"/>
      <c r="L39" s="44">
        <v>-83676</v>
      </c>
      <c r="M39" s="44">
        <v>-164996</v>
      </c>
      <c r="N39" s="44">
        <v>-275659</v>
      </c>
      <c r="O39" s="44">
        <v>-275659</v>
      </c>
      <c r="P39" s="44">
        <v>-275659</v>
      </c>
      <c r="Q39" s="44"/>
      <c r="R39" s="44"/>
      <c r="S39" s="44"/>
      <c r="T39" s="44"/>
      <c r="U39" s="44"/>
      <c r="V39" s="44"/>
      <c r="W39" s="44"/>
      <c r="X39" s="44"/>
      <c r="Z39" s="27" t="s">
        <v>643</v>
      </c>
      <c r="AB39" s="27" t="s">
        <v>89</v>
      </c>
    </row>
    <row r="40" spans="1:28" s="27" customFormat="1" ht="15" customHeight="1" x14ac:dyDescent="0.25">
      <c r="A40" s="45" t="s">
        <v>156</v>
      </c>
      <c r="B40" s="13" t="s">
        <v>163</v>
      </c>
      <c r="C40" s="46">
        <f t="shared" si="9"/>
        <v>8</v>
      </c>
      <c r="D40" s="46">
        <f t="shared" si="9"/>
        <v>55</v>
      </c>
      <c r="E40" s="46">
        <f>'21Q4_P3'!E40</f>
        <v>9</v>
      </c>
      <c r="F40" s="46">
        <f>'21Q4_P3'!F40</f>
        <v>1</v>
      </c>
      <c r="I40" s="47"/>
      <c r="J40" s="47"/>
      <c r="K40" s="47"/>
      <c r="L40" s="47">
        <v>29330758</v>
      </c>
      <c r="M40" s="47">
        <v>31070963</v>
      </c>
      <c r="N40" s="47">
        <v>32919994</v>
      </c>
      <c r="O40" s="47">
        <v>8785610</v>
      </c>
      <c r="P40" s="47">
        <v>55561105</v>
      </c>
      <c r="Q40" s="47"/>
      <c r="R40" s="47"/>
      <c r="S40" s="47"/>
      <c r="T40" s="47"/>
      <c r="U40" s="47"/>
      <c r="V40" s="47"/>
      <c r="W40" s="47"/>
      <c r="X40" s="47"/>
      <c r="Z40" s="27" t="s">
        <v>643</v>
      </c>
      <c r="AB40" s="27" t="s">
        <v>89</v>
      </c>
    </row>
    <row r="41" spans="1:28" s="27" customFormat="1" ht="15" customHeight="1" x14ac:dyDescent="0.25">
      <c r="A41" s="45" t="s">
        <v>157</v>
      </c>
      <c r="B41" s="13" t="s">
        <v>528</v>
      </c>
      <c r="C41" s="46">
        <f t="shared" si="9"/>
        <v>8</v>
      </c>
      <c r="D41" s="46">
        <f t="shared" si="9"/>
        <v>8</v>
      </c>
      <c r="E41" s="46">
        <f>'21Q4_P3'!E41</f>
        <v>8</v>
      </c>
      <c r="F41" s="46">
        <f>'21Q4_P3'!F41</f>
        <v>7</v>
      </c>
      <c r="I41" s="47"/>
      <c r="J41" s="47"/>
      <c r="K41" s="47"/>
      <c r="L41" s="47">
        <v>5386246</v>
      </c>
      <c r="M41" s="47">
        <v>8338536</v>
      </c>
      <c r="N41" s="47">
        <v>10300428</v>
      </c>
      <c r="O41" s="47">
        <v>8361193</v>
      </c>
      <c r="P41" s="47">
        <v>8138200</v>
      </c>
      <c r="Q41" s="47"/>
      <c r="R41" s="47"/>
      <c r="S41" s="47"/>
      <c r="T41" s="47"/>
      <c r="U41" s="47"/>
      <c r="V41" s="47"/>
      <c r="W41" s="47"/>
      <c r="X41" s="47"/>
      <c r="Z41" s="27" t="s">
        <v>643</v>
      </c>
      <c r="AB41" s="27" t="s">
        <v>89</v>
      </c>
    </row>
    <row r="42" spans="1:28" s="27" customFormat="1" ht="15" customHeight="1" x14ac:dyDescent="0.25">
      <c r="A42" s="45" t="s">
        <v>155</v>
      </c>
      <c r="B42" s="13" t="s">
        <v>529</v>
      </c>
      <c r="C42" s="46">
        <f t="shared" si="9"/>
        <v>19853</v>
      </c>
      <c r="D42" s="46">
        <f t="shared" si="9"/>
        <v>21042</v>
      </c>
      <c r="E42" s="46">
        <f>'21Q4_P3'!E42</f>
        <v>18472</v>
      </c>
      <c r="F42" s="46">
        <f>'21Q4_P3'!F42</f>
        <v>20149</v>
      </c>
      <c r="I42" s="46">
        <f t="shared" ref="I42:X42" si="17">SUM(I35,I40,I41)</f>
        <v>0</v>
      </c>
      <c r="J42" s="46">
        <f t="shared" si="17"/>
        <v>0</v>
      </c>
      <c r="K42" s="46">
        <f t="shared" si="17"/>
        <v>0</v>
      </c>
      <c r="L42" s="46">
        <f t="shared" si="17"/>
        <v>13936364807</v>
      </c>
      <c r="M42" s="46">
        <f t="shared" si="17"/>
        <v>15980601606</v>
      </c>
      <c r="N42" s="46">
        <f t="shared" si="17"/>
        <v>17755001781</v>
      </c>
      <c r="O42" s="46">
        <f>SUM(O35,O40,O41)</f>
        <v>19853100360</v>
      </c>
      <c r="P42" s="46">
        <f t="shared" si="17"/>
        <v>21042780390</v>
      </c>
      <c r="Q42" s="46">
        <f t="shared" si="17"/>
        <v>0</v>
      </c>
      <c r="R42" s="46">
        <f t="shared" si="17"/>
        <v>0</v>
      </c>
      <c r="S42" s="46">
        <f t="shared" si="17"/>
        <v>0</v>
      </c>
      <c r="T42" s="46">
        <f t="shared" si="17"/>
        <v>0</v>
      </c>
      <c r="U42" s="46">
        <f t="shared" si="17"/>
        <v>0</v>
      </c>
      <c r="V42" s="46">
        <f t="shared" si="17"/>
        <v>0</v>
      </c>
      <c r="W42" s="46">
        <f t="shared" si="17"/>
        <v>0</v>
      </c>
      <c r="X42" s="46">
        <f t="shared" si="17"/>
        <v>0</v>
      </c>
      <c r="AB42" s="27" t="s">
        <v>89</v>
      </c>
    </row>
    <row r="43" spans="1:28" s="27" customFormat="1" ht="15" customHeight="1" x14ac:dyDescent="0.25">
      <c r="A43" s="45" t="s">
        <v>154</v>
      </c>
      <c r="B43" s="13" t="s">
        <v>530</v>
      </c>
      <c r="C43" s="46">
        <f t="shared" si="9"/>
        <v>62956</v>
      </c>
      <c r="D43" s="46">
        <f t="shared" si="9"/>
        <v>71860</v>
      </c>
      <c r="E43" s="46">
        <f>'21Q4_P3'!E43</f>
        <v>60103</v>
      </c>
      <c r="F43" s="46">
        <f>'21Q4_P3'!F43</f>
        <v>70745</v>
      </c>
      <c r="I43" s="46">
        <f t="shared" ref="I43:X43" si="18">SUM(I34,I42)</f>
        <v>0</v>
      </c>
      <c r="J43" s="46">
        <f t="shared" si="18"/>
        <v>0</v>
      </c>
      <c r="K43" s="46">
        <f t="shared" si="18"/>
        <v>0</v>
      </c>
      <c r="L43" s="46">
        <f t="shared" si="18"/>
        <v>45798723949</v>
      </c>
      <c r="M43" s="46">
        <f t="shared" si="18"/>
        <v>49482779985</v>
      </c>
      <c r="N43" s="46">
        <f t="shared" si="18"/>
        <v>61986376728</v>
      </c>
      <c r="O43" s="46">
        <f>SUM(O34,O42)</f>
        <v>62956380325</v>
      </c>
      <c r="P43" s="46">
        <f t="shared" si="18"/>
        <v>71860582822</v>
      </c>
      <c r="Q43" s="46">
        <f t="shared" si="18"/>
        <v>0</v>
      </c>
      <c r="R43" s="46">
        <f t="shared" si="18"/>
        <v>0</v>
      </c>
      <c r="S43" s="46">
        <f t="shared" si="18"/>
        <v>0</v>
      </c>
      <c r="T43" s="46">
        <f t="shared" si="18"/>
        <v>0</v>
      </c>
      <c r="U43" s="46">
        <f t="shared" si="18"/>
        <v>0</v>
      </c>
      <c r="V43" s="46">
        <f t="shared" si="18"/>
        <v>0</v>
      </c>
      <c r="W43" s="46">
        <f t="shared" si="18"/>
        <v>0</v>
      </c>
      <c r="X43" s="46">
        <f t="shared" si="18"/>
        <v>0</v>
      </c>
      <c r="AB43" s="27" t="s">
        <v>89</v>
      </c>
    </row>
    <row r="44" spans="1:28" ht="15" customHeight="1" x14ac:dyDescent="0.2">
      <c r="I44" s="3" t="b">
        <f t="shared" ref="I44:X44" si="19">I43=I22</f>
        <v>1</v>
      </c>
      <c r="J44" s="3" t="b">
        <f t="shared" si="19"/>
        <v>1</v>
      </c>
      <c r="K44" s="3" t="b">
        <f t="shared" si="19"/>
        <v>1</v>
      </c>
      <c r="L44" s="3" t="b">
        <f t="shared" si="19"/>
        <v>1</v>
      </c>
      <c r="M44" s="3" t="b">
        <f t="shared" si="19"/>
        <v>1</v>
      </c>
      <c r="N44" s="3" t="b">
        <f t="shared" si="19"/>
        <v>1</v>
      </c>
      <c r="O44" s="3" t="b">
        <f>O43=O22</f>
        <v>1</v>
      </c>
      <c r="P44" s="3" t="b">
        <f t="shared" si="19"/>
        <v>1</v>
      </c>
      <c r="Q44" s="3" t="b">
        <f t="shared" si="19"/>
        <v>1</v>
      </c>
      <c r="R44" s="3" t="b">
        <f t="shared" si="19"/>
        <v>1</v>
      </c>
      <c r="S44" s="3" t="b">
        <f t="shared" si="19"/>
        <v>1</v>
      </c>
      <c r="T44" s="3" t="b">
        <f t="shared" si="19"/>
        <v>1</v>
      </c>
      <c r="U44" s="3" t="b">
        <f t="shared" si="19"/>
        <v>1</v>
      </c>
      <c r="V44" s="3" t="b">
        <f t="shared" si="19"/>
        <v>1</v>
      </c>
      <c r="W44" s="3" t="b">
        <f t="shared" si="19"/>
        <v>1</v>
      </c>
      <c r="X44" s="3" t="b">
        <f t="shared" si="19"/>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r:id="rId1"/>
  <headerFooter>
    <oddFooter>&amp;R3</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9F6D6-EA02-405F-B723-1BF3BA84A5EA}">
  <dimension ref="A1:AB54"/>
  <sheetViews>
    <sheetView defaultGridColor="0" colorId="23" zoomScaleNormal="100" workbookViewId="0">
      <pane xSplit="8" ySplit="7" topLeftCell="O23"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c r="B6" s="313"/>
      <c r="C6" s="117" t="str">
        <f>'22Q3_パラメータ設定'!$F$4</f>
        <v>FY2021</v>
      </c>
      <c r="D6" s="30" t="str">
        <f>'22Q3_パラメータ設定'!$G$4</f>
        <v>FY2022</v>
      </c>
      <c r="E6" s="117" t="str">
        <f>'22Q3_パラメータ設定'!$E$4</f>
        <v>FY2020</v>
      </c>
      <c r="F6" s="122" t="str">
        <f>'22Q3_パラメータ設定'!$F$4</f>
        <v>FY2021</v>
      </c>
      <c r="I6" s="58" t="str">
        <f>'22Q3_P1'!I6</f>
        <v>FY2015</v>
      </c>
      <c r="J6" s="58" t="str">
        <f>'22Q3_P1'!J6</f>
        <v>FY2016</v>
      </c>
      <c r="K6" s="58" t="str">
        <f>'22Q3_P1'!K6</f>
        <v>FY2017</v>
      </c>
      <c r="L6" s="58" t="str">
        <f>'22Q3_P1'!L6</f>
        <v>FY2018</v>
      </c>
      <c r="M6" s="58" t="str">
        <f>'22Q3_P1'!M6</f>
        <v>FY2019</v>
      </c>
      <c r="N6" s="58" t="str">
        <f>'22Q3_P1'!N6</f>
        <v>FY2020</v>
      </c>
      <c r="O6" s="58" t="str">
        <f>'22Q3_P1'!O6</f>
        <v>FY2021</v>
      </c>
      <c r="P6" s="58" t="str">
        <f>'22Q3_P1'!P6</f>
        <v>FY2022</v>
      </c>
      <c r="Q6" s="58" t="str">
        <f>'22Q3_P1'!Q6</f>
        <v>FY2023</v>
      </c>
      <c r="R6" s="58" t="str">
        <f>'22Q3_P1'!R6</f>
        <v>FY2024</v>
      </c>
      <c r="S6" s="58" t="str">
        <f>'22Q3_P1'!S6</f>
        <v>FY2025</v>
      </c>
      <c r="T6" s="58" t="str">
        <f>'22Q3_P1'!T6</f>
        <v>FY2026</v>
      </c>
      <c r="U6" s="58" t="str">
        <f>'22Q3_P1'!U6</f>
        <v>FY2027</v>
      </c>
      <c r="V6" s="58" t="str">
        <f>'22Q3_P1'!V6</f>
        <v>FY2028</v>
      </c>
      <c r="W6" s="58" t="str">
        <f>'22Q3_P1'!W6</f>
        <v>FY2029</v>
      </c>
      <c r="X6" s="60" t="str">
        <f>'22Q3_P1'!X6</f>
        <v>FY2030</v>
      </c>
      <c r="AB6" s="27" t="s">
        <v>89</v>
      </c>
    </row>
    <row r="7" spans="1:28" s="27" customFormat="1" ht="15" customHeight="1" x14ac:dyDescent="0.25">
      <c r="A7" s="314"/>
      <c r="B7" s="315"/>
      <c r="C7" s="179" t="s">
        <v>700</v>
      </c>
      <c r="D7" s="180" t="s">
        <v>700</v>
      </c>
      <c r="E7" s="118"/>
      <c r="F7" s="118"/>
      <c r="I7" s="155" t="str">
        <f>'22Q3_P1'!I7</f>
        <v>9 months</v>
      </c>
      <c r="J7" s="155" t="str">
        <f>'22Q3_P1'!J7</f>
        <v>9 months</v>
      </c>
      <c r="K7" s="155" t="str">
        <f>'22Q3_P1'!K7</f>
        <v>9 months</v>
      </c>
      <c r="L7" s="155" t="str">
        <f>'22Q3_P1'!L7</f>
        <v>9 months</v>
      </c>
      <c r="M7" s="155" t="str">
        <f>'22Q3_P1'!M7</f>
        <v>9 months</v>
      </c>
      <c r="N7" s="155" t="str">
        <f>'22Q3_P1'!N7</f>
        <v>9 months</v>
      </c>
      <c r="O7" s="155" t="str">
        <f>'22Q3_P1'!O7</f>
        <v>9 months</v>
      </c>
      <c r="P7" s="155" t="str">
        <f>'22Q3_P1'!P7</f>
        <v>9 months</v>
      </c>
      <c r="Q7" s="155" t="str">
        <f>'22Q3_P1'!Q7</f>
        <v>9 months</v>
      </c>
      <c r="R7" s="155" t="str">
        <f>'22Q3_P1'!R7</f>
        <v>9 months</v>
      </c>
      <c r="S7" s="155" t="str">
        <f>'22Q3_P1'!S7</f>
        <v>9 months</v>
      </c>
      <c r="T7" s="155" t="str">
        <f>'22Q3_P1'!T7</f>
        <v>9 months</v>
      </c>
      <c r="U7" s="155" t="str">
        <f>'22Q3_P1'!U7</f>
        <v>9 months</v>
      </c>
      <c r="V7" s="155" t="str">
        <f>'22Q3_P1'!V7</f>
        <v>9 months</v>
      </c>
      <c r="W7" s="155" t="str">
        <f>'22Q3_P1'!W7</f>
        <v>9 months</v>
      </c>
      <c r="X7" s="59" t="str">
        <f>'22Q3_P1'!X7</f>
        <v>9 months</v>
      </c>
      <c r="AB7" s="27" t="s">
        <v>89</v>
      </c>
    </row>
    <row r="8" spans="1:28" s="27" customFormat="1" ht="15" customHeight="1" x14ac:dyDescent="0.25">
      <c r="A8" s="38" t="s">
        <v>553</v>
      </c>
      <c r="B8" s="55" t="s">
        <v>516</v>
      </c>
      <c r="C8" s="70">
        <f t="shared" ref="C8:D51" si="0">+IF(O8="","―",IF(O8&lt;0,ROUNDDOWN(O8/10^6,0)+-0.0000001,ROUNDDOWN(O8/10^6,0)))</f>
        <v>5416</v>
      </c>
      <c r="D8" s="39">
        <f t="shared" si="0"/>
        <v>4565</v>
      </c>
      <c r="E8" s="39">
        <f>'21Q4_P4'!E8</f>
        <v>5354</v>
      </c>
      <c r="F8" s="39">
        <f>'21Q4_P4'!F8</f>
        <v>5641</v>
      </c>
      <c r="I8" s="40"/>
      <c r="J8" s="40"/>
      <c r="K8" s="40"/>
      <c r="L8" s="40">
        <v>3837849092</v>
      </c>
      <c r="M8" s="40">
        <v>6126776069</v>
      </c>
      <c r="N8" s="40">
        <v>4665738291</v>
      </c>
      <c r="O8" s="40">
        <v>5416554949</v>
      </c>
      <c r="P8" s="40">
        <v>4565468356</v>
      </c>
      <c r="Q8" s="40"/>
      <c r="R8" s="40"/>
      <c r="S8" s="40"/>
      <c r="T8" s="40"/>
      <c r="U8" s="40"/>
      <c r="V8" s="40"/>
      <c r="W8" s="40"/>
      <c r="X8" s="40"/>
      <c r="Z8" s="27" t="s">
        <v>638</v>
      </c>
      <c r="AB8" s="27" t="s">
        <v>89</v>
      </c>
    </row>
    <row r="9" spans="1:28" s="27" customFormat="1" ht="15" customHeight="1" x14ac:dyDescent="0.25">
      <c r="A9" s="38" t="s">
        <v>167</v>
      </c>
      <c r="B9" s="55" t="s">
        <v>196</v>
      </c>
      <c r="C9" s="39">
        <f t="shared" si="0"/>
        <v>873</v>
      </c>
      <c r="D9" s="39">
        <f t="shared" si="0"/>
        <v>1043</v>
      </c>
      <c r="E9" s="39">
        <f>'21Q4_P4'!E9</f>
        <v>1052</v>
      </c>
      <c r="F9" s="39">
        <f>'21Q4_P4'!F9</f>
        <v>1197</v>
      </c>
      <c r="I9" s="40"/>
      <c r="J9" s="40"/>
      <c r="K9" s="40"/>
      <c r="L9" s="40">
        <v>549296699</v>
      </c>
      <c r="M9" s="40">
        <v>649919685</v>
      </c>
      <c r="N9" s="40">
        <v>766110749</v>
      </c>
      <c r="O9" s="40">
        <v>873116084</v>
      </c>
      <c r="P9" s="40">
        <v>1043063149</v>
      </c>
      <c r="Q9" s="40"/>
      <c r="R9" s="40"/>
      <c r="S9" s="40"/>
      <c r="T9" s="40"/>
      <c r="U9" s="40"/>
      <c r="V9" s="40"/>
      <c r="W9" s="40"/>
      <c r="X9" s="40"/>
      <c r="Z9" s="27" t="s">
        <v>638</v>
      </c>
      <c r="AB9" s="27" t="s">
        <v>89</v>
      </c>
    </row>
    <row r="10" spans="1:28" s="27" customFormat="1" ht="15" customHeight="1" x14ac:dyDescent="0.25">
      <c r="A10" s="38" t="s">
        <v>168</v>
      </c>
      <c r="B10" s="55" t="s">
        <v>64</v>
      </c>
      <c r="C10" s="39">
        <f t="shared" si="0"/>
        <v>1031</v>
      </c>
      <c r="D10" s="39">
        <f t="shared" si="0"/>
        <v>1305</v>
      </c>
      <c r="E10" s="39">
        <f>'21Q4_P4'!E10</f>
        <v>1286</v>
      </c>
      <c r="F10" s="39">
        <f>'21Q4_P4'!F10</f>
        <v>1400</v>
      </c>
      <c r="I10" s="40"/>
      <c r="J10" s="40"/>
      <c r="K10" s="40"/>
      <c r="L10" s="40">
        <v>530211305</v>
      </c>
      <c r="M10" s="40">
        <v>795898945</v>
      </c>
      <c r="N10" s="40">
        <v>944887648</v>
      </c>
      <c r="O10" s="40">
        <v>1031173377</v>
      </c>
      <c r="P10" s="40">
        <v>1305042650</v>
      </c>
      <c r="Q10" s="40"/>
      <c r="R10" s="40"/>
      <c r="S10" s="40"/>
      <c r="T10" s="40"/>
      <c r="U10" s="40"/>
      <c r="V10" s="40"/>
      <c r="W10" s="40"/>
      <c r="X10" s="40"/>
      <c r="Z10" s="27" t="s">
        <v>638</v>
      </c>
      <c r="AB10" s="27" t="s">
        <v>89</v>
      </c>
    </row>
    <row r="11" spans="1:28" s="27" customFormat="1" ht="15" customHeight="1" x14ac:dyDescent="0.25">
      <c r="A11" s="38" t="s">
        <v>169</v>
      </c>
      <c r="B11" s="55" t="s">
        <v>514</v>
      </c>
      <c r="C11" s="39" t="str">
        <f>+IF(O11="","―",IF(O11&lt;0,ROUNDDOWN(O11/10^6,0)+-0.0000001,ROUNDDOWN(O11/10^6,0)))</f>
        <v>―</v>
      </c>
      <c r="D11" s="39" t="str">
        <f t="shared" si="0"/>
        <v>―</v>
      </c>
      <c r="E11" s="39">
        <f>'21Q4_P4'!E11</f>
        <v>643</v>
      </c>
      <c r="F11" s="39">
        <f>'21Q4_P4'!F11</f>
        <v>813</v>
      </c>
      <c r="I11" s="40"/>
      <c r="J11" s="40"/>
      <c r="K11" s="40"/>
      <c r="L11" s="40"/>
      <c r="M11" s="40"/>
      <c r="N11" s="40"/>
      <c r="O11" s="40"/>
      <c r="P11" s="40"/>
      <c r="Q11" s="40"/>
      <c r="R11" s="40"/>
      <c r="S11" s="40"/>
      <c r="T11" s="40"/>
      <c r="U11" s="40"/>
      <c r="V11" s="40"/>
      <c r="W11" s="40"/>
      <c r="X11" s="40"/>
      <c r="Z11" s="27" t="s">
        <v>638</v>
      </c>
      <c r="AB11" s="27" t="s">
        <v>89</v>
      </c>
    </row>
    <row r="12" spans="1:28" s="27" customFormat="1" ht="15" customHeight="1" x14ac:dyDescent="0.25">
      <c r="A12" s="38" t="s">
        <v>851</v>
      </c>
      <c r="B12" s="55" t="s">
        <v>531</v>
      </c>
      <c r="C12" s="39">
        <f t="shared" si="0"/>
        <v>-1132.0000001000001</v>
      </c>
      <c r="D12" s="39">
        <f t="shared" si="0"/>
        <v>-1121.0000001000001</v>
      </c>
      <c r="E12" s="39">
        <f>'21Q4_P4'!E12</f>
        <v>462</v>
      </c>
      <c r="F12" s="39">
        <f>'21Q4_P4'!F12</f>
        <v>-188.00000009999999</v>
      </c>
      <c r="I12" s="40"/>
      <c r="J12" s="40"/>
      <c r="K12" s="40"/>
      <c r="L12" s="40">
        <v>-748107534</v>
      </c>
      <c r="M12" s="40">
        <v>-822347052</v>
      </c>
      <c r="N12" s="40">
        <v>-668692000</v>
      </c>
      <c r="O12" s="40">
        <v>-1132368556</v>
      </c>
      <c r="P12" s="40">
        <v>-1121530371</v>
      </c>
      <c r="Q12" s="40"/>
      <c r="R12" s="40"/>
      <c r="S12" s="40"/>
      <c r="T12" s="40"/>
      <c r="U12" s="40"/>
      <c r="V12" s="40"/>
      <c r="W12" s="40"/>
      <c r="X12" s="40"/>
      <c r="Z12" s="27" t="s">
        <v>638</v>
      </c>
      <c r="AB12" s="27" t="s">
        <v>89</v>
      </c>
    </row>
    <row r="13" spans="1:28" s="27" customFormat="1" ht="15" customHeight="1" x14ac:dyDescent="0.25">
      <c r="A13" s="6" t="s">
        <v>854</v>
      </c>
      <c r="B13" s="54" t="s">
        <v>532</v>
      </c>
      <c r="C13" s="39">
        <f t="shared" si="0"/>
        <v>94</v>
      </c>
      <c r="D13" s="39">
        <f t="shared" si="0"/>
        <v>110</v>
      </c>
      <c r="E13" s="39">
        <f>'21Q4_P4'!E13</f>
        <v>132</v>
      </c>
      <c r="F13" s="39">
        <f>'21Q4_P4'!F13</f>
        <v>104</v>
      </c>
      <c r="I13" s="40"/>
      <c r="J13" s="40"/>
      <c r="K13" s="40"/>
      <c r="L13" s="40">
        <v>56752479</v>
      </c>
      <c r="M13" s="40">
        <v>56739157</v>
      </c>
      <c r="N13" s="40">
        <v>60981441</v>
      </c>
      <c r="O13" s="40">
        <v>94293801</v>
      </c>
      <c r="P13" s="40">
        <v>110425690</v>
      </c>
      <c r="Q13" s="40"/>
      <c r="R13" s="40"/>
      <c r="S13" s="40"/>
      <c r="T13" s="40"/>
      <c r="U13" s="40"/>
      <c r="V13" s="40"/>
      <c r="W13" s="40"/>
      <c r="X13" s="40"/>
      <c r="Z13" s="27" t="s">
        <v>638</v>
      </c>
      <c r="AB13" s="27" t="s">
        <v>89</v>
      </c>
    </row>
    <row r="14" spans="1:28" s="27" customFormat="1" ht="15" customHeight="1" x14ac:dyDescent="0.25">
      <c r="A14" s="38" t="s">
        <v>170</v>
      </c>
      <c r="B14" s="55" t="s">
        <v>197</v>
      </c>
      <c r="C14" s="39">
        <f t="shared" si="0"/>
        <v>175</v>
      </c>
      <c r="D14" s="39">
        <f t="shared" si="0"/>
        <v>201</v>
      </c>
      <c r="E14" s="39">
        <f>'21Q4_P4'!E14</f>
        <v>215</v>
      </c>
      <c r="F14" s="39">
        <f>'21Q4_P4'!F14</f>
        <v>237</v>
      </c>
      <c r="I14" s="40"/>
      <c r="J14" s="40"/>
      <c r="K14" s="40"/>
      <c r="L14" s="40">
        <v>68279960</v>
      </c>
      <c r="M14" s="40">
        <v>118829105</v>
      </c>
      <c r="N14" s="40">
        <v>153934183</v>
      </c>
      <c r="O14" s="40">
        <v>175950581</v>
      </c>
      <c r="P14" s="40">
        <v>201090868</v>
      </c>
      <c r="Q14" s="40"/>
      <c r="R14" s="40"/>
      <c r="S14" s="40"/>
      <c r="T14" s="40"/>
      <c r="U14" s="40"/>
      <c r="V14" s="40"/>
      <c r="W14" s="40"/>
      <c r="X14" s="40"/>
      <c r="Z14" s="27" t="s">
        <v>638</v>
      </c>
      <c r="AB14" s="27" t="s">
        <v>89</v>
      </c>
    </row>
    <row r="15" spans="1:28" s="27" customFormat="1" ht="15" customHeight="1" x14ac:dyDescent="0.25">
      <c r="A15" s="38" t="s">
        <v>858</v>
      </c>
      <c r="B15" s="54" t="s">
        <v>533</v>
      </c>
      <c r="C15" s="39">
        <f t="shared" si="0"/>
        <v>-524.00000009999997</v>
      </c>
      <c r="D15" s="39">
        <f t="shared" si="0"/>
        <v>1143</v>
      </c>
      <c r="E15" s="39">
        <f>'21Q4_P4'!E15</f>
        <v>-661.00000009999997</v>
      </c>
      <c r="F15" s="39">
        <f>'21Q4_P4'!F15</f>
        <v>-1284.0000001000001</v>
      </c>
      <c r="I15" s="40"/>
      <c r="J15" s="40"/>
      <c r="K15" s="40"/>
      <c r="L15" s="40">
        <v>-395461214</v>
      </c>
      <c r="M15" s="40">
        <v>-918850639</v>
      </c>
      <c r="N15" s="40">
        <v>-947835355</v>
      </c>
      <c r="O15" s="40">
        <v>-524228032</v>
      </c>
      <c r="P15" s="40">
        <v>1143224897</v>
      </c>
      <c r="Q15" s="40"/>
      <c r="R15" s="40"/>
      <c r="S15" s="40"/>
      <c r="T15" s="40"/>
      <c r="U15" s="40"/>
      <c r="V15" s="40"/>
      <c r="W15" s="40"/>
      <c r="X15" s="40"/>
      <c r="Z15" s="27" t="s">
        <v>638</v>
      </c>
      <c r="AB15" s="27" t="s">
        <v>89</v>
      </c>
    </row>
    <row r="16" spans="1:28" s="27" customFormat="1" ht="15" customHeight="1" x14ac:dyDescent="0.25">
      <c r="A16" s="38" t="s">
        <v>859</v>
      </c>
      <c r="B16" s="55" t="s">
        <v>534</v>
      </c>
      <c r="C16" s="39">
        <f t="shared" si="0"/>
        <v>93</v>
      </c>
      <c r="D16" s="39">
        <f t="shared" si="0"/>
        <v>204</v>
      </c>
      <c r="E16" s="39">
        <f>'21Q4_P4'!E16</f>
        <v>3</v>
      </c>
      <c r="F16" s="39">
        <f>'21Q4_P4'!F16</f>
        <v>-169.00000009999999</v>
      </c>
      <c r="I16" s="40"/>
      <c r="J16" s="40"/>
      <c r="K16" s="40"/>
      <c r="L16" s="40">
        <v>155352303</v>
      </c>
      <c r="M16" s="40">
        <v>117380825</v>
      </c>
      <c r="N16" s="40">
        <v>188523418</v>
      </c>
      <c r="O16" s="40">
        <v>93909529</v>
      </c>
      <c r="P16" s="40">
        <v>204762900</v>
      </c>
      <c r="Q16" s="40"/>
      <c r="R16" s="40"/>
      <c r="S16" s="40"/>
      <c r="T16" s="40"/>
      <c r="U16" s="40"/>
      <c r="V16" s="40"/>
      <c r="W16" s="40"/>
      <c r="X16" s="40"/>
      <c r="Z16" s="27" t="s">
        <v>638</v>
      </c>
      <c r="AB16" s="27" t="s">
        <v>89</v>
      </c>
    </row>
    <row r="17" spans="1:28" s="27" customFormat="1" ht="15" customHeight="1" x14ac:dyDescent="0.25">
      <c r="A17" s="38" t="s">
        <v>855</v>
      </c>
      <c r="B17" s="54" t="s">
        <v>535</v>
      </c>
      <c r="C17" s="39">
        <f t="shared" si="0"/>
        <v>1309</v>
      </c>
      <c r="D17" s="39">
        <f t="shared" si="0"/>
        <v>1623</v>
      </c>
      <c r="E17" s="39">
        <f>'21Q4_P4'!E17</f>
        <v>416</v>
      </c>
      <c r="F17" s="39">
        <f>'21Q4_P4'!F17</f>
        <v>901</v>
      </c>
      <c r="I17" s="40"/>
      <c r="J17" s="40"/>
      <c r="K17" s="40"/>
      <c r="L17" s="40">
        <v>588467898</v>
      </c>
      <c r="M17" s="40">
        <v>672915194</v>
      </c>
      <c r="N17" s="40">
        <v>1425434840</v>
      </c>
      <c r="O17" s="40">
        <v>1309967899</v>
      </c>
      <c r="P17" s="40">
        <v>1623575935</v>
      </c>
      <c r="Q17" s="40"/>
      <c r="R17" s="40"/>
      <c r="S17" s="40"/>
      <c r="T17" s="40"/>
      <c r="U17" s="40"/>
      <c r="V17" s="40"/>
      <c r="W17" s="40"/>
      <c r="X17" s="40"/>
      <c r="Z17" s="27" t="s">
        <v>638</v>
      </c>
      <c r="AB17" s="27" t="s">
        <v>89</v>
      </c>
    </row>
    <row r="18" spans="1:28" s="27" customFormat="1" ht="15" customHeight="1" x14ac:dyDescent="0.25">
      <c r="A18" s="38" t="s">
        <v>856</v>
      </c>
      <c r="B18" s="54" t="s">
        <v>852</v>
      </c>
      <c r="C18" s="39">
        <f t="shared" si="0"/>
        <v>-9.0000000999999994</v>
      </c>
      <c r="D18" s="39">
        <f t="shared" si="0"/>
        <v>174</v>
      </c>
      <c r="E18" s="39">
        <f>'21Q4_P4'!E18</f>
        <v>261</v>
      </c>
      <c r="F18" s="39">
        <f>'21Q4_P4'!F18</f>
        <v>-285.00000010000002</v>
      </c>
      <c r="I18" s="40"/>
      <c r="J18" s="40"/>
      <c r="K18" s="40"/>
      <c r="L18" s="40">
        <v>67498828</v>
      </c>
      <c r="M18" s="40">
        <v>240624401</v>
      </c>
      <c r="N18" s="40">
        <v>378078891</v>
      </c>
      <c r="O18" s="40">
        <v>-9832855</v>
      </c>
      <c r="P18" s="40">
        <v>174028356</v>
      </c>
      <c r="Q18" s="40"/>
      <c r="R18" s="40"/>
      <c r="S18" s="40"/>
      <c r="T18" s="40"/>
      <c r="U18" s="40"/>
      <c r="V18" s="40"/>
      <c r="W18" s="40"/>
      <c r="X18" s="40"/>
      <c r="Z18" s="27" t="s">
        <v>638</v>
      </c>
      <c r="AB18" s="27" t="s">
        <v>89</v>
      </c>
    </row>
    <row r="19" spans="1:28" s="27" customFormat="1" ht="15" customHeight="1" x14ac:dyDescent="0.25">
      <c r="A19" s="38" t="s">
        <v>857</v>
      </c>
      <c r="B19" s="55" t="s">
        <v>198</v>
      </c>
      <c r="C19" s="39">
        <f t="shared" si="0"/>
        <v>779</v>
      </c>
      <c r="D19" s="39">
        <f t="shared" si="0"/>
        <v>737</v>
      </c>
      <c r="E19" s="39">
        <f>'21Q4_P4'!E19</f>
        <v>99</v>
      </c>
      <c r="F19" s="39">
        <f>'21Q4_P4'!F19</f>
        <v>-47.000000100000001</v>
      </c>
      <c r="I19" s="40"/>
      <c r="J19" s="40"/>
      <c r="K19" s="40"/>
      <c r="L19" s="40">
        <v>303373003</v>
      </c>
      <c r="M19" s="40">
        <v>437197640</v>
      </c>
      <c r="N19" s="40">
        <v>1977465365</v>
      </c>
      <c r="O19" s="40">
        <v>779722811</v>
      </c>
      <c r="P19" s="40">
        <v>737505932</v>
      </c>
      <c r="Q19" s="40"/>
      <c r="R19" s="40"/>
      <c r="S19" s="40"/>
      <c r="T19" s="40"/>
      <c r="U19" s="40"/>
      <c r="V19" s="40"/>
      <c r="W19" s="40"/>
      <c r="X19" s="40"/>
      <c r="Z19" s="27" t="s">
        <v>638</v>
      </c>
      <c r="AB19" s="27" t="s">
        <v>89</v>
      </c>
    </row>
    <row r="20" spans="1:28" s="27" customFormat="1" ht="15" customHeight="1" x14ac:dyDescent="0.25">
      <c r="A20" s="38" t="s">
        <v>860</v>
      </c>
      <c r="B20" s="55" t="s">
        <v>536</v>
      </c>
      <c r="C20" s="39">
        <f t="shared" si="0"/>
        <v>-3.0000000999999998</v>
      </c>
      <c r="D20" s="39">
        <f t="shared" si="0"/>
        <v>-3.0000000999999998</v>
      </c>
      <c r="E20" s="39">
        <f>'21Q4_P4'!E20</f>
        <v>-1.0000001000000001</v>
      </c>
      <c r="F20" s="39">
        <f>'21Q4_P4'!F20</f>
        <v>-3.0000000999999998</v>
      </c>
      <c r="I20" s="40"/>
      <c r="J20" s="40"/>
      <c r="K20" s="40"/>
      <c r="L20" s="40">
        <v>0</v>
      </c>
      <c r="M20" s="40">
        <v>-2202304055</v>
      </c>
      <c r="N20" s="40">
        <v>-901142</v>
      </c>
      <c r="O20" s="40">
        <v>-3509705</v>
      </c>
      <c r="P20" s="40">
        <v>-3381703</v>
      </c>
      <c r="Q20" s="40"/>
      <c r="R20" s="40"/>
      <c r="S20" s="40"/>
      <c r="T20" s="40"/>
      <c r="U20" s="40"/>
      <c r="V20" s="40"/>
      <c r="W20" s="40"/>
      <c r="X20" s="40"/>
      <c r="Z20" s="27" t="s">
        <v>638</v>
      </c>
      <c r="AB20" s="27" t="s">
        <v>89</v>
      </c>
    </row>
    <row r="21" spans="1:28" s="27" customFormat="1" ht="15" customHeight="1" x14ac:dyDescent="0.25">
      <c r="A21" s="42" t="s">
        <v>124</v>
      </c>
      <c r="B21" s="56" t="s">
        <v>31</v>
      </c>
      <c r="C21" s="43">
        <f t="shared" si="0"/>
        <v>-942.00000009999997</v>
      </c>
      <c r="D21" s="43">
        <f t="shared" si="0"/>
        <v>201</v>
      </c>
      <c r="E21" s="43">
        <f>'21Q4_P4'!E21</f>
        <v>-105.00000009999999</v>
      </c>
      <c r="F21" s="43">
        <f>'21Q4_P4'!F21</f>
        <v>-789.00000009999997</v>
      </c>
      <c r="I21" s="43">
        <f t="shared" ref="I21:O21" si="1">I22-SUM(I8:I20)</f>
        <v>0</v>
      </c>
      <c r="J21" s="43">
        <f t="shared" si="1"/>
        <v>0</v>
      </c>
      <c r="K21" s="43">
        <f t="shared" si="1"/>
        <v>0</v>
      </c>
      <c r="L21" s="43">
        <f t="shared" si="1"/>
        <v>162857478</v>
      </c>
      <c r="M21" s="43">
        <f t="shared" si="1"/>
        <v>-615472806</v>
      </c>
      <c r="N21" s="43">
        <f t="shared" si="1"/>
        <v>-106368945</v>
      </c>
      <c r="O21" s="43">
        <f t="shared" si="1"/>
        <v>-942390058</v>
      </c>
      <c r="P21" s="43">
        <f t="shared" ref="P21:X21" si="2">P22-SUM(P8:P20)</f>
        <v>201711197</v>
      </c>
      <c r="Q21" s="43">
        <f t="shared" si="2"/>
        <v>0</v>
      </c>
      <c r="R21" s="43">
        <f t="shared" si="2"/>
        <v>0</v>
      </c>
      <c r="S21" s="43">
        <f t="shared" si="2"/>
        <v>0</v>
      </c>
      <c r="T21" s="43">
        <f t="shared" si="2"/>
        <v>0</v>
      </c>
      <c r="U21" s="43">
        <f t="shared" si="2"/>
        <v>0</v>
      </c>
      <c r="V21" s="43">
        <f t="shared" si="2"/>
        <v>0</v>
      </c>
      <c r="W21" s="43">
        <f t="shared" si="2"/>
        <v>0</v>
      </c>
      <c r="X21" s="43">
        <f t="shared" si="2"/>
        <v>0</v>
      </c>
      <c r="AB21" s="27" t="s">
        <v>89</v>
      </c>
    </row>
    <row r="22" spans="1:28" s="27" customFormat="1" ht="15" customHeight="1" x14ac:dyDescent="0.25">
      <c r="A22" s="36" t="s">
        <v>164</v>
      </c>
      <c r="B22" s="5" t="s">
        <v>537</v>
      </c>
      <c r="C22" s="37">
        <f t="shared" si="0"/>
        <v>7162</v>
      </c>
      <c r="D22" s="37">
        <f t="shared" si="0"/>
        <v>10184</v>
      </c>
      <c r="E22" s="37">
        <f>'21Q4_P4'!E22</f>
        <v>9160</v>
      </c>
      <c r="F22" s="37">
        <f>'21Q4_P4'!F22</f>
        <v>7527</v>
      </c>
      <c r="I22" s="48"/>
      <c r="J22" s="48"/>
      <c r="K22" s="48"/>
      <c r="L22" s="48">
        <v>5176370297</v>
      </c>
      <c r="M22" s="48">
        <v>4657306469</v>
      </c>
      <c r="N22" s="48">
        <v>8837357384</v>
      </c>
      <c r="O22" s="48">
        <v>7162359825</v>
      </c>
      <c r="P22" s="48">
        <v>10184987856</v>
      </c>
      <c r="Q22" s="48"/>
      <c r="R22" s="48"/>
      <c r="S22" s="48"/>
      <c r="T22" s="48"/>
      <c r="U22" s="48"/>
      <c r="V22" s="48"/>
      <c r="W22" s="48"/>
      <c r="X22" s="48"/>
      <c r="Z22" s="27" t="s">
        <v>638</v>
      </c>
      <c r="AB22" s="27" t="s">
        <v>89</v>
      </c>
    </row>
    <row r="23" spans="1:28" s="27" customFormat="1" ht="15" customHeight="1" x14ac:dyDescent="0.25">
      <c r="A23" s="38" t="s">
        <v>171</v>
      </c>
      <c r="B23" s="6" t="s">
        <v>199</v>
      </c>
      <c r="C23" s="39">
        <f t="shared" si="0"/>
        <v>14</v>
      </c>
      <c r="D23" s="39">
        <f t="shared" si="0"/>
        <v>11</v>
      </c>
      <c r="E23" s="39">
        <f>'21Q4_P4'!E23</f>
        <v>20</v>
      </c>
      <c r="F23" s="39">
        <f>'21Q4_P4'!F23</f>
        <v>32</v>
      </c>
      <c r="I23" s="40"/>
      <c r="J23" s="40"/>
      <c r="K23" s="40"/>
      <c r="L23" s="40">
        <v>0</v>
      </c>
      <c r="M23" s="40">
        <v>14403138</v>
      </c>
      <c r="N23" s="40">
        <v>14606356</v>
      </c>
      <c r="O23" s="40">
        <v>14978571</v>
      </c>
      <c r="P23" s="40">
        <v>11765250</v>
      </c>
      <c r="Q23" s="40"/>
      <c r="R23" s="40"/>
      <c r="S23" s="40"/>
      <c r="T23" s="40"/>
      <c r="U23" s="40"/>
      <c r="V23" s="40"/>
      <c r="W23" s="40"/>
      <c r="X23" s="40"/>
      <c r="Z23" s="27" t="s">
        <v>638</v>
      </c>
      <c r="AB23" s="27" t="s">
        <v>89</v>
      </c>
    </row>
    <row r="24" spans="1:28" s="27" customFormat="1" ht="15" customHeight="1" x14ac:dyDescent="0.25">
      <c r="A24" s="38" t="s">
        <v>172</v>
      </c>
      <c r="B24" s="6" t="s">
        <v>200</v>
      </c>
      <c r="C24" s="39">
        <f t="shared" si="0"/>
        <v>-177.00000009999999</v>
      </c>
      <c r="D24" s="39">
        <f t="shared" si="0"/>
        <v>-214.00000009999999</v>
      </c>
      <c r="E24" s="39">
        <f>'21Q4_P4'!E24</f>
        <v>-213.00000009999999</v>
      </c>
      <c r="F24" s="39">
        <f>'21Q4_P4'!F24</f>
        <v>-238.00000009999999</v>
      </c>
      <c r="I24" s="40"/>
      <c r="J24" s="40"/>
      <c r="K24" s="40"/>
      <c r="L24" s="40">
        <v>-68058894</v>
      </c>
      <c r="M24" s="40">
        <v>-137043635</v>
      </c>
      <c r="N24" s="40">
        <v>-151918389</v>
      </c>
      <c r="O24" s="40">
        <v>-177257373</v>
      </c>
      <c r="P24" s="40">
        <v>-214638367</v>
      </c>
      <c r="Q24" s="40"/>
      <c r="R24" s="40"/>
      <c r="S24" s="40"/>
      <c r="T24" s="40"/>
      <c r="U24" s="40"/>
      <c r="V24" s="40"/>
      <c r="W24" s="40"/>
      <c r="X24" s="40"/>
      <c r="Z24" s="27" t="s">
        <v>638</v>
      </c>
      <c r="AB24" s="27" t="s">
        <v>89</v>
      </c>
    </row>
    <row r="25" spans="1:28" s="27" customFormat="1" ht="15" customHeight="1" x14ac:dyDescent="0.25">
      <c r="A25" s="38" t="s">
        <v>173</v>
      </c>
      <c r="B25" s="6" t="s">
        <v>201</v>
      </c>
      <c r="C25" s="39">
        <f t="shared" si="0"/>
        <v>-2105.0000000999999</v>
      </c>
      <c r="D25" s="39">
        <f t="shared" si="0"/>
        <v>-2189.0000000999999</v>
      </c>
      <c r="E25" s="39">
        <f>'21Q4_P4'!E25</f>
        <v>-2544.0000000999999</v>
      </c>
      <c r="F25" s="39">
        <f>'21Q4_P4'!F25</f>
        <v>-2106.0000000999999</v>
      </c>
      <c r="I25" s="40"/>
      <c r="J25" s="40"/>
      <c r="K25" s="40"/>
      <c r="L25" s="40">
        <v>-1839723799</v>
      </c>
      <c r="M25" s="40">
        <v>-1501593177</v>
      </c>
      <c r="N25" s="40">
        <v>-2827780488</v>
      </c>
      <c r="O25" s="40">
        <v>-2105774855</v>
      </c>
      <c r="P25" s="40">
        <v>-2189797668</v>
      </c>
      <c r="Q25" s="40"/>
      <c r="R25" s="40"/>
      <c r="S25" s="40"/>
      <c r="T25" s="40"/>
      <c r="U25" s="40"/>
      <c r="V25" s="40"/>
      <c r="W25" s="40"/>
      <c r="X25" s="40"/>
      <c r="Z25" s="27" t="s">
        <v>638</v>
      </c>
      <c r="AB25" s="27" t="s">
        <v>89</v>
      </c>
    </row>
    <row r="26" spans="1:28" s="27" customFormat="1" ht="15" customHeight="1" x14ac:dyDescent="0.25">
      <c r="A26" s="38" t="s">
        <v>124</v>
      </c>
      <c r="B26" s="6" t="s">
        <v>31</v>
      </c>
      <c r="C26" s="39">
        <f t="shared" si="0"/>
        <v>258</v>
      </c>
      <c r="D26" s="39">
        <f t="shared" si="0"/>
        <v>-3.0000000999999998</v>
      </c>
      <c r="E26" s="39">
        <f>'21Q4_P4'!E26</f>
        <v>305</v>
      </c>
      <c r="F26" s="39">
        <f>'21Q4_P4'!F26</f>
        <v>304</v>
      </c>
      <c r="I26" s="39">
        <f t="shared" ref="I26:O26" si="3">I27-SUM(I22:I25)</f>
        <v>0</v>
      </c>
      <c r="J26" s="39">
        <f t="shared" si="3"/>
        <v>0</v>
      </c>
      <c r="K26" s="39">
        <f t="shared" si="3"/>
        <v>0</v>
      </c>
      <c r="L26" s="39">
        <f t="shared" si="3"/>
        <v>191825054</v>
      </c>
      <c r="M26" s="39">
        <f t="shared" si="3"/>
        <v>331133787</v>
      </c>
      <c r="N26" s="39">
        <f t="shared" si="3"/>
        <v>258912386</v>
      </c>
      <c r="O26" s="39">
        <f t="shared" si="3"/>
        <v>258329118</v>
      </c>
      <c r="P26" s="39">
        <f t="shared" ref="P26:X26" si="4">P27-SUM(P22:P25)</f>
        <v>-3472329</v>
      </c>
      <c r="Q26" s="39">
        <f t="shared" si="4"/>
        <v>0</v>
      </c>
      <c r="R26" s="39">
        <f t="shared" si="4"/>
        <v>0</v>
      </c>
      <c r="S26" s="39">
        <f t="shared" si="4"/>
        <v>0</v>
      </c>
      <c r="T26" s="39">
        <f t="shared" si="4"/>
        <v>0</v>
      </c>
      <c r="U26" s="39">
        <f t="shared" si="4"/>
        <v>0</v>
      </c>
      <c r="V26" s="39">
        <f t="shared" si="4"/>
        <v>0</v>
      </c>
      <c r="W26" s="39">
        <f t="shared" si="4"/>
        <v>0</v>
      </c>
      <c r="X26" s="39">
        <f t="shared" si="4"/>
        <v>0</v>
      </c>
      <c r="AB26" s="27" t="s">
        <v>89</v>
      </c>
    </row>
    <row r="27" spans="1:28" s="27" customFormat="1" ht="15" customHeight="1" x14ac:dyDescent="0.25">
      <c r="A27" s="45" t="s">
        <v>165</v>
      </c>
      <c r="B27" s="9" t="s">
        <v>538</v>
      </c>
      <c r="C27" s="46">
        <f t="shared" si="0"/>
        <v>5152</v>
      </c>
      <c r="D27" s="46">
        <f t="shared" si="0"/>
        <v>7788</v>
      </c>
      <c r="E27" s="46">
        <f>'21Q4_P4'!E27</f>
        <v>6728</v>
      </c>
      <c r="F27" s="46">
        <f>'21Q4_P4'!F27</f>
        <v>5519</v>
      </c>
      <c r="I27" s="47"/>
      <c r="J27" s="47"/>
      <c r="K27" s="47"/>
      <c r="L27" s="47">
        <v>3460412658</v>
      </c>
      <c r="M27" s="47">
        <v>3364206582</v>
      </c>
      <c r="N27" s="47">
        <v>6131177249</v>
      </c>
      <c r="O27" s="47">
        <v>5152635286</v>
      </c>
      <c r="P27" s="47">
        <v>7788844742</v>
      </c>
      <c r="Q27" s="47"/>
      <c r="R27" s="47"/>
      <c r="S27" s="47"/>
      <c r="T27" s="47"/>
      <c r="U27" s="47"/>
      <c r="V27" s="47"/>
      <c r="W27" s="47"/>
      <c r="X27" s="47"/>
      <c r="Z27" s="27" t="s">
        <v>638</v>
      </c>
      <c r="AB27" s="27" t="s">
        <v>89</v>
      </c>
    </row>
    <row r="28" spans="1:28" s="27" customFormat="1" ht="15" customHeight="1" x14ac:dyDescent="0.25">
      <c r="A28" s="38" t="s">
        <v>174</v>
      </c>
      <c r="B28" s="55" t="s">
        <v>539</v>
      </c>
      <c r="C28" s="39">
        <f t="shared" si="0"/>
        <v>-169.00000009999999</v>
      </c>
      <c r="D28" s="39">
        <f t="shared" si="0"/>
        <v>-518.00000009999997</v>
      </c>
      <c r="E28" s="39">
        <f>'21Q4_P4'!E28</f>
        <v>-532.00000009999997</v>
      </c>
      <c r="F28" s="39">
        <f>'21Q4_P4'!F28</f>
        <v>-271.00000010000002</v>
      </c>
      <c r="I28" s="40"/>
      <c r="J28" s="40"/>
      <c r="K28" s="40"/>
      <c r="L28" s="40">
        <v>-406090770</v>
      </c>
      <c r="M28" s="40">
        <v>-679303569</v>
      </c>
      <c r="N28" s="40">
        <v>-341672895</v>
      </c>
      <c r="O28" s="40">
        <v>-169403757</v>
      </c>
      <c r="P28" s="40">
        <v>-518040747</v>
      </c>
      <c r="Q28" s="40"/>
      <c r="R28" s="40"/>
      <c r="S28" s="40"/>
      <c r="T28" s="40"/>
      <c r="U28" s="40"/>
      <c r="V28" s="40"/>
      <c r="W28" s="40"/>
      <c r="X28" s="40"/>
      <c r="Z28" s="27" t="s">
        <v>638</v>
      </c>
      <c r="AB28" s="27" t="s">
        <v>89</v>
      </c>
    </row>
    <row r="29" spans="1:28" s="27" customFormat="1" ht="15" customHeight="1" x14ac:dyDescent="0.25">
      <c r="A29" s="38" t="s">
        <v>175</v>
      </c>
      <c r="B29" s="55" t="s">
        <v>540</v>
      </c>
      <c r="C29" s="39">
        <f t="shared" si="0"/>
        <v>8</v>
      </c>
      <c r="D29" s="39">
        <f t="shared" si="0"/>
        <v>5</v>
      </c>
      <c r="E29" s="39">
        <f>'21Q4_P4'!E29</f>
        <v>1</v>
      </c>
      <c r="F29" s="39">
        <f>'21Q4_P4'!F29</f>
        <v>9</v>
      </c>
      <c r="I29" s="40"/>
      <c r="J29" s="40"/>
      <c r="K29" s="40"/>
      <c r="L29" s="40">
        <v>1512114</v>
      </c>
      <c r="M29" s="40">
        <v>2466919278</v>
      </c>
      <c r="N29" s="40">
        <v>1060001</v>
      </c>
      <c r="O29" s="40">
        <v>8971830</v>
      </c>
      <c r="P29" s="40">
        <v>5154371</v>
      </c>
      <c r="Q29" s="40"/>
      <c r="R29" s="40"/>
      <c r="S29" s="40"/>
      <c r="T29" s="40"/>
      <c r="U29" s="40"/>
      <c r="V29" s="40"/>
      <c r="W29" s="40"/>
      <c r="X29" s="40"/>
      <c r="Z29" s="27" t="s">
        <v>638</v>
      </c>
      <c r="AB29" s="27" t="s">
        <v>89</v>
      </c>
    </row>
    <row r="30" spans="1:28" s="27" customFormat="1" ht="15" customHeight="1" x14ac:dyDescent="0.25">
      <c r="A30" s="38" t="s">
        <v>176</v>
      </c>
      <c r="B30" s="55" t="s">
        <v>541</v>
      </c>
      <c r="C30" s="39">
        <f t="shared" si="0"/>
        <v>-471.00000010000002</v>
      </c>
      <c r="D30" s="39">
        <f t="shared" si="0"/>
        <v>-240.00000009999999</v>
      </c>
      <c r="E30" s="39">
        <f>'21Q4_P4'!E30</f>
        <v>-418.00000010000002</v>
      </c>
      <c r="F30" s="39">
        <f>'21Q4_P4'!F30</f>
        <v>-527.00000009999997</v>
      </c>
      <c r="I30" s="40"/>
      <c r="J30" s="40"/>
      <c r="K30" s="40"/>
      <c r="L30" s="40">
        <v>-73041500</v>
      </c>
      <c r="M30" s="40">
        <v>-337002275</v>
      </c>
      <c r="N30" s="40">
        <v>-302339800</v>
      </c>
      <c r="O30" s="40">
        <v>-471539420</v>
      </c>
      <c r="P30" s="40">
        <v>-240031171</v>
      </c>
      <c r="Q30" s="40"/>
      <c r="R30" s="40"/>
      <c r="S30" s="40"/>
      <c r="T30" s="40"/>
      <c r="U30" s="40"/>
      <c r="V30" s="40"/>
      <c r="W30" s="40"/>
      <c r="X30" s="40"/>
      <c r="Z30" s="27" t="s">
        <v>638</v>
      </c>
      <c r="AB30" s="27" t="s">
        <v>89</v>
      </c>
    </row>
    <row r="31" spans="1:28" s="27" customFormat="1" ht="15" customHeight="1" x14ac:dyDescent="0.25">
      <c r="A31" s="38" t="s">
        <v>177</v>
      </c>
      <c r="B31" s="55" t="s">
        <v>202</v>
      </c>
      <c r="C31" s="39" t="str">
        <f t="shared" si="0"/>
        <v>―</v>
      </c>
      <c r="D31" s="39">
        <f t="shared" si="0"/>
        <v>-403.00000010000002</v>
      </c>
      <c r="E31" s="39">
        <f>'21Q4_P4'!E31</f>
        <v>-105.00000009999999</v>
      </c>
      <c r="F31" s="39" t="str">
        <f>'21Q4_P4'!F31</f>
        <v>―</v>
      </c>
      <c r="I31" s="40"/>
      <c r="J31" s="40"/>
      <c r="K31" s="40"/>
      <c r="L31" s="40"/>
      <c r="M31" s="40">
        <v>-326500000</v>
      </c>
      <c r="N31" s="40">
        <v>-105000000</v>
      </c>
      <c r="O31" s="40"/>
      <c r="P31" s="40">
        <v>-403600000</v>
      </c>
      <c r="Q31" s="40"/>
      <c r="R31" s="40"/>
      <c r="S31" s="40"/>
      <c r="T31" s="40"/>
      <c r="U31" s="40"/>
      <c r="V31" s="40"/>
      <c r="W31" s="40"/>
      <c r="X31" s="40"/>
      <c r="Z31" s="27" t="s">
        <v>638</v>
      </c>
      <c r="AB31" s="27" t="s">
        <v>89</v>
      </c>
    </row>
    <row r="32" spans="1:28" s="27" customFormat="1" ht="15" customHeight="1" x14ac:dyDescent="0.25">
      <c r="A32" s="38" t="s">
        <v>178</v>
      </c>
      <c r="B32" s="55" t="s">
        <v>542</v>
      </c>
      <c r="C32" s="39">
        <f t="shared" si="0"/>
        <v>276</v>
      </c>
      <c r="D32" s="39">
        <f t="shared" si="0"/>
        <v>0</v>
      </c>
      <c r="E32" s="39" t="str">
        <f>'21Q4_P4'!E32</f>
        <v>―</v>
      </c>
      <c r="F32" s="39">
        <f>'21Q4_P4'!F32</f>
        <v>294</v>
      </c>
      <c r="I32" s="40"/>
      <c r="J32" s="40"/>
      <c r="K32" s="40"/>
      <c r="L32" s="40"/>
      <c r="M32" s="40"/>
      <c r="N32" s="40"/>
      <c r="O32" s="40">
        <v>276696000</v>
      </c>
      <c r="P32" s="40">
        <v>182234</v>
      </c>
      <c r="Q32" s="40"/>
      <c r="R32" s="40"/>
      <c r="S32" s="40"/>
      <c r="T32" s="40"/>
      <c r="U32" s="40"/>
      <c r="V32" s="40"/>
      <c r="W32" s="40"/>
      <c r="X32" s="40"/>
      <c r="Z32" s="27" t="s">
        <v>638</v>
      </c>
      <c r="AB32" s="27" t="s">
        <v>89</v>
      </c>
    </row>
    <row r="33" spans="1:28" s="27" customFormat="1" ht="15" customHeight="1" x14ac:dyDescent="0.25">
      <c r="A33" s="38" t="s">
        <v>179</v>
      </c>
      <c r="B33" s="55" t="s">
        <v>543</v>
      </c>
      <c r="C33" s="39">
        <f t="shared" si="0"/>
        <v>-19.000000100000001</v>
      </c>
      <c r="D33" s="39">
        <f t="shared" si="0"/>
        <v>-208.00000009999999</v>
      </c>
      <c r="E33" s="39">
        <f>'21Q4_P4'!E33</f>
        <v>-83.000000099999994</v>
      </c>
      <c r="F33" s="39">
        <f>'21Q4_P4'!F33</f>
        <v>-27.000000100000001</v>
      </c>
      <c r="I33" s="40"/>
      <c r="J33" s="40"/>
      <c r="K33" s="40"/>
      <c r="L33" s="40">
        <v>-81987915</v>
      </c>
      <c r="M33" s="40">
        <v>-138597312</v>
      </c>
      <c r="N33" s="40">
        <v>-74472651</v>
      </c>
      <c r="O33" s="40">
        <v>-19672086</v>
      </c>
      <c r="P33" s="40">
        <v>-208659456</v>
      </c>
      <c r="Q33" s="40"/>
      <c r="R33" s="40"/>
      <c r="S33" s="40"/>
      <c r="T33" s="40"/>
      <c r="U33" s="40"/>
      <c r="V33" s="40"/>
      <c r="W33" s="40"/>
      <c r="X33" s="40"/>
      <c r="Z33" s="27" t="s">
        <v>638</v>
      </c>
      <c r="AB33" s="27" t="s">
        <v>89</v>
      </c>
    </row>
    <row r="34" spans="1:28" s="27" customFormat="1" ht="15" customHeight="1" x14ac:dyDescent="0.25">
      <c r="A34" s="38" t="s">
        <v>180</v>
      </c>
      <c r="B34" s="54" t="s">
        <v>544</v>
      </c>
      <c r="C34" s="39">
        <f t="shared" si="0"/>
        <v>14</v>
      </c>
      <c r="D34" s="39">
        <f t="shared" si="0"/>
        <v>20</v>
      </c>
      <c r="E34" s="39">
        <f>'21Q4_P4'!E34</f>
        <v>29</v>
      </c>
      <c r="F34" s="39">
        <f>'21Q4_P4'!F34</f>
        <v>14</v>
      </c>
      <c r="I34" s="40"/>
      <c r="J34" s="40"/>
      <c r="K34" s="40"/>
      <c r="L34" s="40">
        <v>27786140</v>
      </c>
      <c r="M34" s="40">
        <v>13094405</v>
      </c>
      <c r="N34" s="40">
        <v>25665290</v>
      </c>
      <c r="O34" s="40">
        <v>14438528</v>
      </c>
      <c r="P34" s="40">
        <v>20099962</v>
      </c>
      <c r="Q34" s="40"/>
      <c r="R34" s="40"/>
      <c r="S34" s="40"/>
      <c r="T34" s="40"/>
      <c r="U34" s="40"/>
      <c r="V34" s="40"/>
      <c r="W34" s="40"/>
      <c r="X34" s="40"/>
      <c r="Z34" s="27" t="s">
        <v>638</v>
      </c>
      <c r="AB34" s="27" t="s">
        <v>89</v>
      </c>
    </row>
    <row r="35" spans="1:28" s="27" customFormat="1" ht="15" customHeight="1" x14ac:dyDescent="0.25">
      <c r="A35" s="38" t="s">
        <v>181</v>
      </c>
      <c r="B35" s="55" t="s">
        <v>545</v>
      </c>
      <c r="C35" s="39">
        <f t="shared" si="0"/>
        <v>-474.00000010000002</v>
      </c>
      <c r="D35" s="39">
        <f t="shared" si="0"/>
        <v>-118.00000009999999</v>
      </c>
      <c r="E35" s="39">
        <f>'21Q4_P4'!E35</f>
        <v>-1499.0000001000001</v>
      </c>
      <c r="F35" s="39">
        <f>'21Q4_P4'!F35</f>
        <v>-474.00000010000002</v>
      </c>
      <c r="I35" s="40"/>
      <c r="J35" s="40"/>
      <c r="K35" s="40"/>
      <c r="L35" s="40">
        <v>-537000000</v>
      </c>
      <c r="M35" s="40">
        <v>-793000000</v>
      </c>
      <c r="N35" s="40">
        <v>-1381789466</v>
      </c>
      <c r="O35" s="40">
        <v>-474040305</v>
      </c>
      <c r="P35" s="40">
        <v>-118682908</v>
      </c>
      <c r="Q35" s="40"/>
      <c r="R35" s="40"/>
      <c r="S35" s="40"/>
      <c r="T35" s="40"/>
      <c r="U35" s="40"/>
      <c r="V35" s="40"/>
      <c r="W35" s="40"/>
      <c r="X35" s="40"/>
      <c r="Z35" s="27" t="s">
        <v>638</v>
      </c>
      <c r="AB35" s="27" t="s">
        <v>89</v>
      </c>
    </row>
    <row r="36" spans="1:28" s="27" customFormat="1" ht="15" customHeight="1" x14ac:dyDescent="0.25">
      <c r="A36" s="38" t="s">
        <v>182</v>
      </c>
      <c r="B36" s="55" t="s">
        <v>203</v>
      </c>
      <c r="C36" s="39">
        <f t="shared" si="0"/>
        <v>-2638.0000000999999</v>
      </c>
      <c r="D36" s="39" t="str">
        <f t="shared" si="0"/>
        <v>―</v>
      </c>
      <c r="E36" s="39">
        <f>'21Q4_P4'!E36</f>
        <v>-1801.0000001000001</v>
      </c>
      <c r="F36" s="39">
        <f>'21Q4_P4'!F36</f>
        <v>-6677.0000000999999</v>
      </c>
      <c r="I36" s="40"/>
      <c r="J36" s="40"/>
      <c r="K36" s="40"/>
      <c r="L36" s="40">
        <v>-1303326529</v>
      </c>
      <c r="M36" s="40">
        <v>-712863197</v>
      </c>
      <c r="N36" s="40">
        <v>-1801115170</v>
      </c>
      <c r="O36" s="40">
        <v>-2638031252</v>
      </c>
      <c r="P36" s="40"/>
      <c r="Q36" s="40"/>
      <c r="R36" s="40"/>
      <c r="S36" s="40"/>
      <c r="T36" s="40"/>
      <c r="U36" s="40"/>
      <c r="V36" s="40"/>
      <c r="W36" s="40"/>
      <c r="X36" s="40"/>
      <c r="Z36" s="27" t="s">
        <v>638</v>
      </c>
      <c r="AB36" s="27" t="s">
        <v>89</v>
      </c>
    </row>
    <row r="37" spans="1:28" s="27" customFormat="1" ht="15" customHeight="1" x14ac:dyDescent="0.25">
      <c r="A37" s="38" t="s">
        <v>124</v>
      </c>
      <c r="B37" s="55" t="s">
        <v>31</v>
      </c>
      <c r="C37" s="39">
        <f t="shared" si="0"/>
        <v>36</v>
      </c>
      <c r="D37" s="39">
        <f t="shared" si="0"/>
        <v>-89.000000099999994</v>
      </c>
      <c r="E37" s="39">
        <f>'21Q4_P4'!E37</f>
        <v>593</v>
      </c>
      <c r="F37" s="39">
        <f>'21Q4_P4'!F37</f>
        <v>212</v>
      </c>
      <c r="I37" s="39">
        <f t="shared" ref="I37:O37" si="5">I38-SUM(I28:I36)</f>
        <v>0</v>
      </c>
      <c r="J37" s="39">
        <f t="shared" si="5"/>
        <v>0</v>
      </c>
      <c r="K37" s="39">
        <f t="shared" si="5"/>
        <v>0</v>
      </c>
      <c r="L37" s="39">
        <f t="shared" si="5"/>
        <v>13756746</v>
      </c>
      <c r="M37" s="39">
        <f t="shared" si="5"/>
        <v>9373171</v>
      </c>
      <c r="N37" s="39">
        <f t="shared" si="5"/>
        <v>257139572</v>
      </c>
      <c r="O37" s="39">
        <f t="shared" si="5"/>
        <v>36590542</v>
      </c>
      <c r="P37" s="39">
        <f t="shared" ref="P37:X37" si="6">P38-SUM(P28:P36)</f>
        <v>-89096221</v>
      </c>
      <c r="Q37" s="39">
        <f t="shared" si="6"/>
        <v>0</v>
      </c>
      <c r="R37" s="39">
        <f t="shared" si="6"/>
        <v>0</v>
      </c>
      <c r="S37" s="39">
        <f t="shared" si="6"/>
        <v>0</v>
      </c>
      <c r="T37" s="39">
        <f t="shared" si="6"/>
        <v>0</v>
      </c>
      <c r="U37" s="39">
        <f t="shared" si="6"/>
        <v>0</v>
      </c>
      <c r="V37" s="39">
        <f t="shared" si="6"/>
        <v>0</v>
      </c>
      <c r="W37" s="39">
        <f t="shared" si="6"/>
        <v>0</v>
      </c>
      <c r="X37" s="39">
        <f t="shared" si="6"/>
        <v>0</v>
      </c>
      <c r="AB37" s="27" t="s">
        <v>89</v>
      </c>
    </row>
    <row r="38" spans="1:28" s="27" customFormat="1" ht="15" customHeight="1" x14ac:dyDescent="0.25">
      <c r="A38" s="45" t="s">
        <v>183</v>
      </c>
      <c r="B38" s="9" t="s">
        <v>546</v>
      </c>
      <c r="C38" s="46">
        <f t="shared" si="0"/>
        <v>-3435.0000000999999</v>
      </c>
      <c r="D38" s="46">
        <f t="shared" si="0"/>
        <v>-1552.0000001000001</v>
      </c>
      <c r="E38" s="46">
        <f>'21Q4_P4'!E38</f>
        <v>-3816.0000000999999</v>
      </c>
      <c r="F38" s="46">
        <f>'21Q4_P4'!F38</f>
        <v>-7446.0000000999999</v>
      </c>
      <c r="I38" s="47"/>
      <c r="J38" s="47"/>
      <c r="K38" s="47"/>
      <c r="L38" s="47">
        <v>-2358391714</v>
      </c>
      <c r="M38" s="47">
        <v>-497879499</v>
      </c>
      <c r="N38" s="47">
        <v>-3722525119</v>
      </c>
      <c r="O38" s="47">
        <v>-3435989920</v>
      </c>
      <c r="P38" s="47">
        <v>-1552673936</v>
      </c>
      <c r="Q38" s="47"/>
      <c r="R38" s="47"/>
      <c r="S38" s="47"/>
      <c r="T38" s="47"/>
      <c r="U38" s="47"/>
      <c r="V38" s="47"/>
      <c r="W38" s="47"/>
      <c r="X38" s="47"/>
      <c r="Z38" s="27" t="s">
        <v>638</v>
      </c>
      <c r="AB38" s="27" t="s">
        <v>89</v>
      </c>
    </row>
    <row r="39" spans="1:28" s="27" customFormat="1" ht="15" customHeight="1" x14ac:dyDescent="0.25">
      <c r="A39" s="38" t="s">
        <v>184</v>
      </c>
      <c r="B39" s="6" t="s">
        <v>853</v>
      </c>
      <c r="C39" s="39" t="str">
        <f t="shared" si="0"/>
        <v>―</v>
      </c>
      <c r="D39" s="39">
        <f t="shared" si="0"/>
        <v>822</v>
      </c>
      <c r="E39" s="39">
        <f>'21Q4_P4'!E39</f>
        <v>-2514.0000000999999</v>
      </c>
      <c r="F39" s="39">
        <f>'21Q4_P4'!F39</f>
        <v>2986</v>
      </c>
      <c r="I39" s="40"/>
      <c r="J39" s="40"/>
      <c r="K39" s="40"/>
      <c r="L39" s="40">
        <v>3386600000</v>
      </c>
      <c r="M39" s="40">
        <v>-6100000</v>
      </c>
      <c r="N39" s="40">
        <v>-1514500000</v>
      </c>
      <c r="O39" s="40"/>
      <c r="P39" s="40">
        <v>822130102</v>
      </c>
      <c r="Q39" s="40"/>
      <c r="R39" s="40"/>
      <c r="S39" s="40"/>
      <c r="T39" s="40"/>
      <c r="U39" s="40"/>
      <c r="V39" s="40"/>
      <c r="W39" s="40"/>
      <c r="X39" s="40"/>
      <c r="Z39" s="27" t="s">
        <v>638</v>
      </c>
      <c r="AB39" s="27" t="s">
        <v>89</v>
      </c>
    </row>
    <row r="40" spans="1:28" s="27" customFormat="1" ht="15" customHeight="1" x14ac:dyDescent="0.25">
      <c r="A40" s="38" t="s">
        <v>185</v>
      </c>
      <c r="B40" s="6" t="s">
        <v>695</v>
      </c>
      <c r="C40" s="39">
        <f t="shared" si="0"/>
        <v>4000</v>
      </c>
      <c r="D40" s="39">
        <f t="shared" si="0"/>
        <v>3000</v>
      </c>
      <c r="E40" s="39">
        <f>'21Q4_P4'!E40</f>
        <v>3000</v>
      </c>
      <c r="F40" s="39">
        <f>'21Q4_P4'!F40</f>
        <v>7000</v>
      </c>
      <c r="I40" s="40"/>
      <c r="J40" s="40"/>
      <c r="K40" s="40"/>
      <c r="L40" s="40">
        <v>1000000000</v>
      </c>
      <c r="M40" s="40">
        <v>3400000000</v>
      </c>
      <c r="N40" s="40">
        <v>3000000000</v>
      </c>
      <c r="O40" s="40">
        <v>4000000000</v>
      </c>
      <c r="P40" s="40">
        <v>3000000000</v>
      </c>
      <c r="Q40" s="40"/>
      <c r="R40" s="40"/>
      <c r="S40" s="40"/>
      <c r="T40" s="40"/>
      <c r="U40" s="40"/>
      <c r="V40" s="40"/>
      <c r="W40" s="40"/>
      <c r="X40" s="40"/>
      <c r="Z40" s="27" t="s">
        <v>638</v>
      </c>
      <c r="AB40" s="27" t="s">
        <v>89</v>
      </c>
    </row>
    <row r="41" spans="1:28" s="27" customFormat="1" ht="15" customHeight="1" x14ac:dyDescent="0.25">
      <c r="A41" s="38" t="s">
        <v>186</v>
      </c>
      <c r="B41" s="6" t="s">
        <v>696</v>
      </c>
      <c r="C41" s="39">
        <f t="shared" si="0"/>
        <v>-3460.0000000999999</v>
      </c>
      <c r="D41" s="39">
        <f t="shared" si="0"/>
        <v>-4799.0000000999999</v>
      </c>
      <c r="E41" s="39">
        <f>'21Q4_P4'!E41</f>
        <v>-4172.0000000999999</v>
      </c>
      <c r="F41" s="39">
        <f>'21Q4_P4'!F41</f>
        <v>-4745.0000000999999</v>
      </c>
      <c r="I41" s="40"/>
      <c r="J41" s="40"/>
      <c r="K41" s="40"/>
      <c r="L41" s="40">
        <v>-2712031000</v>
      </c>
      <c r="M41" s="40">
        <v>-5929351700</v>
      </c>
      <c r="N41" s="40">
        <v>-3653246500</v>
      </c>
      <c r="O41" s="40">
        <v>-3460923500</v>
      </c>
      <c r="P41" s="40">
        <v>-4799334000</v>
      </c>
      <c r="Q41" s="40"/>
      <c r="R41" s="40"/>
      <c r="S41" s="40"/>
      <c r="T41" s="40"/>
      <c r="U41" s="40"/>
      <c r="V41" s="40"/>
      <c r="W41" s="40"/>
      <c r="X41" s="40"/>
      <c r="Z41" s="27" t="s">
        <v>638</v>
      </c>
      <c r="AB41" s="27" t="s">
        <v>89</v>
      </c>
    </row>
    <row r="42" spans="1:28" s="27" customFormat="1" ht="15" customHeight="1" x14ac:dyDescent="0.25">
      <c r="A42" s="38" t="s">
        <v>187</v>
      </c>
      <c r="B42" s="6" t="s">
        <v>204</v>
      </c>
      <c r="C42" s="39" t="str">
        <f t="shared" si="0"/>
        <v>―</v>
      </c>
      <c r="D42" s="39">
        <f t="shared" si="0"/>
        <v>-97.000000099999994</v>
      </c>
      <c r="E42" s="39">
        <f>'21Q4_P4'!E42</f>
        <v>-71.000000099999994</v>
      </c>
      <c r="F42" s="39" t="str">
        <f>'21Q4_P4'!F42</f>
        <v>―</v>
      </c>
      <c r="I42" s="40"/>
      <c r="J42" s="40"/>
      <c r="K42" s="40"/>
      <c r="L42" s="40"/>
      <c r="M42" s="40">
        <v>-319500000</v>
      </c>
      <c r="N42" s="40">
        <v>-71000000</v>
      </c>
      <c r="O42" s="40"/>
      <c r="P42" s="40">
        <v>-97500000</v>
      </c>
      <c r="Q42" s="40"/>
      <c r="R42" s="40"/>
      <c r="S42" s="40"/>
      <c r="T42" s="40"/>
      <c r="U42" s="40"/>
      <c r="V42" s="40"/>
      <c r="W42" s="40"/>
      <c r="X42" s="40"/>
      <c r="Z42" s="27" t="s">
        <v>638</v>
      </c>
      <c r="AB42" s="27" t="s">
        <v>89</v>
      </c>
    </row>
    <row r="43" spans="1:28" s="27" customFormat="1" ht="15" customHeight="1" x14ac:dyDescent="0.25">
      <c r="A43" s="38" t="s">
        <v>188</v>
      </c>
      <c r="B43" s="6" t="s">
        <v>547</v>
      </c>
      <c r="C43" s="39">
        <f t="shared" si="0"/>
        <v>5</v>
      </c>
      <c r="D43" s="39" t="str">
        <f t="shared" si="0"/>
        <v>―</v>
      </c>
      <c r="E43" s="39">
        <f>'21Q4_P4'!E43</f>
        <v>20</v>
      </c>
      <c r="F43" s="39">
        <f>'21Q4_P4'!F43</f>
        <v>16</v>
      </c>
      <c r="I43" s="40"/>
      <c r="J43" s="40"/>
      <c r="K43" s="40"/>
      <c r="L43" s="40">
        <v>9441600</v>
      </c>
      <c r="M43" s="40">
        <v>7240800</v>
      </c>
      <c r="N43" s="40">
        <v>7735200</v>
      </c>
      <c r="O43" s="40">
        <v>5274000</v>
      </c>
      <c r="P43" s="40"/>
      <c r="Q43" s="40"/>
      <c r="R43" s="40"/>
      <c r="S43" s="40"/>
      <c r="T43" s="40"/>
      <c r="U43" s="40"/>
      <c r="V43" s="40"/>
      <c r="W43" s="40"/>
      <c r="X43" s="40"/>
      <c r="Z43" s="27" t="s">
        <v>638</v>
      </c>
      <c r="AB43" s="27" t="s">
        <v>89</v>
      </c>
    </row>
    <row r="44" spans="1:28" s="27" customFormat="1" ht="15" customHeight="1" x14ac:dyDescent="0.25">
      <c r="A44" s="38" t="s">
        <v>189</v>
      </c>
      <c r="B44" s="6" t="s">
        <v>205</v>
      </c>
      <c r="C44" s="39" t="str">
        <f t="shared" si="0"/>
        <v>―</v>
      </c>
      <c r="D44" s="39" t="str">
        <f t="shared" si="0"/>
        <v>―</v>
      </c>
      <c r="E44" s="39">
        <f>'21Q4_P4'!E44</f>
        <v>-9.9999999999999995E-8</v>
      </c>
      <c r="F44" s="39" t="str">
        <f>'21Q4_P4'!F44</f>
        <v>―</v>
      </c>
      <c r="I44" s="40"/>
      <c r="J44" s="40"/>
      <c r="K44" s="40"/>
      <c r="L44" s="40"/>
      <c r="M44" s="40">
        <v>-81320</v>
      </c>
      <c r="N44" s="40">
        <v>-110663</v>
      </c>
      <c r="O44" s="40"/>
      <c r="P44" s="40"/>
      <c r="Q44" s="40"/>
      <c r="R44" s="40"/>
      <c r="S44" s="40"/>
      <c r="T44" s="40"/>
      <c r="U44" s="40"/>
      <c r="V44" s="40"/>
      <c r="W44" s="40"/>
      <c r="X44" s="40"/>
      <c r="Z44" s="27" t="s">
        <v>638</v>
      </c>
      <c r="AB44" s="27" t="s">
        <v>89</v>
      </c>
    </row>
    <row r="45" spans="1:28" s="27" customFormat="1" ht="15" customHeight="1" x14ac:dyDescent="0.25">
      <c r="A45" s="38" t="s">
        <v>190</v>
      </c>
      <c r="B45" s="6" t="s">
        <v>206</v>
      </c>
      <c r="C45" s="39">
        <f t="shared" si="0"/>
        <v>-1888.0000001000001</v>
      </c>
      <c r="D45" s="39">
        <f t="shared" si="0"/>
        <v>-1891.0000001000001</v>
      </c>
      <c r="E45" s="39">
        <f>'21Q4_P4'!E45</f>
        <v>-1840.0000001000001</v>
      </c>
      <c r="F45" s="39">
        <f>'21Q4_P4'!F45</f>
        <v>-1888.0000001000001</v>
      </c>
      <c r="I45" s="40"/>
      <c r="J45" s="40"/>
      <c r="K45" s="40"/>
      <c r="L45" s="40">
        <v>-1491707897</v>
      </c>
      <c r="M45" s="40">
        <v>-1928915460</v>
      </c>
      <c r="N45" s="40">
        <v>-1837871362</v>
      </c>
      <c r="O45" s="40">
        <v>-1888766434</v>
      </c>
      <c r="P45" s="40">
        <v>-1891188630</v>
      </c>
      <c r="Q45" s="40"/>
      <c r="R45" s="40"/>
      <c r="S45" s="40"/>
      <c r="T45" s="40"/>
      <c r="U45" s="40"/>
      <c r="V45" s="40"/>
      <c r="W45" s="40"/>
      <c r="X45" s="40"/>
      <c r="Z45" s="27" t="s">
        <v>638</v>
      </c>
      <c r="AB45" s="27" t="s">
        <v>89</v>
      </c>
    </row>
    <row r="46" spans="1:28" s="27" customFormat="1" ht="15" customHeight="1" x14ac:dyDescent="0.25">
      <c r="A46" s="38" t="s">
        <v>191</v>
      </c>
      <c r="B46" s="6" t="s">
        <v>548</v>
      </c>
      <c r="C46" s="39">
        <f t="shared" si="0"/>
        <v>-112.00000009999999</v>
      </c>
      <c r="D46" s="39">
        <f t="shared" si="0"/>
        <v>-144.00000009999999</v>
      </c>
      <c r="E46" s="39">
        <f>'21Q4_P4'!E46</f>
        <v>-134.00000009999999</v>
      </c>
      <c r="F46" s="39">
        <f>'21Q4_P4'!F46</f>
        <v>-154.00000009999999</v>
      </c>
      <c r="I46" s="40"/>
      <c r="J46" s="40"/>
      <c r="K46" s="40"/>
      <c r="L46" s="40">
        <v>-60590663</v>
      </c>
      <c r="M46" s="40">
        <v>-74262584</v>
      </c>
      <c r="N46" s="40">
        <v>-97688277</v>
      </c>
      <c r="O46" s="40">
        <v>-112898800</v>
      </c>
      <c r="P46" s="40">
        <v>-144465008</v>
      </c>
      <c r="Q46" s="40"/>
      <c r="R46" s="40"/>
      <c r="S46" s="40"/>
      <c r="T46" s="40"/>
      <c r="U46" s="40"/>
      <c r="V46" s="40"/>
      <c r="W46" s="40"/>
      <c r="X46" s="40"/>
      <c r="Z46" s="27" t="s">
        <v>638</v>
      </c>
      <c r="AB46" s="27" t="s">
        <v>89</v>
      </c>
    </row>
    <row r="47" spans="1:28" s="27" customFormat="1" ht="15" customHeight="1" x14ac:dyDescent="0.25">
      <c r="A47" s="38" t="s">
        <v>124</v>
      </c>
      <c r="B47" s="6" t="s">
        <v>31</v>
      </c>
      <c r="C47" s="39">
        <f t="shared" si="0"/>
        <v>-10.000000099999999</v>
      </c>
      <c r="D47" s="39">
        <f t="shared" si="0"/>
        <v>-54.000000100000001</v>
      </c>
      <c r="E47" s="39">
        <f>'21Q4_P4'!E47</f>
        <v>-9.0000000999999994</v>
      </c>
      <c r="F47" s="39">
        <f>'21Q4_P4'!F47</f>
        <v>-13.000000099999999</v>
      </c>
      <c r="I47" s="39">
        <f t="shared" ref="I47:O47" si="7">I48-SUM(I39:I46)</f>
        <v>0</v>
      </c>
      <c r="J47" s="39">
        <f t="shared" si="7"/>
        <v>0</v>
      </c>
      <c r="K47" s="39">
        <f t="shared" si="7"/>
        <v>0</v>
      </c>
      <c r="L47" s="39">
        <f t="shared" si="7"/>
        <v>-13657828</v>
      </c>
      <c r="M47" s="39">
        <f t="shared" si="7"/>
        <v>-5345450</v>
      </c>
      <c r="N47" s="39">
        <f t="shared" si="7"/>
        <v>-5931123</v>
      </c>
      <c r="O47" s="39">
        <f t="shared" si="7"/>
        <v>-10538706</v>
      </c>
      <c r="P47" s="39">
        <f t="shared" ref="P47:X47" si="8">P48-SUM(P39:P46)</f>
        <v>-54972814</v>
      </c>
      <c r="Q47" s="39">
        <f t="shared" si="8"/>
        <v>0</v>
      </c>
      <c r="R47" s="39">
        <f t="shared" si="8"/>
        <v>0</v>
      </c>
      <c r="S47" s="39">
        <f t="shared" si="8"/>
        <v>0</v>
      </c>
      <c r="T47" s="39">
        <f t="shared" si="8"/>
        <v>0</v>
      </c>
      <c r="U47" s="39">
        <f t="shared" si="8"/>
        <v>0</v>
      </c>
      <c r="V47" s="39">
        <f t="shared" si="8"/>
        <v>0</v>
      </c>
      <c r="W47" s="39">
        <f t="shared" si="8"/>
        <v>0</v>
      </c>
      <c r="X47" s="39">
        <f t="shared" si="8"/>
        <v>0</v>
      </c>
      <c r="AB47" s="27" t="s">
        <v>89</v>
      </c>
    </row>
    <row r="48" spans="1:28" s="27" customFormat="1" ht="15" customHeight="1" x14ac:dyDescent="0.25">
      <c r="A48" s="45" t="s">
        <v>192</v>
      </c>
      <c r="B48" s="57" t="s">
        <v>549</v>
      </c>
      <c r="C48" s="46">
        <f t="shared" si="0"/>
        <v>-1467.0000001000001</v>
      </c>
      <c r="D48" s="46">
        <f t="shared" si="0"/>
        <v>-3165.0000000999999</v>
      </c>
      <c r="E48" s="46">
        <f>'21Q4_P4'!E48</f>
        <v>-5721.0000000999999</v>
      </c>
      <c r="F48" s="46">
        <f>'21Q4_P4'!F48</f>
        <v>3201</v>
      </c>
      <c r="I48" s="47"/>
      <c r="J48" s="47"/>
      <c r="K48" s="47"/>
      <c r="L48" s="47">
        <v>118054212</v>
      </c>
      <c r="M48" s="47">
        <v>-4856315714</v>
      </c>
      <c r="N48" s="47">
        <v>-4172612725</v>
      </c>
      <c r="O48" s="47">
        <v>-1467853440</v>
      </c>
      <c r="P48" s="47">
        <v>-3165330350</v>
      </c>
      <c r="Q48" s="47"/>
      <c r="R48" s="47"/>
      <c r="S48" s="47"/>
      <c r="T48" s="47"/>
      <c r="U48" s="47"/>
      <c r="V48" s="47"/>
      <c r="W48" s="47"/>
      <c r="X48" s="47"/>
      <c r="Z48" s="27" t="s">
        <v>638</v>
      </c>
      <c r="AB48" s="27" t="s">
        <v>89</v>
      </c>
    </row>
    <row r="49" spans="1:28" s="27" customFormat="1" ht="15" customHeight="1" x14ac:dyDescent="0.25">
      <c r="A49" s="45" t="s">
        <v>861</v>
      </c>
      <c r="B49" s="57" t="s">
        <v>207</v>
      </c>
      <c r="C49" s="46">
        <f t="shared" si="0"/>
        <v>248</v>
      </c>
      <c r="D49" s="46">
        <f t="shared" si="0"/>
        <v>3070</v>
      </c>
      <c r="E49" s="46">
        <f>'21Q4_P4'!E49</f>
        <v>-2808.0000000999999</v>
      </c>
      <c r="F49" s="46">
        <f>'21Q4_P4'!F49</f>
        <v>1274</v>
      </c>
      <c r="I49" s="46">
        <f t="shared" ref="I49:O49" si="9">I51-I50</f>
        <v>0</v>
      </c>
      <c r="J49" s="46">
        <f t="shared" si="9"/>
        <v>0</v>
      </c>
      <c r="K49" s="46">
        <f t="shared" si="9"/>
        <v>0</v>
      </c>
      <c r="L49" s="46">
        <f t="shared" si="9"/>
        <v>4471954640</v>
      </c>
      <c r="M49" s="46">
        <f t="shared" si="9"/>
        <v>-1989988631</v>
      </c>
      <c r="N49" s="46">
        <f t="shared" si="9"/>
        <v>-1763960595</v>
      </c>
      <c r="O49" s="46">
        <f t="shared" si="9"/>
        <v>248791926</v>
      </c>
      <c r="P49" s="46">
        <f t="shared" ref="P49:X49" si="10">P51-P50</f>
        <v>3070840456</v>
      </c>
      <c r="Q49" s="46">
        <f t="shared" si="10"/>
        <v>0</v>
      </c>
      <c r="R49" s="46">
        <f t="shared" si="10"/>
        <v>0</v>
      </c>
      <c r="S49" s="46">
        <f t="shared" si="10"/>
        <v>0</v>
      </c>
      <c r="T49" s="46">
        <f t="shared" si="10"/>
        <v>0</v>
      </c>
      <c r="U49" s="46">
        <f t="shared" si="10"/>
        <v>0</v>
      </c>
      <c r="V49" s="46">
        <f t="shared" si="10"/>
        <v>0</v>
      </c>
      <c r="W49" s="46">
        <f t="shared" si="10"/>
        <v>0</v>
      </c>
      <c r="X49" s="46">
        <f t="shared" si="10"/>
        <v>0</v>
      </c>
      <c r="AB49" s="27" t="s">
        <v>89</v>
      </c>
    </row>
    <row r="50" spans="1:28" s="27" customFormat="1" ht="15" customHeight="1" x14ac:dyDescent="0.25">
      <c r="A50" s="45" t="s">
        <v>193</v>
      </c>
      <c r="B50" s="57" t="s">
        <v>550</v>
      </c>
      <c r="C50" s="46">
        <f t="shared" si="0"/>
        <v>8953</v>
      </c>
      <c r="D50" s="46">
        <f t="shared" si="0"/>
        <v>10228</v>
      </c>
      <c r="E50" s="46">
        <f>'21Q4_P4'!E50</f>
        <v>11762</v>
      </c>
      <c r="F50" s="46">
        <f>'21Q4_P4'!F50</f>
        <v>8953</v>
      </c>
      <c r="I50" s="47"/>
      <c r="J50" s="47"/>
      <c r="K50" s="47"/>
      <c r="L50" s="47">
        <v>7678163501</v>
      </c>
      <c r="M50" s="47">
        <v>9211818018</v>
      </c>
      <c r="N50" s="47">
        <v>11762740224</v>
      </c>
      <c r="O50" s="47">
        <v>8953885336</v>
      </c>
      <c r="P50" s="47">
        <v>10228190704</v>
      </c>
      <c r="Q50" s="47"/>
      <c r="R50" s="47"/>
      <c r="S50" s="47"/>
      <c r="T50" s="47"/>
      <c r="U50" s="47"/>
      <c r="V50" s="47"/>
      <c r="W50" s="47"/>
      <c r="X50" s="47"/>
      <c r="Z50" s="27" t="s">
        <v>638</v>
      </c>
      <c r="AB50" s="27" t="s">
        <v>89</v>
      </c>
    </row>
    <row r="51" spans="1:28" s="27" customFormat="1" ht="15" customHeight="1" x14ac:dyDescent="0.25">
      <c r="A51" s="9" t="s">
        <v>554</v>
      </c>
      <c r="B51" s="57" t="s">
        <v>551</v>
      </c>
      <c r="C51" s="46">
        <f t="shared" si="0"/>
        <v>9202</v>
      </c>
      <c r="D51" s="46">
        <f t="shared" si="0"/>
        <v>13299</v>
      </c>
      <c r="E51" s="46">
        <f>'21Q4_P4'!E51</f>
        <v>8953</v>
      </c>
      <c r="F51" s="46">
        <f>'21Q4_P4'!F51</f>
        <v>10228</v>
      </c>
      <c r="I51" s="47"/>
      <c r="J51" s="47"/>
      <c r="K51" s="47"/>
      <c r="L51" s="47">
        <v>12150118141</v>
      </c>
      <c r="M51" s="47">
        <v>7221829387</v>
      </c>
      <c r="N51" s="47">
        <v>9998779629</v>
      </c>
      <c r="O51" s="47">
        <v>9202677262</v>
      </c>
      <c r="P51" s="47">
        <v>13299031160</v>
      </c>
      <c r="Q51" s="47"/>
      <c r="R51" s="47"/>
      <c r="S51" s="47"/>
      <c r="T51" s="47"/>
      <c r="U51" s="47"/>
      <c r="V51" s="47"/>
      <c r="W51" s="47"/>
      <c r="X51" s="47"/>
      <c r="Z51" s="27" t="s">
        <v>638</v>
      </c>
      <c r="AB51" s="27" t="s">
        <v>89</v>
      </c>
    </row>
    <row r="52" spans="1:28" ht="15" customHeight="1" x14ac:dyDescent="0.25">
      <c r="Y52" s="27"/>
      <c r="Z52" s="27"/>
      <c r="AB52" s="3" t="s">
        <v>89</v>
      </c>
    </row>
    <row r="53" spans="1:28" ht="15" customHeight="1" x14ac:dyDescent="0.2">
      <c r="AB53" s="3" t="s">
        <v>89</v>
      </c>
    </row>
    <row r="54" spans="1:28" ht="15" customHeight="1" x14ac:dyDescent="0.2">
      <c r="A54" s="3" t="s">
        <v>89</v>
      </c>
      <c r="B54" s="3" t="s">
        <v>89</v>
      </c>
      <c r="C54" s="3" t="s">
        <v>89</v>
      </c>
      <c r="D54" s="3" t="s">
        <v>89</v>
      </c>
      <c r="E54" s="3" t="s">
        <v>89</v>
      </c>
      <c r="F54" s="3" t="s">
        <v>89</v>
      </c>
      <c r="G54" s="3" t="s">
        <v>89</v>
      </c>
      <c r="H54" s="3" t="s">
        <v>89</v>
      </c>
      <c r="I54" s="3" t="s">
        <v>89</v>
      </c>
      <c r="J54" s="3" t="s">
        <v>89</v>
      </c>
      <c r="K54" s="3" t="s">
        <v>89</v>
      </c>
      <c r="L54" s="3" t="s">
        <v>89</v>
      </c>
      <c r="M54" s="3" t="s">
        <v>89</v>
      </c>
      <c r="N54" s="3" t="s">
        <v>89</v>
      </c>
      <c r="O54" s="3" t="s">
        <v>89</v>
      </c>
      <c r="P54" s="3" t="s">
        <v>89</v>
      </c>
      <c r="Q54" s="3" t="s">
        <v>89</v>
      </c>
      <c r="R54" s="3" t="s">
        <v>89</v>
      </c>
      <c r="S54" s="3" t="s">
        <v>89</v>
      </c>
      <c r="T54" s="3" t="s">
        <v>89</v>
      </c>
      <c r="U54" s="3" t="s">
        <v>89</v>
      </c>
      <c r="V54" s="3" t="s">
        <v>89</v>
      </c>
      <c r="W54" s="3" t="s">
        <v>89</v>
      </c>
      <c r="X54" s="3" t="s">
        <v>89</v>
      </c>
      <c r="Y54" s="3" t="s">
        <v>89</v>
      </c>
      <c r="Z54" s="3" t="s">
        <v>89</v>
      </c>
      <c r="AA54" s="3" t="s">
        <v>89</v>
      </c>
      <c r="AB54" s="3" t="s">
        <v>89</v>
      </c>
    </row>
  </sheetData>
  <mergeCells count="2">
    <mergeCell ref="A2:F2"/>
    <mergeCell ref="A6:B7"/>
  </mergeCells>
  <phoneticPr fontId="3"/>
  <printOptions horizontalCentered="1"/>
  <pageMargins left="0.7" right="0.7" top="0.75" bottom="0.75" header="0.3" footer="0.3"/>
  <pageSetup paperSize="9" scale="75" orientation="portrait" r:id="rId1"/>
  <headerFooter>
    <oddFooter>&amp;R4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DC2B-69F2-434E-AC91-21785958F24D}">
  <dimension ref="A1:AC63"/>
  <sheetViews>
    <sheetView defaultGridColor="0" colorId="23" zoomScaleNormal="100" workbookViewId="0">
      <pane xSplit="8" ySplit="3" topLeftCell="S31"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27" width="14.77734375" style="3" customWidth="1"/>
    <col min="28" max="16384" width="8.88671875" style="3"/>
  </cols>
  <sheetData>
    <row r="1" spans="1:29" ht="15" customHeight="1" x14ac:dyDescent="0.2">
      <c r="AC1" s="3" t="s">
        <v>89</v>
      </c>
    </row>
    <row r="2" spans="1:29" ht="15" customHeight="1" thickBot="1" x14ac:dyDescent="0.3">
      <c r="A2" s="316" t="s">
        <v>680</v>
      </c>
      <c r="B2" s="316"/>
      <c r="C2" s="316"/>
      <c r="D2" s="316"/>
      <c r="E2" s="316"/>
      <c r="F2" s="316"/>
      <c r="G2" s="316"/>
      <c r="AC2" s="3" t="s">
        <v>89</v>
      </c>
    </row>
    <row r="3" spans="1:29" ht="15" customHeight="1" x14ac:dyDescent="0.2">
      <c r="AC3" s="3" t="s">
        <v>89</v>
      </c>
    </row>
    <row r="4" spans="1:29" ht="15" customHeight="1" x14ac:dyDescent="0.25">
      <c r="A4" s="1" t="s">
        <v>99</v>
      </c>
      <c r="I4" s="116" t="s">
        <v>376</v>
      </c>
      <c r="J4" s="114" t="s">
        <v>558</v>
      </c>
      <c r="Y4" s="114" t="s">
        <v>396</v>
      </c>
      <c r="AC4" s="3" t="s">
        <v>89</v>
      </c>
    </row>
    <row r="5" spans="1:29" s="27" customFormat="1" ht="15" customHeight="1" x14ac:dyDescent="0.25">
      <c r="G5" s="28" t="s">
        <v>98</v>
      </c>
      <c r="AA5" s="3"/>
      <c r="AC5" s="27" t="s">
        <v>89</v>
      </c>
    </row>
    <row r="6" spans="1:29" s="27" customFormat="1" ht="15" customHeight="1" x14ac:dyDescent="0.25">
      <c r="A6" s="312"/>
      <c r="B6" s="313"/>
      <c r="C6" s="117" t="str">
        <f>'21Q4_パラメータ設定'!$D$4</f>
        <v>FY2018</v>
      </c>
      <c r="D6" s="117" t="str">
        <f>'21Q4_パラメータ設定'!$E$4</f>
        <v>FY2019</v>
      </c>
      <c r="E6" s="117" t="str">
        <f>'21Q4_パラメータ設定'!$F$4</f>
        <v>FY2020</v>
      </c>
      <c r="F6" s="30" t="str">
        <f>'21Q4_パラメータ設定'!$G$4</f>
        <v>FY2021</v>
      </c>
      <c r="G6" s="31" t="str">
        <f>'21Q4_パラメータ設定'!$H$4</f>
        <v>FY2022</v>
      </c>
      <c r="I6" s="58" t="str">
        <f>'21Q4_P1'!I6</f>
        <v>FY2015</v>
      </c>
      <c r="J6" s="58" t="str">
        <f>'21Q4_P1'!J6</f>
        <v>FY2016</v>
      </c>
      <c r="K6" s="58" t="str">
        <f>'21Q4_P1'!K6</f>
        <v>FY2017</v>
      </c>
      <c r="L6" s="58" t="str">
        <f>'21Q4_P1'!L6</f>
        <v>FY2018</v>
      </c>
      <c r="M6" s="58" t="str">
        <f>'21Q4_P1'!M6</f>
        <v>FY2019</v>
      </c>
      <c r="N6" s="58" t="str">
        <f>'21Q4_P1'!N6</f>
        <v>FY2020</v>
      </c>
      <c r="O6" s="58" t="str">
        <f>'21Q4_P1'!O6</f>
        <v>FY2021</v>
      </c>
      <c r="P6" s="58" t="str">
        <f>'21Q4_P1'!P6</f>
        <v>FY2022</v>
      </c>
      <c r="Q6" s="58" t="str">
        <f>'21Q4_P1'!Q6</f>
        <v>FY2023</v>
      </c>
      <c r="R6" s="58" t="str">
        <f>'21Q4_P1'!R6</f>
        <v>FY2024</v>
      </c>
      <c r="S6" s="58" t="str">
        <f>'21Q4_P1'!S6</f>
        <v>FY2025</v>
      </c>
      <c r="T6" s="58" t="str">
        <f>'21Q4_P1'!T6</f>
        <v>FY2026</v>
      </c>
      <c r="U6" s="58" t="str">
        <f>'21Q4_P1'!U6</f>
        <v>FY2027</v>
      </c>
      <c r="V6" s="58" t="str">
        <f>'21Q4_P1'!V6</f>
        <v>FY2028</v>
      </c>
      <c r="W6" s="58" t="str">
        <f>'21Q4_P1'!W6</f>
        <v>FY2029</v>
      </c>
      <c r="X6" s="58" t="str">
        <f>'21Q4_P1'!X6</f>
        <v>FY2030</v>
      </c>
      <c r="Y6" s="60" t="str">
        <f>'21Q4_P1'!Y6</f>
        <v>FY2022</v>
      </c>
      <c r="AA6" s="3"/>
      <c r="AC6" s="27" t="s">
        <v>89</v>
      </c>
    </row>
    <row r="7" spans="1:29" s="27" customFormat="1" ht="15" customHeight="1" x14ac:dyDescent="0.25">
      <c r="A7" s="314"/>
      <c r="B7" s="315"/>
      <c r="C7" s="119"/>
      <c r="D7" s="118"/>
      <c r="E7" s="118"/>
      <c r="F7" s="35"/>
      <c r="G7" s="35" t="s">
        <v>5</v>
      </c>
      <c r="I7" s="33"/>
      <c r="J7" s="33"/>
      <c r="K7" s="33"/>
      <c r="L7" s="33"/>
      <c r="M7" s="33"/>
      <c r="N7" s="33"/>
      <c r="O7" s="33"/>
      <c r="P7" s="33"/>
      <c r="Q7" s="33"/>
      <c r="R7" s="33"/>
      <c r="S7" s="33"/>
      <c r="T7" s="33"/>
      <c r="U7" s="33"/>
      <c r="V7" s="33"/>
      <c r="W7" s="33"/>
      <c r="X7" s="34"/>
      <c r="Y7" s="59" t="str">
        <f>'21Q4_P1'!Y7</f>
        <v>Forecast</v>
      </c>
      <c r="AA7" s="3"/>
      <c r="AC7" s="27" t="s">
        <v>89</v>
      </c>
    </row>
    <row r="8" spans="1:29" s="27" customFormat="1" ht="15" customHeight="1" x14ac:dyDescent="0.25">
      <c r="A8" s="36" t="s">
        <v>2</v>
      </c>
      <c r="B8" s="11" t="s">
        <v>12</v>
      </c>
      <c r="C8" s="85">
        <f>+IF(L8="","―",L8)</f>
        <v>13.34847397051182</v>
      </c>
      <c r="D8" s="85">
        <f t="shared" ref="D8:F20" si="0">+IF(M8="","―",M8)</f>
        <v>13.612571684341933</v>
      </c>
      <c r="E8" s="85">
        <f t="shared" si="0"/>
        <v>10.930209898572073</v>
      </c>
      <c r="F8" s="85">
        <f t="shared" si="0"/>
        <v>10.413845966857128</v>
      </c>
      <c r="G8" s="85">
        <f t="shared" ref="G8:G28" si="1">+IF(Y8="","―",Y8)</f>
        <v>8.9220086551730979</v>
      </c>
      <c r="I8" s="85"/>
      <c r="J8" s="85" t="str">
        <f>IF(OR('21Q4_P1'!J8&lt;=0,'21Q4_P1'!I8&lt;=0),"―",('21Q4_P1'!J8/'21Q4_P1'!I8-1)*100)</f>
        <v>―</v>
      </c>
      <c r="K8" s="85" t="str">
        <f>IF(OR('21Q4_P1'!K8&lt;=0,'21Q4_P1'!J8&lt;=0),"―",('21Q4_P1'!K8/'21Q4_P1'!J8-1)*100)</f>
        <v>―</v>
      </c>
      <c r="L8" s="85">
        <f>IF(OR('21Q4_P1'!L8&lt;=0,'21Q4_P1'!K8&lt;=0),"―",('21Q4_P1'!L8/'21Q4_P1'!K8-1)*100)</f>
        <v>13.34847397051182</v>
      </c>
      <c r="M8" s="85">
        <f>IF(OR('21Q4_P1'!M8&lt;=0,'21Q4_P1'!L8&lt;=0),"―",('21Q4_P1'!M8/'21Q4_P1'!L8-1)*100)</f>
        <v>13.612571684341933</v>
      </c>
      <c r="N8" s="85">
        <f>IF(OR('21Q4_P1'!N8&lt;=0,'21Q4_P1'!M8&lt;=0),"―",('21Q4_P1'!N8/'21Q4_P1'!M8-1)*100)</f>
        <v>10.930209898572073</v>
      </c>
      <c r="O8" s="85">
        <f>IF(OR('21Q4_P1'!O8&lt;=0,'21Q4_P1'!N8&lt;=0),"―",('21Q4_P1'!O8/'21Q4_P1'!N8-1)*100)</f>
        <v>10.413845966857128</v>
      </c>
      <c r="P8" s="85" t="str">
        <f>IF(OR('21Q4_P1'!P8&lt;=0,'21Q4_P1'!O8&lt;=0),"―",('21Q4_P1'!P8/'21Q4_P1'!O8-1)*100)</f>
        <v>―</v>
      </c>
      <c r="Q8" s="85" t="str">
        <f>IF(OR('21Q4_P1'!Q8&lt;=0,'21Q4_P1'!P8&lt;=0),"―",('21Q4_P1'!Q8/'21Q4_P1'!P8-1)*100)</f>
        <v>―</v>
      </c>
      <c r="R8" s="85" t="str">
        <f>IF(OR('21Q4_P1'!R8&lt;=0,'21Q4_P1'!Q8&lt;=0),"―",('21Q4_P1'!R8/'21Q4_P1'!Q8-1)*100)</f>
        <v>―</v>
      </c>
      <c r="S8" s="85" t="str">
        <f>IF(OR('21Q4_P1'!S8&lt;=0,'21Q4_P1'!R8&lt;=0),"―",('21Q4_P1'!S8/'21Q4_P1'!R8-1)*100)</f>
        <v>―</v>
      </c>
      <c r="T8" s="85" t="str">
        <f>IF(OR('21Q4_P1'!T8&lt;=0,'21Q4_P1'!S8&lt;=0),"―",('21Q4_P1'!T8/'21Q4_P1'!S8-1)*100)</f>
        <v>―</v>
      </c>
      <c r="U8" s="85" t="str">
        <f>IF(OR('21Q4_P1'!U8&lt;=0,'21Q4_P1'!T8&lt;=0),"―",('21Q4_P1'!U8/'21Q4_P1'!T8-1)*100)</f>
        <v>―</v>
      </c>
      <c r="V8" s="85" t="str">
        <f>IF(OR('21Q4_P1'!V8&lt;=0,'21Q4_P1'!U8&lt;=0),"―",('21Q4_P1'!V8/'21Q4_P1'!U8-1)*100)</f>
        <v>―</v>
      </c>
      <c r="W8" s="85" t="str">
        <f>IF(OR('21Q4_P1'!W8&lt;=0,'21Q4_P1'!V8&lt;=0),"―",('21Q4_P1'!W8/'21Q4_P1'!V8-1)*100)</f>
        <v>―</v>
      </c>
      <c r="X8" s="85" t="str">
        <f>IF(OR('21Q4_P1'!X8&lt;=0,'21Q4_P1'!W8&lt;=0),"―",('21Q4_P1'!X8/'21Q4_P1'!W8-1)*100)</f>
        <v>―</v>
      </c>
      <c r="Y8" s="85">
        <f>IF(OR('21Q4_P1'!Y8&lt;=0,'21Q4_P1'!O8&lt;=0),"―",('21Q4_P1'!Y8/'21Q4_P1'!O8-1)*100)</f>
        <v>8.9220086551730979</v>
      </c>
      <c r="AA8" s="3"/>
      <c r="AC8" s="27" t="s">
        <v>89</v>
      </c>
    </row>
    <row r="9" spans="1:29" s="27" customFormat="1" ht="15" customHeight="1" x14ac:dyDescent="0.25">
      <c r="A9" s="38" t="s">
        <v>10</v>
      </c>
      <c r="B9" s="12" t="s">
        <v>13</v>
      </c>
      <c r="C9" s="87">
        <f t="shared" ref="C9:C30" si="2">+IF(L9="","―",L9)</f>
        <v>3.8042583204473068</v>
      </c>
      <c r="D9" s="87">
        <f t="shared" si="0"/>
        <v>4.7139209005234273</v>
      </c>
      <c r="E9" s="87">
        <f t="shared" si="0"/>
        <v>4.5714470304396349</v>
      </c>
      <c r="F9" s="87">
        <f t="shared" si="0"/>
        <v>8.3958390299183385</v>
      </c>
      <c r="G9" s="87">
        <f t="shared" si="1"/>
        <v>0.23905588769657093</v>
      </c>
      <c r="I9" s="86"/>
      <c r="J9" s="87" t="str">
        <f>IF(OR('21Q4_P1'!J9&lt;=0,'21Q4_P1'!I9&lt;=0),"―",('21Q4_P1'!J9/'21Q4_P1'!I9-1)*100)</f>
        <v>―</v>
      </c>
      <c r="K9" s="87" t="str">
        <f>IF(OR('21Q4_P1'!K9&lt;=0,'21Q4_P1'!J9&lt;=0),"―",('21Q4_P1'!K9/'21Q4_P1'!J9-1)*100)</f>
        <v>―</v>
      </c>
      <c r="L9" s="87">
        <f>IF(OR('21Q4_P1'!L9&lt;=0,'21Q4_P1'!K9&lt;=0),"―",('21Q4_P1'!L9/'21Q4_P1'!K9-1)*100)</f>
        <v>3.8042583204473068</v>
      </c>
      <c r="M9" s="87">
        <f>IF(OR('21Q4_P1'!M9&lt;=0,'21Q4_P1'!L9&lt;=0),"―",('21Q4_P1'!M9/'21Q4_P1'!L9-1)*100)</f>
        <v>4.7139209005234273</v>
      </c>
      <c r="N9" s="87">
        <f>IF(OR('21Q4_P1'!N9&lt;=0,'21Q4_P1'!M9&lt;=0),"―",('21Q4_P1'!N9/'21Q4_P1'!M9-1)*100)</f>
        <v>4.5714470304396349</v>
      </c>
      <c r="O9" s="87">
        <f>IF(OR('21Q4_P1'!O9&lt;=0,'21Q4_P1'!N9&lt;=0),"―",('21Q4_P1'!O9/'21Q4_P1'!N9-1)*100)</f>
        <v>8.3958390299183385</v>
      </c>
      <c r="P9" s="87" t="str">
        <f>IF(OR('21Q4_P1'!P9&lt;=0,'21Q4_P1'!O9&lt;=0),"―",('21Q4_P1'!P9/'21Q4_P1'!O9-1)*100)</f>
        <v>―</v>
      </c>
      <c r="Q9" s="87" t="str">
        <f>IF(OR('21Q4_P1'!Q9&lt;=0,'21Q4_P1'!P9&lt;=0),"―",('21Q4_P1'!Q9/'21Q4_P1'!P9-1)*100)</f>
        <v>―</v>
      </c>
      <c r="R9" s="87" t="str">
        <f>IF(OR('21Q4_P1'!R9&lt;=0,'21Q4_P1'!Q9&lt;=0),"―",('21Q4_P1'!R9/'21Q4_P1'!Q9-1)*100)</f>
        <v>―</v>
      </c>
      <c r="S9" s="87" t="str">
        <f>IF(OR('21Q4_P1'!S9&lt;=0,'21Q4_P1'!R9&lt;=0),"―",('21Q4_P1'!S9/'21Q4_P1'!R9-1)*100)</f>
        <v>―</v>
      </c>
      <c r="T9" s="87" t="str">
        <f>IF(OR('21Q4_P1'!T9&lt;=0,'21Q4_P1'!S9&lt;=0),"―",('21Q4_P1'!T9/'21Q4_P1'!S9-1)*100)</f>
        <v>―</v>
      </c>
      <c r="U9" s="87" t="str">
        <f>IF(OR('21Q4_P1'!U9&lt;=0,'21Q4_P1'!T9&lt;=0),"―",('21Q4_P1'!U9/'21Q4_P1'!T9-1)*100)</f>
        <v>―</v>
      </c>
      <c r="V9" s="87" t="str">
        <f>IF(OR('21Q4_P1'!V9&lt;=0,'21Q4_P1'!U9&lt;=0),"―",('21Q4_P1'!V9/'21Q4_P1'!U9-1)*100)</f>
        <v>―</v>
      </c>
      <c r="W9" s="87" t="str">
        <f>IF(OR('21Q4_P1'!W9&lt;=0,'21Q4_P1'!V9&lt;=0),"―",('21Q4_P1'!W9/'21Q4_P1'!V9-1)*100)</f>
        <v>―</v>
      </c>
      <c r="X9" s="87" t="str">
        <f>IF(OR('21Q4_P1'!X9&lt;=0,'21Q4_P1'!W9&lt;=0),"―",('21Q4_P1'!X9/'21Q4_P1'!W9-1)*100)</f>
        <v>―</v>
      </c>
      <c r="Y9" s="87">
        <f>IF(OR('21Q4_P1'!Y9&lt;=0,'21Q4_P1'!O9&lt;=0),"―",('21Q4_P1'!Y9/'21Q4_P1'!O9-1)*100)</f>
        <v>0.23905588769657093</v>
      </c>
      <c r="AA9" s="3"/>
      <c r="AC9" s="27" t="s">
        <v>89</v>
      </c>
    </row>
    <row r="10" spans="1:29" s="27" customFormat="1" ht="15" customHeight="1" x14ac:dyDescent="0.25">
      <c r="A10" s="38" t="s">
        <v>11</v>
      </c>
      <c r="B10" s="12" t="s">
        <v>44</v>
      </c>
      <c r="C10" s="87">
        <f t="shared" si="2"/>
        <v>41.823870006273324</v>
      </c>
      <c r="D10" s="87">
        <f t="shared" si="0"/>
        <v>32.689976093032435</v>
      </c>
      <c r="E10" s="87">
        <f t="shared" si="0"/>
        <v>20.572240825263897</v>
      </c>
      <c r="F10" s="87">
        <f t="shared" si="0"/>
        <v>12.526864633266976</v>
      </c>
      <c r="G10" s="87">
        <f t="shared" si="1"/>
        <v>7.5565941324293728</v>
      </c>
      <c r="I10" s="86"/>
      <c r="J10" s="87" t="str">
        <f>IF(OR('21Q4_P1'!J10&lt;=0,'21Q4_P1'!I10&lt;=0),"―",('21Q4_P1'!J10/'21Q4_P1'!I10-1)*100)</f>
        <v>―</v>
      </c>
      <c r="K10" s="87" t="str">
        <f>IF(OR('21Q4_P1'!K10&lt;=0,'21Q4_P1'!J10&lt;=0),"―",('21Q4_P1'!K10/'21Q4_P1'!J10-1)*100)</f>
        <v>―</v>
      </c>
      <c r="L10" s="87">
        <f>IF(OR('21Q4_P1'!L10&lt;=0,'21Q4_P1'!K10&lt;=0),"―",('21Q4_P1'!L10/'21Q4_P1'!K10-1)*100)</f>
        <v>41.823870006273324</v>
      </c>
      <c r="M10" s="87">
        <f>IF(OR('21Q4_P1'!M10&lt;=0,'21Q4_P1'!L10&lt;=0),"―",('21Q4_P1'!M10/'21Q4_P1'!L10-1)*100)</f>
        <v>32.689976093032435</v>
      </c>
      <c r="N10" s="87">
        <f>IF(OR('21Q4_P1'!N10&lt;=0,'21Q4_P1'!M10&lt;=0),"―",('21Q4_P1'!N10/'21Q4_P1'!M10-1)*100)</f>
        <v>20.572240825263897</v>
      </c>
      <c r="O10" s="87">
        <f>IF(OR('21Q4_P1'!O10&lt;=0,'21Q4_P1'!N10&lt;=0),"―",('21Q4_P1'!O10/'21Q4_P1'!N10-1)*100)</f>
        <v>12.526864633266976</v>
      </c>
      <c r="P10" s="87" t="str">
        <f>IF(OR('21Q4_P1'!P10&lt;=0,'21Q4_P1'!O10&lt;=0),"―",('21Q4_P1'!P10/'21Q4_P1'!O10-1)*100)</f>
        <v>―</v>
      </c>
      <c r="Q10" s="87" t="str">
        <f>IF(OR('21Q4_P1'!Q10&lt;=0,'21Q4_P1'!P10&lt;=0),"―",('21Q4_P1'!Q10/'21Q4_P1'!P10-1)*100)</f>
        <v>―</v>
      </c>
      <c r="R10" s="87" t="str">
        <f>IF(OR('21Q4_P1'!R10&lt;=0,'21Q4_P1'!Q10&lt;=0),"―",('21Q4_P1'!R10/'21Q4_P1'!Q10-1)*100)</f>
        <v>―</v>
      </c>
      <c r="S10" s="87" t="str">
        <f>IF(OR('21Q4_P1'!S10&lt;=0,'21Q4_P1'!R10&lt;=0),"―",('21Q4_P1'!S10/'21Q4_P1'!R10-1)*100)</f>
        <v>―</v>
      </c>
      <c r="T10" s="87" t="str">
        <f>IF(OR('21Q4_P1'!T10&lt;=0,'21Q4_P1'!S10&lt;=0),"―",('21Q4_P1'!T10/'21Q4_P1'!S10-1)*100)</f>
        <v>―</v>
      </c>
      <c r="U10" s="87" t="str">
        <f>IF(OR('21Q4_P1'!U10&lt;=0,'21Q4_P1'!T10&lt;=0),"―",('21Q4_P1'!U10/'21Q4_P1'!T10-1)*100)</f>
        <v>―</v>
      </c>
      <c r="V10" s="87" t="str">
        <f>IF(OR('21Q4_P1'!V10&lt;=0,'21Q4_P1'!U10&lt;=0),"―",('21Q4_P1'!V10/'21Q4_P1'!U10-1)*100)</f>
        <v>―</v>
      </c>
      <c r="W10" s="87" t="str">
        <f>IF(OR('21Q4_P1'!W10&lt;=0,'21Q4_P1'!V10&lt;=0),"―",('21Q4_P1'!W10/'21Q4_P1'!V10-1)*100)</f>
        <v>―</v>
      </c>
      <c r="X10" s="87" t="str">
        <f>IF(OR('21Q4_P1'!X10&lt;=0,'21Q4_P1'!W10&lt;=0),"―",('21Q4_P1'!X10/'21Q4_P1'!W10-1)*100)</f>
        <v>―</v>
      </c>
      <c r="Y10" s="87">
        <f>IF(OR('21Q4_P1'!Y10&lt;=0,'21Q4_P1'!O10&lt;=0),"―",('21Q4_P1'!Y10/'21Q4_P1'!O10-1)*100)</f>
        <v>7.5565941324293728</v>
      </c>
      <c r="AA10" s="3"/>
      <c r="AC10" s="27" t="s">
        <v>89</v>
      </c>
    </row>
    <row r="11" spans="1:29" s="27" customFormat="1" ht="15" customHeight="1" x14ac:dyDescent="0.25">
      <c r="A11" s="38" t="s">
        <v>14</v>
      </c>
      <c r="B11" s="12" t="s">
        <v>77</v>
      </c>
      <c r="C11" s="87">
        <f t="shared" si="2"/>
        <v>11.361078556562587</v>
      </c>
      <c r="D11" s="87">
        <f t="shared" si="0"/>
        <v>19.133562995567143</v>
      </c>
      <c r="E11" s="87">
        <f t="shared" si="0"/>
        <v>26.058653369887352</v>
      </c>
      <c r="F11" s="87">
        <f t="shared" si="0"/>
        <v>26.839159432786296</v>
      </c>
      <c r="G11" s="87">
        <f t="shared" si="1"/>
        <v>208.57905525730081</v>
      </c>
      <c r="I11" s="86"/>
      <c r="J11" s="87" t="str">
        <f>IF(OR('21Q4_P1'!J11&lt;=0,'21Q4_P1'!I11&lt;=0),"―",('21Q4_P1'!J11/'21Q4_P1'!I11-1)*100)</f>
        <v>―</v>
      </c>
      <c r="K11" s="87" t="str">
        <f>IF(OR('21Q4_P1'!K11&lt;=0,'21Q4_P1'!J11&lt;=0),"―",('21Q4_P1'!K11/'21Q4_P1'!J11-1)*100)</f>
        <v>―</v>
      </c>
      <c r="L11" s="87">
        <f>IF(OR('21Q4_P1'!L11&lt;=0,'21Q4_P1'!K11&lt;=0),"―",('21Q4_P1'!L11/'21Q4_P1'!K11-1)*100)</f>
        <v>11.361078556562587</v>
      </c>
      <c r="M11" s="87">
        <f>IF(OR('21Q4_P1'!M11&lt;=0,'21Q4_P1'!L11&lt;=0),"―",('21Q4_P1'!M11/'21Q4_P1'!L11-1)*100)</f>
        <v>19.133562995567143</v>
      </c>
      <c r="N11" s="87">
        <f>IF(OR('21Q4_P1'!N11&lt;=0,'21Q4_P1'!M11&lt;=0),"―",('21Q4_P1'!N11/'21Q4_P1'!M11-1)*100)</f>
        <v>26.058653369887352</v>
      </c>
      <c r="O11" s="87">
        <f>IF(OR('21Q4_P1'!O11&lt;=0,'21Q4_P1'!N11&lt;=0),"―",('21Q4_P1'!O11/'21Q4_P1'!N11-1)*100)</f>
        <v>26.839159432786296</v>
      </c>
      <c r="P11" s="87" t="str">
        <f>IF(OR('21Q4_P1'!P11&lt;=0,'21Q4_P1'!O11&lt;=0),"―",('21Q4_P1'!P11/'21Q4_P1'!O11-1)*100)</f>
        <v>―</v>
      </c>
      <c r="Q11" s="87" t="str">
        <f>IF(OR('21Q4_P1'!Q11&lt;=0,'21Q4_P1'!P11&lt;=0),"―",('21Q4_P1'!Q11/'21Q4_P1'!P11-1)*100)</f>
        <v>―</v>
      </c>
      <c r="R11" s="87" t="str">
        <f>IF(OR('21Q4_P1'!R11&lt;=0,'21Q4_P1'!Q11&lt;=0),"―",('21Q4_P1'!R11/'21Q4_P1'!Q11-1)*100)</f>
        <v>―</v>
      </c>
      <c r="S11" s="87" t="str">
        <f>IF(OR('21Q4_P1'!S11&lt;=0,'21Q4_P1'!R11&lt;=0),"―",('21Q4_P1'!S11/'21Q4_P1'!R11-1)*100)</f>
        <v>―</v>
      </c>
      <c r="T11" s="87" t="str">
        <f>IF(OR('21Q4_P1'!T11&lt;=0,'21Q4_P1'!S11&lt;=0),"―",('21Q4_P1'!T11/'21Q4_P1'!S11-1)*100)</f>
        <v>―</v>
      </c>
      <c r="U11" s="87" t="str">
        <f>IF(OR('21Q4_P1'!U11&lt;=0,'21Q4_P1'!T11&lt;=0),"―",('21Q4_P1'!U11/'21Q4_P1'!T11-1)*100)</f>
        <v>―</v>
      </c>
      <c r="V11" s="87" t="str">
        <f>IF(OR('21Q4_P1'!V11&lt;=0,'21Q4_P1'!U11&lt;=0),"―",('21Q4_P1'!V11/'21Q4_P1'!U11-1)*100)</f>
        <v>―</v>
      </c>
      <c r="W11" s="87" t="str">
        <f>IF(OR('21Q4_P1'!W11&lt;=0,'21Q4_P1'!V11&lt;=0),"―",('21Q4_P1'!W11/'21Q4_P1'!V11-1)*100)</f>
        <v>―</v>
      </c>
      <c r="X11" s="87" t="str">
        <f>IF(OR('21Q4_P1'!X11&lt;=0,'21Q4_P1'!W11&lt;=0),"―",('21Q4_P1'!X11/'21Q4_P1'!W11-1)*100)</f>
        <v>―</v>
      </c>
      <c r="Y11" s="87">
        <f>IF(OR('21Q4_P1'!Y11&lt;=0,'21Q4_P1'!O11&lt;=0),"―",('21Q4_P1'!Y11/'21Q4_P1'!O11-1)*100)</f>
        <v>208.57905525730081</v>
      </c>
      <c r="AA11" s="3"/>
      <c r="AC11" s="27" t="s">
        <v>89</v>
      </c>
    </row>
    <row r="12" spans="1:29" s="27" customFormat="1" ht="15" customHeight="1" x14ac:dyDescent="0.25">
      <c r="A12" s="42" t="s">
        <v>15</v>
      </c>
      <c r="B12" s="12" t="s">
        <v>315</v>
      </c>
      <c r="C12" s="89">
        <f t="shared" si="2"/>
        <v>-12.631470900081421</v>
      </c>
      <c r="D12" s="89">
        <f t="shared" si="0"/>
        <v>-19.394432036241728</v>
      </c>
      <c r="E12" s="89">
        <f t="shared" si="0"/>
        <v>17.793315476155147</v>
      </c>
      <c r="F12" s="89">
        <f t="shared" si="0"/>
        <v>-1.6029936474443285</v>
      </c>
      <c r="G12" s="89">
        <f t="shared" si="1"/>
        <v>54.962405568355543</v>
      </c>
      <c r="I12" s="88"/>
      <c r="J12" s="89" t="str">
        <f>IF(OR('21Q4_P1'!J12&lt;=0,'21Q4_P1'!I12&lt;=0),"―",('21Q4_P1'!J12/'21Q4_P1'!I12-1)*100)</f>
        <v>―</v>
      </c>
      <c r="K12" s="89" t="str">
        <f>IF(OR('21Q4_P1'!K12&lt;=0,'21Q4_P1'!J12&lt;=0),"―",('21Q4_P1'!K12/'21Q4_P1'!J12-1)*100)</f>
        <v>―</v>
      </c>
      <c r="L12" s="89">
        <f>IF(OR('21Q4_P1'!L12&lt;=0,'21Q4_P1'!K12&lt;=0),"―",('21Q4_P1'!L12/'21Q4_P1'!K12-1)*100)</f>
        <v>-12.631470900081421</v>
      </c>
      <c r="M12" s="89">
        <f>IF(OR('21Q4_P1'!M12&lt;=0,'21Q4_P1'!L12&lt;=0),"―",('21Q4_P1'!M12/'21Q4_P1'!L12-1)*100)</f>
        <v>-19.394432036241728</v>
      </c>
      <c r="N12" s="89">
        <f>IF(OR('21Q4_P1'!N12&lt;=0,'21Q4_P1'!M12&lt;=0),"―",('21Q4_P1'!N12/'21Q4_P1'!M12-1)*100)</f>
        <v>17.793315476155147</v>
      </c>
      <c r="O12" s="89">
        <f>IF(OR('21Q4_P1'!O12&lt;=0,'21Q4_P1'!N12&lt;=0),"―",('21Q4_P1'!O12/'21Q4_P1'!N12-1)*100)</f>
        <v>-1.6029936474443285</v>
      </c>
      <c r="P12" s="89" t="str">
        <f>IF(OR('21Q4_P1'!P12&lt;=0,'21Q4_P1'!O12&lt;=0),"―",('21Q4_P1'!P12/'21Q4_P1'!O12-1)*100)</f>
        <v>―</v>
      </c>
      <c r="Q12" s="89" t="str">
        <f>IF(OR('21Q4_P1'!Q12&lt;=0,'21Q4_P1'!P12&lt;=0),"―",('21Q4_P1'!Q12/'21Q4_P1'!P12-1)*100)</f>
        <v>―</v>
      </c>
      <c r="R12" s="89" t="str">
        <f>IF(OR('21Q4_P1'!R12&lt;=0,'21Q4_P1'!Q12&lt;=0),"―",('21Q4_P1'!R12/'21Q4_P1'!Q12-1)*100)</f>
        <v>―</v>
      </c>
      <c r="S12" s="89" t="str">
        <f>IF(OR('21Q4_P1'!S12&lt;=0,'21Q4_P1'!R12&lt;=0),"―",('21Q4_P1'!S12/'21Q4_P1'!R12-1)*100)</f>
        <v>―</v>
      </c>
      <c r="T12" s="89" t="str">
        <f>IF(OR('21Q4_P1'!T12&lt;=0,'21Q4_P1'!S12&lt;=0),"―",('21Q4_P1'!T12/'21Q4_P1'!S12-1)*100)</f>
        <v>―</v>
      </c>
      <c r="U12" s="89" t="str">
        <f>IF(OR('21Q4_P1'!U12&lt;=0,'21Q4_P1'!T12&lt;=0),"―",('21Q4_P1'!U12/'21Q4_P1'!T12-1)*100)</f>
        <v>―</v>
      </c>
      <c r="V12" s="89" t="str">
        <f>IF(OR('21Q4_P1'!V12&lt;=0,'21Q4_P1'!U12&lt;=0),"―",('21Q4_P1'!V12/'21Q4_P1'!U12-1)*100)</f>
        <v>―</v>
      </c>
      <c r="W12" s="89" t="str">
        <f>IF(OR('21Q4_P1'!W12&lt;=0,'21Q4_P1'!V12&lt;=0),"―",('21Q4_P1'!W12/'21Q4_P1'!V12-1)*100)</f>
        <v>―</v>
      </c>
      <c r="X12" s="89" t="str">
        <f>IF(OR('21Q4_P1'!X12&lt;=0,'21Q4_P1'!W12&lt;=0),"―",('21Q4_P1'!X12/'21Q4_P1'!W12-1)*100)</f>
        <v>―</v>
      </c>
      <c r="Y12" s="89">
        <f>IF(OR('21Q4_P1'!Y12&lt;=0,'21Q4_P1'!O12&lt;=0),"―",('21Q4_P1'!Y12/'21Q4_P1'!O12-1)*100)</f>
        <v>54.962405568355543</v>
      </c>
      <c r="AA12" s="3"/>
      <c r="AC12" s="27" t="s">
        <v>89</v>
      </c>
    </row>
    <row r="13" spans="1:29" s="27" customFormat="1" ht="15" customHeight="1" x14ac:dyDescent="0.25">
      <c r="A13" s="45" t="s">
        <v>19</v>
      </c>
      <c r="B13" s="13" t="s">
        <v>21</v>
      </c>
      <c r="C13" s="91">
        <f t="shared" si="2"/>
        <v>12.627783316551344</v>
      </c>
      <c r="D13" s="91">
        <f t="shared" si="0"/>
        <v>13.929374056204225</v>
      </c>
      <c r="E13" s="91">
        <f t="shared" si="0"/>
        <v>10.928420896368563</v>
      </c>
      <c r="F13" s="91">
        <f t="shared" si="0"/>
        <v>10.82683527774857</v>
      </c>
      <c r="G13" s="91" t="str">
        <f t="shared" si="1"/>
        <v>―</v>
      </c>
      <c r="I13" s="90"/>
      <c r="J13" s="91" t="str">
        <f>IF(OR('21Q4_P1'!J13&lt;=0,'21Q4_P1'!I13&lt;=0),"―",('21Q4_P1'!J13/'21Q4_P1'!I13-1)*100)</f>
        <v>―</v>
      </c>
      <c r="K13" s="91" t="str">
        <f>IF(OR('21Q4_P1'!K13&lt;=0,'21Q4_P1'!J13&lt;=0),"―",('21Q4_P1'!K13/'21Q4_P1'!J13-1)*100)</f>
        <v>―</v>
      </c>
      <c r="L13" s="91">
        <f>IF(OR('21Q4_P1'!L13&lt;=0,'21Q4_P1'!K13&lt;=0),"―",('21Q4_P1'!L13/'21Q4_P1'!K13-1)*100)</f>
        <v>12.627783316551344</v>
      </c>
      <c r="M13" s="91">
        <f>IF(OR('21Q4_P1'!M13&lt;=0,'21Q4_P1'!L13&lt;=0),"―",('21Q4_P1'!M13/'21Q4_P1'!L13-1)*100)</f>
        <v>13.929374056204225</v>
      </c>
      <c r="N13" s="91">
        <f>IF(OR('21Q4_P1'!N13&lt;=0,'21Q4_P1'!M13&lt;=0),"―",('21Q4_P1'!N13/'21Q4_P1'!M13-1)*100)</f>
        <v>10.928420896368563</v>
      </c>
      <c r="O13" s="91">
        <f>IF(OR('21Q4_P1'!O13&lt;=0,'21Q4_P1'!N13&lt;=0),"―",('21Q4_P1'!O13/'21Q4_P1'!N13-1)*100)</f>
        <v>10.82683527774857</v>
      </c>
      <c r="P13" s="91" t="str">
        <f>IF(OR('21Q4_P1'!P13&lt;=0,'21Q4_P1'!O13&lt;=0),"―",('21Q4_P1'!P13/'21Q4_P1'!O13-1)*100)</f>
        <v>―</v>
      </c>
      <c r="Q13" s="91" t="str">
        <f>IF(OR('21Q4_P1'!Q13&lt;=0,'21Q4_P1'!P13&lt;=0),"―",('21Q4_P1'!Q13/'21Q4_P1'!P13-1)*100)</f>
        <v>―</v>
      </c>
      <c r="R13" s="91" t="str">
        <f>IF(OR('21Q4_P1'!R13&lt;=0,'21Q4_P1'!Q13&lt;=0),"―",('21Q4_P1'!R13/'21Q4_P1'!Q13-1)*100)</f>
        <v>―</v>
      </c>
      <c r="S13" s="91" t="str">
        <f>IF(OR('21Q4_P1'!S13&lt;=0,'21Q4_P1'!R13&lt;=0),"―",('21Q4_P1'!S13/'21Q4_P1'!R13-1)*100)</f>
        <v>―</v>
      </c>
      <c r="T13" s="91" t="str">
        <f>IF(OR('21Q4_P1'!T13&lt;=0,'21Q4_P1'!S13&lt;=0),"―",('21Q4_P1'!T13/'21Q4_P1'!S13-1)*100)</f>
        <v>―</v>
      </c>
      <c r="U13" s="91" t="str">
        <f>IF(OR('21Q4_P1'!U13&lt;=0,'21Q4_P1'!T13&lt;=0),"―",('21Q4_P1'!U13/'21Q4_P1'!T13-1)*100)</f>
        <v>―</v>
      </c>
      <c r="V13" s="91" t="str">
        <f>IF(OR('21Q4_P1'!V13&lt;=0,'21Q4_P1'!U13&lt;=0),"―",('21Q4_P1'!V13/'21Q4_P1'!U13-1)*100)</f>
        <v>―</v>
      </c>
      <c r="W13" s="91" t="str">
        <f>IF(OR('21Q4_P1'!W13&lt;=0,'21Q4_P1'!V13&lt;=0),"―",('21Q4_P1'!W13/'21Q4_P1'!V13-1)*100)</f>
        <v>―</v>
      </c>
      <c r="X13" s="91" t="str">
        <f>IF(OR('21Q4_P1'!X13&lt;=0,'21Q4_P1'!W13&lt;=0),"―",('21Q4_P1'!X13/'21Q4_P1'!W13-1)*100)</f>
        <v>―</v>
      </c>
      <c r="Y13" s="91"/>
      <c r="AA13" s="3"/>
      <c r="AC13" s="27" t="s">
        <v>89</v>
      </c>
    </row>
    <row r="14" spans="1:29" s="27" customFormat="1" ht="15" customHeight="1" x14ac:dyDescent="0.25">
      <c r="A14" s="45" t="s">
        <v>20</v>
      </c>
      <c r="B14" s="13" t="s">
        <v>22</v>
      </c>
      <c r="C14" s="91">
        <f t="shared" si="2"/>
        <v>16.754186298114739</v>
      </c>
      <c r="D14" s="91">
        <f t="shared" si="0"/>
        <v>12.16839419625224</v>
      </c>
      <c r="E14" s="91">
        <f t="shared" si="0"/>
        <v>10.93849329088652</v>
      </c>
      <c r="F14" s="91">
        <f t="shared" si="0"/>
        <v>8.501807021419916</v>
      </c>
      <c r="G14" s="91" t="str">
        <f t="shared" si="1"/>
        <v>―</v>
      </c>
      <c r="I14" s="91"/>
      <c r="J14" s="91" t="str">
        <f>IF(OR('21Q4_P1'!J14&lt;=0,'21Q4_P1'!I14&lt;=0),"―",('21Q4_P1'!J14/'21Q4_P1'!I14-1)*100)</f>
        <v>―</v>
      </c>
      <c r="K14" s="91" t="str">
        <f>IF(OR('21Q4_P1'!K14&lt;=0,'21Q4_P1'!J14&lt;=0),"―",('21Q4_P1'!K14/'21Q4_P1'!J14-1)*100)</f>
        <v>―</v>
      </c>
      <c r="L14" s="91">
        <f>IF(OR('21Q4_P1'!L14&lt;=0,'21Q4_P1'!K14&lt;=0),"―",('21Q4_P1'!L14/'21Q4_P1'!K14-1)*100)</f>
        <v>16.754186298114739</v>
      </c>
      <c r="M14" s="91">
        <f>IF(OR('21Q4_P1'!M14&lt;=0,'21Q4_P1'!L14&lt;=0),"―",('21Q4_P1'!M14/'21Q4_P1'!L14-1)*100)</f>
        <v>12.16839419625224</v>
      </c>
      <c r="N14" s="91">
        <f>IF(OR('21Q4_P1'!N14&lt;=0,'21Q4_P1'!M14&lt;=0),"―",('21Q4_P1'!N14/'21Q4_P1'!M14-1)*100)</f>
        <v>10.93849329088652</v>
      </c>
      <c r="O14" s="91">
        <f>IF(OR('21Q4_P1'!O14&lt;=0,'21Q4_P1'!N14&lt;=0),"―",('21Q4_P1'!O14/'21Q4_P1'!N14-1)*100)</f>
        <v>8.501807021419916</v>
      </c>
      <c r="P14" s="91" t="str">
        <f>IF(OR('21Q4_P1'!P14&lt;=0,'21Q4_P1'!O14&lt;=0),"―",('21Q4_P1'!P14/'21Q4_P1'!O14-1)*100)</f>
        <v>―</v>
      </c>
      <c r="Q14" s="91" t="str">
        <f>IF(OR('21Q4_P1'!Q14&lt;=0,'21Q4_P1'!P14&lt;=0),"―",('21Q4_P1'!Q14/'21Q4_P1'!P14-1)*100)</f>
        <v>―</v>
      </c>
      <c r="R14" s="91" t="str">
        <f>IF(OR('21Q4_P1'!R14&lt;=0,'21Q4_P1'!Q14&lt;=0),"―",('21Q4_P1'!R14/'21Q4_P1'!Q14-1)*100)</f>
        <v>―</v>
      </c>
      <c r="S14" s="91" t="str">
        <f>IF(OR('21Q4_P1'!S14&lt;=0,'21Q4_P1'!R14&lt;=0),"―",('21Q4_P1'!S14/'21Q4_P1'!R14-1)*100)</f>
        <v>―</v>
      </c>
      <c r="T14" s="91" t="str">
        <f>IF(OR('21Q4_P1'!T14&lt;=0,'21Q4_P1'!S14&lt;=0),"―",('21Q4_P1'!T14/'21Q4_P1'!S14-1)*100)</f>
        <v>―</v>
      </c>
      <c r="U14" s="91" t="str">
        <f>IF(OR('21Q4_P1'!U14&lt;=0,'21Q4_P1'!T14&lt;=0),"―",('21Q4_P1'!U14/'21Q4_P1'!T14-1)*100)</f>
        <v>―</v>
      </c>
      <c r="V14" s="91" t="str">
        <f>IF(OR('21Q4_P1'!V14&lt;=0,'21Q4_P1'!U14&lt;=0),"―",('21Q4_P1'!V14/'21Q4_P1'!U14-1)*100)</f>
        <v>―</v>
      </c>
      <c r="W14" s="91" t="str">
        <f>IF(OR('21Q4_P1'!W14&lt;=0,'21Q4_P1'!V14&lt;=0),"―",('21Q4_P1'!W14/'21Q4_P1'!V14-1)*100)</f>
        <v>―</v>
      </c>
      <c r="X14" s="91" t="str">
        <f>IF(OR('21Q4_P1'!X14&lt;=0,'21Q4_P1'!W14&lt;=0),"―",('21Q4_P1'!X14/'21Q4_P1'!W14-1)*100)</f>
        <v>―</v>
      </c>
      <c r="Y14" s="91"/>
      <c r="AC14" s="27" t="s">
        <v>89</v>
      </c>
    </row>
    <row r="15" spans="1:29" s="27" customFormat="1" ht="15" customHeight="1" x14ac:dyDescent="0.25">
      <c r="A15" s="45" t="s">
        <v>23</v>
      </c>
      <c r="B15" s="13" t="s">
        <v>508</v>
      </c>
      <c r="C15" s="91">
        <f t="shared" si="2"/>
        <v>15.164157027172664</v>
      </c>
      <c r="D15" s="91">
        <f t="shared" si="0"/>
        <v>13.915486059751858</v>
      </c>
      <c r="E15" s="91">
        <f t="shared" si="0"/>
        <v>10.947891332778759</v>
      </c>
      <c r="F15" s="91">
        <f t="shared" si="0"/>
        <v>10.519122435005768</v>
      </c>
      <c r="G15" s="91" t="str">
        <f t="shared" si="1"/>
        <v>―</v>
      </c>
      <c r="I15" s="91"/>
      <c r="J15" s="91" t="str">
        <f>IF(OR('21Q4_P1'!J15&lt;=0,'21Q4_P1'!I15&lt;=0),"―",('21Q4_P1'!J15/'21Q4_P1'!I15-1)*100)</f>
        <v>―</v>
      </c>
      <c r="K15" s="91" t="str">
        <f>IF(OR('21Q4_P1'!K15&lt;=0,'21Q4_P1'!J15&lt;=0),"―",('21Q4_P1'!K15/'21Q4_P1'!J15-1)*100)</f>
        <v>―</v>
      </c>
      <c r="L15" s="91">
        <f>IF(OR('21Q4_P1'!L15&lt;=0,'21Q4_P1'!K15&lt;=0),"―",('21Q4_P1'!L15/'21Q4_P1'!K15-1)*100)</f>
        <v>15.164157027172664</v>
      </c>
      <c r="M15" s="91">
        <f>IF(OR('21Q4_P1'!M15&lt;=0,'21Q4_P1'!L15&lt;=0),"―",('21Q4_P1'!M15/'21Q4_P1'!L15-1)*100)</f>
        <v>13.915486059751858</v>
      </c>
      <c r="N15" s="91">
        <f>IF(OR('21Q4_P1'!N15&lt;=0,'21Q4_P1'!M15&lt;=0),"―",('21Q4_P1'!N15/'21Q4_P1'!M15-1)*100)</f>
        <v>10.947891332778759</v>
      </c>
      <c r="O15" s="91">
        <f>IF(OR('21Q4_P1'!O15&lt;=0,'21Q4_P1'!N15&lt;=0),"―",('21Q4_P1'!O15/'21Q4_P1'!N15-1)*100)</f>
        <v>10.519122435005768</v>
      </c>
      <c r="P15" s="91" t="str">
        <f>IF(OR('21Q4_P1'!P15&lt;=0,'21Q4_P1'!O15&lt;=0),"―",('21Q4_P1'!P15/'21Q4_P1'!O15-1)*100)</f>
        <v>―</v>
      </c>
      <c r="Q15" s="91" t="str">
        <f>IF(OR('21Q4_P1'!Q15&lt;=0,'21Q4_P1'!P15&lt;=0),"―",('21Q4_P1'!Q15/'21Q4_P1'!P15-1)*100)</f>
        <v>―</v>
      </c>
      <c r="R15" s="91" t="str">
        <f>IF(OR('21Q4_P1'!R15&lt;=0,'21Q4_P1'!Q15&lt;=0),"―",('21Q4_P1'!R15/'21Q4_P1'!Q15-1)*100)</f>
        <v>―</v>
      </c>
      <c r="S15" s="91" t="str">
        <f>IF(OR('21Q4_P1'!S15&lt;=0,'21Q4_P1'!R15&lt;=0),"―",('21Q4_P1'!S15/'21Q4_P1'!R15-1)*100)</f>
        <v>―</v>
      </c>
      <c r="T15" s="91" t="str">
        <f>IF(OR('21Q4_P1'!T15&lt;=0,'21Q4_P1'!S15&lt;=0),"―",('21Q4_P1'!T15/'21Q4_P1'!S15-1)*100)</f>
        <v>―</v>
      </c>
      <c r="U15" s="91" t="str">
        <f>IF(OR('21Q4_P1'!U15&lt;=0,'21Q4_P1'!T15&lt;=0),"―",('21Q4_P1'!U15/'21Q4_P1'!T15-1)*100)</f>
        <v>―</v>
      </c>
      <c r="V15" s="91" t="str">
        <f>IF(OR('21Q4_P1'!V15&lt;=0,'21Q4_P1'!U15&lt;=0),"―",('21Q4_P1'!V15/'21Q4_P1'!U15-1)*100)</f>
        <v>―</v>
      </c>
      <c r="W15" s="91" t="str">
        <f>IF(OR('21Q4_P1'!W15&lt;=0,'21Q4_P1'!V15&lt;=0),"―",('21Q4_P1'!W15/'21Q4_P1'!V15-1)*100)</f>
        <v>―</v>
      </c>
      <c r="X15" s="91" t="str">
        <f>IF(OR('21Q4_P1'!X15&lt;=0,'21Q4_P1'!W15&lt;=0),"―",('21Q4_P1'!X15/'21Q4_P1'!W15-1)*100)</f>
        <v>―</v>
      </c>
      <c r="Y15" s="91"/>
      <c r="AC15" s="27" t="s">
        <v>89</v>
      </c>
    </row>
    <row r="16" spans="1:29" s="27" customFormat="1" ht="15" customHeight="1" x14ac:dyDescent="0.25">
      <c r="A16" s="36" t="s">
        <v>24</v>
      </c>
      <c r="B16" s="11" t="s">
        <v>27</v>
      </c>
      <c r="C16" s="85">
        <f t="shared" si="2"/>
        <v>20.09173814547005</v>
      </c>
      <c r="D16" s="85">
        <f t="shared" si="0"/>
        <v>8.6516332721808133</v>
      </c>
      <c r="E16" s="85">
        <f t="shared" si="0"/>
        <v>10.918659259822805</v>
      </c>
      <c r="F16" s="85">
        <f t="shared" si="0"/>
        <v>4.2432559453089214</v>
      </c>
      <c r="G16" s="85">
        <f t="shared" si="1"/>
        <v>7.2801374722998524</v>
      </c>
      <c r="I16" s="85"/>
      <c r="J16" s="85" t="str">
        <f>IF(OR('21Q4_P1'!J16&lt;=0,'21Q4_P1'!I16&lt;=0),"―",('21Q4_P1'!J16/'21Q4_P1'!I16-1)*100)</f>
        <v>―</v>
      </c>
      <c r="K16" s="85" t="str">
        <f>IF(OR('21Q4_P1'!K16&lt;=0,'21Q4_P1'!J16&lt;=0),"―",('21Q4_P1'!K16/'21Q4_P1'!J16-1)*100)</f>
        <v>―</v>
      </c>
      <c r="L16" s="85">
        <f>IF(OR('21Q4_P1'!L16&lt;=0,'21Q4_P1'!K16&lt;=0),"―",('21Q4_P1'!L16/'21Q4_P1'!K16-1)*100)</f>
        <v>20.09173814547005</v>
      </c>
      <c r="M16" s="85">
        <f>IF(OR('21Q4_P1'!M16&lt;=0,'21Q4_P1'!L16&lt;=0),"―",('21Q4_P1'!M16/'21Q4_P1'!L16-1)*100)</f>
        <v>8.6516332721808133</v>
      </c>
      <c r="N16" s="85">
        <f>IF(OR('21Q4_P1'!N16&lt;=0,'21Q4_P1'!M16&lt;=0),"―",('21Q4_P1'!N16/'21Q4_P1'!M16-1)*100)</f>
        <v>10.918659259822805</v>
      </c>
      <c r="O16" s="85">
        <f>IF(OR('21Q4_P1'!O16&lt;=0,'21Q4_P1'!N16&lt;=0),"―",('21Q4_P1'!O16/'21Q4_P1'!N16-1)*100)</f>
        <v>4.2432559453089214</v>
      </c>
      <c r="P16" s="85" t="str">
        <f>IF(OR('21Q4_P1'!P16&lt;=0,'21Q4_P1'!O16&lt;=0),"―",('21Q4_P1'!P16/'21Q4_P1'!O16-1)*100)</f>
        <v>―</v>
      </c>
      <c r="Q16" s="85" t="str">
        <f>IF(OR('21Q4_P1'!Q16&lt;=0,'21Q4_P1'!P16&lt;=0),"―",('21Q4_P1'!Q16/'21Q4_P1'!P16-1)*100)</f>
        <v>―</v>
      </c>
      <c r="R16" s="85" t="str">
        <f>IF(OR('21Q4_P1'!R16&lt;=0,'21Q4_P1'!Q16&lt;=0),"―",('21Q4_P1'!R16/'21Q4_P1'!Q16-1)*100)</f>
        <v>―</v>
      </c>
      <c r="S16" s="85" t="str">
        <f>IF(OR('21Q4_P1'!S16&lt;=0,'21Q4_P1'!R16&lt;=0),"―",('21Q4_P1'!S16/'21Q4_P1'!R16-1)*100)</f>
        <v>―</v>
      </c>
      <c r="T16" s="85" t="str">
        <f>IF(OR('21Q4_P1'!T16&lt;=0,'21Q4_P1'!S16&lt;=0),"―",('21Q4_P1'!T16/'21Q4_P1'!S16-1)*100)</f>
        <v>―</v>
      </c>
      <c r="U16" s="85" t="str">
        <f>IF(OR('21Q4_P1'!U16&lt;=0,'21Q4_P1'!T16&lt;=0),"―",('21Q4_P1'!U16/'21Q4_P1'!T16-1)*100)</f>
        <v>―</v>
      </c>
      <c r="V16" s="85" t="str">
        <f>IF(OR('21Q4_P1'!V16&lt;=0,'21Q4_P1'!U16&lt;=0),"―",('21Q4_P1'!V16/'21Q4_P1'!U16-1)*100)</f>
        <v>―</v>
      </c>
      <c r="W16" s="85" t="str">
        <f>IF(OR('21Q4_P1'!W16&lt;=0,'21Q4_P1'!V16&lt;=0),"―",('21Q4_P1'!W16/'21Q4_P1'!V16-1)*100)</f>
        <v>―</v>
      </c>
      <c r="X16" s="85" t="str">
        <f>IF(OR('21Q4_P1'!X16&lt;=0,'21Q4_P1'!W16&lt;=0),"―",('21Q4_P1'!X16/'21Q4_P1'!W16-1)*100)</f>
        <v>―</v>
      </c>
      <c r="Y16" s="85">
        <f>IF(OR('21Q4_P1'!Y16&lt;=0,'21Q4_P1'!O16&lt;=0),"―",('21Q4_P1'!Y16/'21Q4_P1'!O16-1)*100)</f>
        <v>7.2801374722998524</v>
      </c>
      <c r="AC16" s="27" t="s">
        <v>89</v>
      </c>
    </row>
    <row r="17" spans="1:29" s="27" customFormat="1" ht="15" customHeight="1" x14ac:dyDescent="0.25">
      <c r="A17" s="38" t="s">
        <v>10</v>
      </c>
      <c r="B17" s="12" t="s">
        <v>13</v>
      </c>
      <c r="C17" s="87">
        <f t="shared" si="2"/>
        <v>9.007266319626229</v>
      </c>
      <c r="D17" s="87">
        <f t="shared" si="0"/>
        <v>7.7936835851027508</v>
      </c>
      <c r="E17" s="87">
        <f t="shared" si="0"/>
        <v>17.309146365548635</v>
      </c>
      <c r="F17" s="87">
        <f t="shared" si="0"/>
        <v>9.4523203888105645</v>
      </c>
      <c r="G17" s="87">
        <f t="shared" si="1"/>
        <v>4.7283777026049689</v>
      </c>
      <c r="I17" s="86"/>
      <c r="J17" s="87" t="str">
        <f>IF(OR('21Q4_P1'!J17&lt;=0,'21Q4_P1'!I17&lt;=0),"―",('21Q4_P1'!J17/'21Q4_P1'!I17-1)*100)</f>
        <v>―</v>
      </c>
      <c r="K17" s="87" t="str">
        <f>IF(OR('21Q4_P1'!K17&lt;=0,'21Q4_P1'!J17&lt;=0),"―",('21Q4_P1'!K17/'21Q4_P1'!J17-1)*100)</f>
        <v>―</v>
      </c>
      <c r="L17" s="87">
        <f>IF(OR('21Q4_P1'!L17&lt;=0,'21Q4_P1'!K17&lt;=0),"―",('21Q4_P1'!L17/'21Q4_P1'!K17-1)*100)</f>
        <v>9.007266319626229</v>
      </c>
      <c r="M17" s="87">
        <f>IF(OR('21Q4_P1'!M17&lt;=0,'21Q4_P1'!L17&lt;=0),"―",('21Q4_P1'!M17/'21Q4_P1'!L17-1)*100)</f>
        <v>7.7936835851027508</v>
      </c>
      <c r="N17" s="87">
        <f>IF(OR('21Q4_P1'!N17&lt;=0,'21Q4_P1'!M17&lt;=0),"―",('21Q4_P1'!N17/'21Q4_P1'!M17-1)*100)</f>
        <v>17.309146365548635</v>
      </c>
      <c r="O17" s="87">
        <f>IF(OR('21Q4_P1'!O17&lt;=0,'21Q4_P1'!N17&lt;=0),"―",('21Q4_P1'!O17/'21Q4_P1'!N17-1)*100)</f>
        <v>9.4523203888105645</v>
      </c>
      <c r="P17" s="87" t="str">
        <f>IF(OR('21Q4_P1'!P17&lt;=0,'21Q4_P1'!O17&lt;=0),"―",('21Q4_P1'!P17/'21Q4_P1'!O17-1)*100)</f>
        <v>―</v>
      </c>
      <c r="Q17" s="87" t="str">
        <f>IF(OR('21Q4_P1'!Q17&lt;=0,'21Q4_P1'!P17&lt;=0),"―",('21Q4_P1'!Q17/'21Q4_P1'!P17-1)*100)</f>
        <v>―</v>
      </c>
      <c r="R17" s="87" t="str">
        <f>IF(OR('21Q4_P1'!R17&lt;=0,'21Q4_P1'!Q17&lt;=0),"―",('21Q4_P1'!R17/'21Q4_P1'!Q17-1)*100)</f>
        <v>―</v>
      </c>
      <c r="S17" s="87" t="str">
        <f>IF(OR('21Q4_P1'!S17&lt;=0,'21Q4_P1'!R17&lt;=0),"―",('21Q4_P1'!S17/'21Q4_P1'!R17-1)*100)</f>
        <v>―</v>
      </c>
      <c r="T17" s="87" t="str">
        <f>IF(OR('21Q4_P1'!T17&lt;=0,'21Q4_P1'!S17&lt;=0),"―",('21Q4_P1'!T17/'21Q4_P1'!S17-1)*100)</f>
        <v>―</v>
      </c>
      <c r="U17" s="87" t="str">
        <f>IF(OR('21Q4_P1'!U17&lt;=0,'21Q4_P1'!T17&lt;=0),"―",('21Q4_P1'!U17/'21Q4_P1'!T17-1)*100)</f>
        <v>―</v>
      </c>
      <c r="V17" s="87" t="str">
        <f>IF(OR('21Q4_P1'!V17&lt;=0,'21Q4_P1'!U17&lt;=0),"―",('21Q4_P1'!V17/'21Q4_P1'!U17-1)*100)</f>
        <v>―</v>
      </c>
      <c r="W17" s="87" t="str">
        <f>IF(OR('21Q4_P1'!W17&lt;=0,'21Q4_P1'!V17&lt;=0),"―",('21Q4_P1'!W17/'21Q4_P1'!V17-1)*100)</f>
        <v>―</v>
      </c>
      <c r="X17" s="87" t="str">
        <f>IF(OR('21Q4_P1'!X17&lt;=0,'21Q4_P1'!W17&lt;=0),"―",('21Q4_P1'!X17/'21Q4_P1'!W17-1)*100)</f>
        <v>―</v>
      </c>
      <c r="Y17" s="87">
        <f>IF(OR('21Q4_P1'!Y17&lt;=0,'21Q4_P1'!O17&lt;=0),"―",('21Q4_P1'!Y17/'21Q4_P1'!O17-1)*100)</f>
        <v>4.7283777026049689</v>
      </c>
      <c r="AC17" s="27" t="s">
        <v>89</v>
      </c>
    </row>
    <row r="18" spans="1:29" s="27" customFormat="1" ht="15" customHeight="1" x14ac:dyDescent="0.25">
      <c r="A18" s="38" t="s">
        <v>11</v>
      </c>
      <c r="B18" s="12" t="s">
        <v>44</v>
      </c>
      <c r="C18" s="87">
        <f t="shared" si="2"/>
        <v>86.130864057864983</v>
      </c>
      <c r="D18" s="87">
        <f t="shared" si="0"/>
        <v>19.104496532245395</v>
      </c>
      <c r="E18" s="87">
        <f t="shared" si="0"/>
        <v>0.11843231025361334</v>
      </c>
      <c r="F18" s="87">
        <f t="shared" si="0"/>
        <v>26.680710977945822</v>
      </c>
      <c r="G18" s="87">
        <f t="shared" si="1"/>
        <v>37.833730215335201</v>
      </c>
      <c r="I18" s="86"/>
      <c r="J18" s="87" t="str">
        <f>IF(OR('21Q4_P1'!J18&lt;=0,'21Q4_P1'!I18&lt;=0),"―",('21Q4_P1'!J18/'21Q4_P1'!I18-1)*100)</f>
        <v>―</v>
      </c>
      <c r="K18" s="87" t="str">
        <f>IF(OR('21Q4_P1'!K18&lt;=0,'21Q4_P1'!J18&lt;=0),"―",('21Q4_P1'!K18/'21Q4_P1'!J18-1)*100)</f>
        <v>―</v>
      </c>
      <c r="L18" s="87">
        <f>IF(OR('21Q4_P1'!L18&lt;=0,'21Q4_P1'!K18&lt;=0),"―",('21Q4_P1'!L18/'21Q4_P1'!K18-1)*100)</f>
        <v>86.130864057864983</v>
      </c>
      <c r="M18" s="87">
        <f>IF(OR('21Q4_P1'!M18&lt;=0,'21Q4_P1'!L18&lt;=0),"―",('21Q4_P1'!M18/'21Q4_P1'!L18-1)*100)</f>
        <v>19.104496532245395</v>
      </c>
      <c r="N18" s="87">
        <f>IF(OR('21Q4_P1'!N18&lt;=0,'21Q4_P1'!M18&lt;=0),"―",('21Q4_P1'!N18/'21Q4_P1'!M18-1)*100)</f>
        <v>0.11843231025361334</v>
      </c>
      <c r="O18" s="87">
        <f>IF(OR('21Q4_P1'!O18&lt;=0,'21Q4_P1'!N18&lt;=0),"―",('21Q4_P1'!O18/'21Q4_P1'!N18-1)*100)</f>
        <v>26.680710977945822</v>
      </c>
      <c r="P18" s="87" t="str">
        <f>IF(OR('21Q4_P1'!P18&lt;=0,'21Q4_P1'!O18&lt;=0),"―",('21Q4_P1'!P18/'21Q4_P1'!O18-1)*100)</f>
        <v>―</v>
      </c>
      <c r="Q18" s="87" t="str">
        <f>IF(OR('21Q4_P1'!Q18&lt;=0,'21Q4_P1'!P18&lt;=0),"―",('21Q4_P1'!Q18/'21Q4_P1'!P18-1)*100)</f>
        <v>―</v>
      </c>
      <c r="R18" s="87" t="str">
        <f>IF(OR('21Q4_P1'!R18&lt;=0,'21Q4_P1'!Q18&lt;=0),"―",('21Q4_P1'!R18/'21Q4_P1'!Q18-1)*100)</f>
        <v>―</v>
      </c>
      <c r="S18" s="87" t="str">
        <f>IF(OR('21Q4_P1'!S18&lt;=0,'21Q4_P1'!R18&lt;=0),"―",('21Q4_P1'!S18/'21Q4_P1'!R18-1)*100)</f>
        <v>―</v>
      </c>
      <c r="T18" s="87" t="str">
        <f>IF(OR('21Q4_P1'!T18&lt;=0,'21Q4_P1'!S18&lt;=0),"―",('21Q4_P1'!T18/'21Q4_P1'!S18-1)*100)</f>
        <v>―</v>
      </c>
      <c r="U18" s="87" t="str">
        <f>IF(OR('21Q4_P1'!U18&lt;=0,'21Q4_P1'!T18&lt;=0),"―",('21Q4_P1'!U18/'21Q4_P1'!T18-1)*100)</f>
        <v>―</v>
      </c>
      <c r="V18" s="87" t="str">
        <f>IF(OR('21Q4_P1'!V18&lt;=0,'21Q4_P1'!U18&lt;=0),"―",('21Q4_P1'!V18/'21Q4_P1'!U18-1)*100)</f>
        <v>―</v>
      </c>
      <c r="W18" s="87" t="str">
        <f>IF(OR('21Q4_P1'!W18&lt;=0,'21Q4_P1'!V18&lt;=0),"―",('21Q4_P1'!W18/'21Q4_P1'!V18-1)*100)</f>
        <v>―</v>
      </c>
      <c r="X18" s="87" t="str">
        <f>IF(OR('21Q4_P1'!X18&lt;=0,'21Q4_P1'!W18&lt;=0),"―",('21Q4_P1'!X18/'21Q4_P1'!W18-1)*100)</f>
        <v>―</v>
      </c>
      <c r="Y18" s="87">
        <f>IF(OR('21Q4_P1'!Y18&lt;=0,'21Q4_P1'!O18&lt;=0),"―",('21Q4_P1'!Y18/'21Q4_P1'!O18-1)*100)</f>
        <v>37.833730215335201</v>
      </c>
      <c r="AC18" s="27" t="s">
        <v>89</v>
      </c>
    </row>
    <row r="19" spans="1:29" s="27" customFormat="1" ht="15" customHeight="1" x14ac:dyDescent="0.25">
      <c r="A19" s="38" t="s">
        <v>14</v>
      </c>
      <c r="B19" s="12" t="s">
        <v>77</v>
      </c>
      <c r="C19" s="87">
        <f t="shared" si="2"/>
        <v>25.792307375976264</v>
      </c>
      <c r="D19" s="87">
        <f t="shared" si="0"/>
        <v>31.543985277256613</v>
      </c>
      <c r="E19" s="87">
        <f t="shared" si="0"/>
        <v>18.229404721325725</v>
      </c>
      <c r="F19" s="87">
        <f t="shared" si="0"/>
        <v>-13.061213497183378</v>
      </c>
      <c r="G19" s="87">
        <f t="shared" si="1"/>
        <v>102.64721296653593</v>
      </c>
      <c r="I19" s="86"/>
      <c r="J19" s="87" t="str">
        <f>IF(OR('21Q4_P1'!J19&lt;=0,'21Q4_P1'!I19&lt;=0),"―",('21Q4_P1'!J19/'21Q4_P1'!I19-1)*100)</f>
        <v>―</v>
      </c>
      <c r="K19" s="87" t="str">
        <f>IF(OR('21Q4_P1'!K19&lt;=0,'21Q4_P1'!J19&lt;=0),"―",('21Q4_P1'!K19/'21Q4_P1'!J19-1)*100)</f>
        <v>―</v>
      </c>
      <c r="L19" s="87">
        <f>IF(OR('21Q4_P1'!L19&lt;=0,'21Q4_P1'!K19&lt;=0),"―",('21Q4_P1'!L19/'21Q4_P1'!K19-1)*100)</f>
        <v>25.792307375976264</v>
      </c>
      <c r="M19" s="87">
        <f>IF(OR('21Q4_P1'!M19&lt;=0,'21Q4_P1'!L19&lt;=0),"―",('21Q4_P1'!M19/'21Q4_P1'!L19-1)*100)</f>
        <v>31.543985277256613</v>
      </c>
      <c r="N19" s="87">
        <f>IF(OR('21Q4_P1'!N19&lt;=0,'21Q4_P1'!M19&lt;=0),"―",('21Q4_P1'!N19/'21Q4_P1'!M19-1)*100)</f>
        <v>18.229404721325725</v>
      </c>
      <c r="O19" s="87">
        <f>IF(OR('21Q4_P1'!O19&lt;=0,'21Q4_P1'!N19&lt;=0),"―",('21Q4_P1'!O19/'21Q4_P1'!N19-1)*100)</f>
        <v>-13.061213497183378</v>
      </c>
      <c r="P19" s="87" t="str">
        <f>IF(OR('21Q4_P1'!P19&lt;=0,'21Q4_P1'!O19&lt;=0),"―",('21Q4_P1'!P19/'21Q4_P1'!O19-1)*100)</f>
        <v>―</v>
      </c>
      <c r="Q19" s="87" t="str">
        <f>IF(OR('21Q4_P1'!Q19&lt;=0,'21Q4_P1'!P19&lt;=0),"―",('21Q4_P1'!Q19/'21Q4_P1'!P19-1)*100)</f>
        <v>―</v>
      </c>
      <c r="R19" s="87" t="str">
        <f>IF(OR('21Q4_P1'!R19&lt;=0,'21Q4_P1'!Q19&lt;=0),"―",('21Q4_P1'!R19/'21Q4_P1'!Q19-1)*100)</f>
        <v>―</v>
      </c>
      <c r="S19" s="87" t="str">
        <f>IF(OR('21Q4_P1'!S19&lt;=0,'21Q4_P1'!R19&lt;=0),"―",('21Q4_P1'!S19/'21Q4_P1'!R19-1)*100)</f>
        <v>―</v>
      </c>
      <c r="T19" s="87" t="str">
        <f>IF(OR('21Q4_P1'!T19&lt;=0,'21Q4_P1'!S19&lt;=0),"―",('21Q4_P1'!T19/'21Q4_P1'!S19-1)*100)</f>
        <v>―</v>
      </c>
      <c r="U19" s="87" t="str">
        <f>IF(OR('21Q4_P1'!U19&lt;=0,'21Q4_P1'!T19&lt;=0),"―",('21Q4_P1'!U19/'21Q4_P1'!T19-1)*100)</f>
        <v>―</v>
      </c>
      <c r="V19" s="87" t="str">
        <f>IF(OR('21Q4_P1'!V19&lt;=0,'21Q4_P1'!U19&lt;=0),"―",('21Q4_P1'!V19/'21Q4_P1'!U19-1)*100)</f>
        <v>―</v>
      </c>
      <c r="W19" s="87" t="str">
        <f>IF(OR('21Q4_P1'!W19&lt;=0,'21Q4_P1'!V19&lt;=0),"―",('21Q4_P1'!W19/'21Q4_P1'!V19-1)*100)</f>
        <v>―</v>
      </c>
      <c r="X19" s="87" t="str">
        <f>IF(OR('21Q4_P1'!X19&lt;=0,'21Q4_P1'!W19&lt;=0),"―",('21Q4_P1'!X19/'21Q4_P1'!W19-1)*100)</f>
        <v>―</v>
      </c>
      <c r="Y19" s="87">
        <f>IF(OR('21Q4_P1'!Y19&lt;=0,'21Q4_P1'!O19&lt;=0),"―",('21Q4_P1'!Y19/'21Q4_P1'!O19-1)*100)</f>
        <v>102.64721296653593</v>
      </c>
      <c r="AC19" s="27" t="s">
        <v>89</v>
      </c>
    </row>
    <row r="20" spans="1:29" s="27" customFormat="1" ht="15" customHeight="1" x14ac:dyDescent="0.25">
      <c r="A20" s="38" t="s">
        <v>15</v>
      </c>
      <c r="B20" s="12" t="s">
        <v>76</v>
      </c>
      <c r="C20" s="87">
        <f t="shared" si="2"/>
        <v>-20.43787654867738</v>
      </c>
      <c r="D20" s="87">
        <f t="shared" si="0"/>
        <v>-93.242341853423824</v>
      </c>
      <c r="E20" s="87">
        <f t="shared" si="0"/>
        <v>631.95342214632467</v>
      </c>
      <c r="F20" s="87" t="str">
        <f t="shared" si="0"/>
        <v>―</v>
      </c>
      <c r="G20" s="87" t="str">
        <f t="shared" si="1"/>
        <v>―</v>
      </c>
      <c r="I20" s="86"/>
      <c r="J20" s="87" t="str">
        <f>IF(OR('21Q4_P1'!J20&lt;=0,'21Q4_P1'!I20&lt;=0),"―",('21Q4_P1'!J20/'21Q4_P1'!I20-1)*100)</f>
        <v>―</v>
      </c>
      <c r="K20" s="87" t="str">
        <f>IF(OR('21Q4_P1'!K20&lt;=0,'21Q4_P1'!J20&lt;=0),"―",('21Q4_P1'!K20/'21Q4_P1'!J20-1)*100)</f>
        <v>―</v>
      </c>
      <c r="L20" s="87">
        <f>IF(OR('21Q4_P1'!L20&lt;=0,'21Q4_P1'!K20&lt;=0),"―",('21Q4_P1'!L20/'21Q4_P1'!K20-1)*100)</f>
        <v>-20.43787654867738</v>
      </c>
      <c r="M20" s="87">
        <f>IF(OR('21Q4_P1'!M20&lt;=0,'21Q4_P1'!L20&lt;=0),"―",('21Q4_P1'!M20/'21Q4_P1'!L20-1)*100)</f>
        <v>-93.242341853423824</v>
      </c>
      <c r="N20" s="87">
        <f>IF(OR('21Q4_P1'!N20&lt;=0,'21Q4_P1'!M20&lt;=0),"―",('21Q4_P1'!N20/'21Q4_P1'!M20-1)*100)</f>
        <v>631.95342214632467</v>
      </c>
      <c r="O20" s="87" t="str">
        <f>IF(OR('21Q4_P1'!O20&lt;=0,'21Q4_P1'!N20&lt;=0),"―",('21Q4_P1'!O20/'21Q4_P1'!N20-1)*100)</f>
        <v>―</v>
      </c>
      <c r="P20" s="87" t="str">
        <f>IF(OR('21Q4_P1'!P20&lt;=0,'21Q4_P1'!O20&lt;=0),"―",('21Q4_P1'!P20/'21Q4_P1'!O20-1)*100)</f>
        <v>―</v>
      </c>
      <c r="Q20" s="87" t="str">
        <f>IF(OR('21Q4_P1'!Q20&lt;=0,'21Q4_P1'!P20&lt;=0),"―",('21Q4_P1'!Q20/'21Q4_P1'!P20-1)*100)</f>
        <v>―</v>
      </c>
      <c r="R20" s="87" t="str">
        <f>IF(OR('21Q4_P1'!R20&lt;=0,'21Q4_P1'!Q20&lt;=0),"―",('21Q4_P1'!R20/'21Q4_P1'!Q20-1)*100)</f>
        <v>―</v>
      </c>
      <c r="S20" s="87" t="str">
        <f>IF(OR('21Q4_P1'!S20&lt;=0,'21Q4_P1'!R20&lt;=0),"―",('21Q4_P1'!S20/'21Q4_P1'!R20-1)*100)</f>
        <v>―</v>
      </c>
      <c r="T20" s="87" t="str">
        <f>IF(OR('21Q4_P1'!T20&lt;=0,'21Q4_P1'!S20&lt;=0),"―",('21Q4_P1'!T20/'21Q4_P1'!S20-1)*100)</f>
        <v>―</v>
      </c>
      <c r="U20" s="87" t="str">
        <f>IF(OR('21Q4_P1'!U20&lt;=0,'21Q4_P1'!T20&lt;=0),"―",('21Q4_P1'!U20/'21Q4_P1'!T20-1)*100)</f>
        <v>―</v>
      </c>
      <c r="V20" s="87" t="str">
        <f>IF(OR('21Q4_P1'!V20&lt;=0,'21Q4_P1'!U20&lt;=0),"―",('21Q4_P1'!V20/'21Q4_P1'!U20-1)*100)</f>
        <v>―</v>
      </c>
      <c r="W20" s="87" t="str">
        <f>IF(OR('21Q4_P1'!W20&lt;=0,'21Q4_P1'!V20&lt;=0),"―",('21Q4_P1'!W20/'21Q4_P1'!V20-1)*100)</f>
        <v>―</v>
      </c>
      <c r="X20" s="87" t="str">
        <f>IF(OR('21Q4_P1'!X20&lt;=0,'21Q4_P1'!W20&lt;=0),"―",('21Q4_P1'!X20/'21Q4_P1'!W20-1)*100)</f>
        <v>―</v>
      </c>
      <c r="Y20" s="87" t="str">
        <f>IF(OR('21Q4_P1'!Y20&lt;=0,'21Q4_P1'!O20&lt;=0),"―",('21Q4_P1'!Y20/'21Q4_P1'!O20-1)*100)</f>
        <v>―</v>
      </c>
      <c r="AC20" s="27" t="s">
        <v>89</v>
      </c>
    </row>
    <row r="21" spans="1:29" s="27" customFormat="1" ht="15" customHeight="1" x14ac:dyDescent="0.25">
      <c r="A21" s="36" t="s">
        <v>32</v>
      </c>
      <c r="B21" s="11" t="s">
        <v>28</v>
      </c>
      <c r="C21" s="85">
        <f t="shared" si="2"/>
        <v>67.112763382661015</v>
      </c>
      <c r="D21" s="85">
        <f t="shared" ref="D21:D28" si="3">+IF(M21="","―",M21)</f>
        <v>13.914239210416168</v>
      </c>
      <c r="E21" s="85">
        <f t="shared" ref="E21:E28" si="4">+IF(N21="","―",N21)</f>
        <v>153.94911997422014</v>
      </c>
      <c r="F21" s="85">
        <f t="shared" ref="F21:F28" si="5">+IF(O21="","―",O21)</f>
        <v>8.0319637410911415</v>
      </c>
      <c r="G21" s="85" t="str">
        <f t="shared" si="1"/>
        <v>―</v>
      </c>
      <c r="I21" s="92"/>
      <c r="J21" s="85" t="str">
        <f>IF(OR('21Q4_P1'!J22&lt;=0,'21Q4_P1'!I22&lt;=0),"―",('21Q4_P1'!J22/'21Q4_P1'!I22-1)*100)</f>
        <v>―</v>
      </c>
      <c r="K21" s="85" t="str">
        <f>IF(OR('21Q4_P1'!K22&lt;=0,'21Q4_P1'!J22&lt;=0),"―",('21Q4_P1'!K22/'21Q4_P1'!J22-1)*100)</f>
        <v>―</v>
      </c>
      <c r="L21" s="85">
        <f>IF(OR('21Q4_P1'!L22&lt;=0,'21Q4_P1'!K22&lt;=0),"―",('21Q4_P1'!L22/'21Q4_P1'!K22-1)*100)</f>
        <v>67.112763382661015</v>
      </c>
      <c r="M21" s="85">
        <f>IF(OR('21Q4_P1'!M22&lt;=0,'21Q4_P1'!L22&lt;=0),"―",('21Q4_P1'!M22/'21Q4_P1'!L22-1)*100)</f>
        <v>13.914239210416168</v>
      </c>
      <c r="N21" s="85">
        <f>IF(OR('21Q4_P1'!N22&lt;=0,'21Q4_P1'!M22&lt;=0),"―",('21Q4_P1'!N22/'21Q4_P1'!M22-1)*100)</f>
        <v>153.94911997422014</v>
      </c>
      <c r="O21" s="85">
        <f>IF(OR('21Q4_P1'!O22&lt;=0,'21Q4_P1'!N22&lt;=0),"―",('21Q4_P1'!O22/'21Q4_P1'!N22-1)*100)</f>
        <v>8.0319637410911415</v>
      </c>
      <c r="P21" s="85" t="str">
        <f>IF(OR('21Q4_P1'!P22&lt;=0,'21Q4_P1'!O22&lt;=0),"―",('21Q4_P1'!P22/'21Q4_P1'!O22-1)*100)</f>
        <v>―</v>
      </c>
      <c r="Q21" s="85" t="str">
        <f>IF(OR('21Q4_P1'!Q22&lt;=0,'21Q4_P1'!P22&lt;=0),"―",('21Q4_P1'!Q22/'21Q4_P1'!P22-1)*100)</f>
        <v>―</v>
      </c>
      <c r="R21" s="85" t="str">
        <f>IF(OR('21Q4_P1'!R22&lt;=0,'21Q4_P1'!Q22&lt;=0),"―",('21Q4_P1'!R22/'21Q4_P1'!Q22-1)*100)</f>
        <v>―</v>
      </c>
      <c r="S21" s="85" t="str">
        <f>IF(OR('21Q4_P1'!S22&lt;=0,'21Q4_P1'!R22&lt;=0),"―",('21Q4_P1'!S22/'21Q4_P1'!R22-1)*100)</f>
        <v>―</v>
      </c>
      <c r="T21" s="85" t="str">
        <f>IF(OR('21Q4_P1'!T22&lt;=0,'21Q4_P1'!S22&lt;=0),"―",('21Q4_P1'!T22/'21Q4_P1'!S22-1)*100)</f>
        <v>―</v>
      </c>
      <c r="U21" s="85" t="str">
        <f>IF(OR('21Q4_P1'!U22&lt;=0,'21Q4_P1'!T22&lt;=0),"―",('21Q4_P1'!U22/'21Q4_P1'!T22-1)*100)</f>
        <v>―</v>
      </c>
      <c r="V21" s="85" t="str">
        <f>IF(OR('21Q4_P1'!V22&lt;=0,'21Q4_P1'!U22&lt;=0),"―",('21Q4_P1'!V22/'21Q4_P1'!U22-1)*100)</f>
        <v>―</v>
      </c>
      <c r="W21" s="85" t="str">
        <f>IF(OR('21Q4_P1'!W22&lt;=0,'21Q4_P1'!V22&lt;=0),"―",('21Q4_P1'!W22/'21Q4_P1'!V22-1)*100)</f>
        <v>―</v>
      </c>
      <c r="X21" s="85" t="str">
        <f>IF(OR('21Q4_P1'!X22&lt;=0,'21Q4_P1'!W22&lt;=0),"―",('21Q4_P1'!X22/'21Q4_P1'!W22-1)*100)</f>
        <v>―</v>
      </c>
      <c r="Y21" s="85"/>
      <c r="AC21" s="27" t="s">
        <v>89</v>
      </c>
    </row>
    <row r="22" spans="1:29" s="27" customFormat="1" ht="15" customHeight="1" x14ac:dyDescent="0.25">
      <c r="A22" s="36" t="s">
        <v>38</v>
      </c>
      <c r="B22" s="11" t="s">
        <v>41</v>
      </c>
      <c r="C22" s="85">
        <f t="shared" si="2"/>
        <v>45.803364097462037</v>
      </c>
      <c r="D22" s="85">
        <f t="shared" si="3"/>
        <v>61.130356533499473</v>
      </c>
      <c r="E22" s="85">
        <f t="shared" si="4"/>
        <v>50.182382432542958</v>
      </c>
      <c r="F22" s="85">
        <f t="shared" si="5"/>
        <v>18.464274132592195</v>
      </c>
      <c r="G22" s="85" t="str">
        <f t="shared" si="1"/>
        <v>―</v>
      </c>
      <c r="I22" s="92"/>
      <c r="J22" s="85" t="str">
        <f>IF(OR('21Q4_P1'!J28&lt;=0,'21Q4_P1'!I28&lt;=0),"―",('21Q4_P1'!J28/'21Q4_P1'!I28-1)*100)</f>
        <v>―</v>
      </c>
      <c r="K22" s="85" t="str">
        <f>IF(OR('21Q4_P1'!K28&lt;=0,'21Q4_P1'!J28&lt;=0),"―",('21Q4_P1'!K28/'21Q4_P1'!J28-1)*100)</f>
        <v>―</v>
      </c>
      <c r="L22" s="85">
        <f>IF(OR('21Q4_P1'!L28&lt;=0,'21Q4_P1'!K28&lt;=0),"―",('21Q4_P1'!L28/'21Q4_P1'!K28-1)*100)</f>
        <v>45.803364097462037</v>
      </c>
      <c r="M22" s="85">
        <f>IF(OR('21Q4_P1'!M28&lt;=0,'21Q4_P1'!L28&lt;=0),"―",('21Q4_P1'!M28/'21Q4_P1'!L28-1)*100)</f>
        <v>61.130356533499473</v>
      </c>
      <c r="N22" s="85">
        <f>IF(OR('21Q4_P1'!N28&lt;=0,'21Q4_P1'!M28&lt;=0),"―",('21Q4_P1'!N28/'21Q4_P1'!M28-1)*100)</f>
        <v>50.182382432542958</v>
      </c>
      <c r="O22" s="85">
        <f>IF(OR('21Q4_P1'!O28&lt;=0,'21Q4_P1'!N28&lt;=0),"―",('21Q4_P1'!O28/'21Q4_P1'!N28-1)*100)</f>
        <v>18.464274132592195</v>
      </c>
      <c r="P22" s="85" t="str">
        <f>IF(OR('21Q4_P1'!P28&lt;=0,'21Q4_P1'!O28&lt;=0),"―",('21Q4_P1'!P28/'21Q4_P1'!O28-1)*100)</f>
        <v>―</v>
      </c>
      <c r="Q22" s="85" t="str">
        <f>IF(OR('21Q4_P1'!Q28&lt;=0,'21Q4_P1'!P28&lt;=0),"―",('21Q4_P1'!Q28/'21Q4_P1'!P28-1)*100)</f>
        <v>―</v>
      </c>
      <c r="R22" s="85" t="str">
        <f>IF(OR('21Q4_P1'!R28&lt;=0,'21Q4_P1'!Q28&lt;=0),"―",('21Q4_P1'!R28/'21Q4_P1'!Q28-1)*100)</f>
        <v>―</v>
      </c>
      <c r="S22" s="85" t="str">
        <f>IF(OR('21Q4_P1'!S28&lt;=0,'21Q4_P1'!R28&lt;=0),"―",('21Q4_P1'!S28/'21Q4_P1'!R28-1)*100)</f>
        <v>―</v>
      </c>
      <c r="T22" s="85" t="str">
        <f>IF(OR('21Q4_P1'!T28&lt;=0,'21Q4_P1'!S28&lt;=0),"―",('21Q4_P1'!T28/'21Q4_P1'!S28-1)*100)</f>
        <v>―</v>
      </c>
      <c r="U22" s="85" t="str">
        <f>IF(OR('21Q4_P1'!U28&lt;=0,'21Q4_P1'!T28&lt;=0),"―",('21Q4_P1'!U28/'21Q4_P1'!T28-1)*100)</f>
        <v>―</v>
      </c>
      <c r="V22" s="85" t="str">
        <f>IF(OR('21Q4_P1'!V28&lt;=0,'21Q4_P1'!U28&lt;=0),"―",('21Q4_P1'!V28/'21Q4_P1'!U28-1)*100)</f>
        <v>―</v>
      </c>
      <c r="W22" s="85" t="str">
        <f>IF(OR('21Q4_P1'!W28&lt;=0,'21Q4_P1'!V28&lt;=0),"―",('21Q4_P1'!W28/'21Q4_P1'!V28-1)*100)</f>
        <v>―</v>
      </c>
      <c r="X22" s="85" t="str">
        <f>IF(OR('21Q4_P1'!X28&lt;=0,'21Q4_P1'!W28&lt;=0),"―",('21Q4_P1'!X28/'21Q4_P1'!W28-1)*100)</f>
        <v>―</v>
      </c>
      <c r="Y22" s="85"/>
      <c r="AC22" s="27" t="s">
        <v>89</v>
      </c>
    </row>
    <row r="23" spans="1:29" s="27" customFormat="1" ht="15" customHeight="1" x14ac:dyDescent="0.25">
      <c r="A23" s="45" t="s">
        <v>48</v>
      </c>
      <c r="B23" s="13" t="s">
        <v>515</v>
      </c>
      <c r="C23" s="91">
        <f t="shared" si="2"/>
        <v>20.329402816973353</v>
      </c>
      <c r="D23" s="91">
        <f t="shared" si="3"/>
        <v>7.2534185013754859</v>
      </c>
      <c r="E23" s="91">
        <f t="shared" si="4"/>
        <v>13.042007717814496</v>
      </c>
      <c r="F23" s="91">
        <f t="shared" si="5"/>
        <v>3.6437522400369904</v>
      </c>
      <c r="G23" s="91">
        <f t="shared" si="1"/>
        <v>12.751274952470325</v>
      </c>
      <c r="I23" s="91"/>
      <c r="J23" s="85" t="str">
        <f>IF(OR('21Q4_P1'!J34&lt;=0,'21Q4_P1'!I34&lt;=0),"―",('21Q4_P1'!J34/'21Q4_P1'!I34-1)*100)</f>
        <v>―</v>
      </c>
      <c r="K23" s="85" t="str">
        <f>IF(OR('21Q4_P1'!K34&lt;=0,'21Q4_P1'!J34&lt;=0),"―",('21Q4_P1'!K34/'21Q4_P1'!J34-1)*100)</f>
        <v>―</v>
      </c>
      <c r="L23" s="85">
        <f>IF(OR('21Q4_P1'!L34&lt;=0,'21Q4_P1'!K34&lt;=0),"―",('21Q4_P1'!L34/'21Q4_P1'!K34-1)*100)</f>
        <v>20.329402816973353</v>
      </c>
      <c r="M23" s="85">
        <f>IF(OR('21Q4_P1'!M34&lt;=0,'21Q4_P1'!L34&lt;=0),"―",('21Q4_P1'!M34/'21Q4_P1'!L34-1)*100)</f>
        <v>7.2534185013754859</v>
      </c>
      <c r="N23" s="85">
        <f>IF(OR('21Q4_P1'!N34&lt;=0,'21Q4_P1'!M34&lt;=0),"―",('21Q4_P1'!N34/'21Q4_P1'!M34-1)*100)</f>
        <v>13.042007717814496</v>
      </c>
      <c r="O23" s="85">
        <f>IF(OR('21Q4_P1'!O34&lt;=0,'21Q4_P1'!N34&lt;=0),"―",('21Q4_P1'!O34/'21Q4_P1'!N34-1)*100)</f>
        <v>3.6437522400369904</v>
      </c>
      <c r="P23" s="85" t="str">
        <f>IF(OR('21Q4_P1'!P34&lt;=0,'21Q4_P1'!O34&lt;=0),"―",('21Q4_P1'!P34/'21Q4_P1'!O34-1)*100)</f>
        <v>―</v>
      </c>
      <c r="Q23" s="85" t="str">
        <f>IF(OR('21Q4_P1'!Q34&lt;=0,'21Q4_P1'!P34&lt;=0),"―",('21Q4_P1'!Q34/'21Q4_P1'!P34-1)*100)</f>
        <v>―</v>
      </c>
      <c r="R23" s="85" t="str">
        <f>IF(OR('21Q4_P1'!R34&lt;=0,'21Q4_P1'!Q34&lt;=0),"―",('21Q4_P1'!R34/'21Q4_P1'!Q34-1)*100)</f>
        <v>―</v>
      </c>
      <c r="S23" s="85" t="str">
        <f>IF(OR('21Q4_P1'!S34&lt;=0,'21Q4_P1'!R34&lt;=0),"―",('21Q4_P1'!S34/'21Q4_P1'!R34-1)*100)</f>
        <v>―</v>
      </c>
      <c r="T23" s="85" t="str">
        <f>IF(OR('21Q4_P1'!T34&lt;=0,'21Q4_P1'!S34&lt;=0),"―",('21Q4_P1'!T34/'21Q4_P1'!S34-1)*100)</f>
        <v>―</v>
      </c>
      <c r="U23" s="85" t="str">
        <f>IF(OR('21Q4_P1'!U34&lt;=0,'21Q4_P1'!T34&lt;=0),"―",('21Q4_P1'!U34/'21Q4_P1'!T34-1)*100)</f>
        <v>―</v>
      </c>
      <c r="V23" s="85" t="str">
        <f>IF(OR('21Q4_P1'!V34&lt;=0,'21Q4_P1'!U34&lt;=0),"―",('21Q4_P1'!V34/'21Q4_P1'!U34-1)*100)</f>
        <v>―</v>
      </c>
      <c r="W23" s="85" t="str">
        <f>IF(OR('21Q4_P1'!W34&lt;=0,'21Q4_P1'!V34&lt;=0),"―",('21Q4_P1'!W34/'21Q4_P1'!V34-1)*100)</f>
        <v>―</v>
      </c>
      <c r="X23" s="85" t="str">
        <f>IF(OR('21Q4_P1'!X34&lt;=0,'21Q4_P1'!W34&lt;=0),"―",('21Q4_P1'!X34/'21Q4_P1'!W34-1)*100)</f>
        <v>―</v>
      </c>
      <c r="Y23" s="85">
        <f>IF(OR('21Q4_P1'!Y34&lt;=0,'21Q4_P1'!O34&lt;=0),"―",('21Q4_P1'!Y34/'21Q4_P1'!O34-1)*100)</f>
        <v>12.751274952470325</v>
      </c>
      <c r="AC23" s="27" t="s">
        <v>89</v>
      </c>
    </row>
    <row r="24" spans="1:29" s="27" customFormat="1" ht="15" customHeight="1" x14ac:dyDescent="0.25">
      <c r="A24" s="36" t="s">
        <v>49</v>
      </c>
      <c r="B24" s="11" t="s">
        <v>510</v>
      </c>
      <c r="C24" s="85">
        <f t="shared" si="2"/>
        <v>9152.2691854856839</v>
      </c>
      <c r="D24" s="85">
        <f t="shared" si="3"/>
        <v>1301.1527173874615</v>
      </c>
      <c r="E24" s="85">
        <f t="shared" si="4"/>
        <v>-96.458282869968599</v>
      </c>
      <c r="F24" s="85">
        <f t="shared" si="5"/>
        <v>322.68322309034511</v>
      </c>
      <c r="G24" s="85" t="str">
        <f t="shared" si="1"/>
        <v>―</v>
      </c>
      <c r="I24" s="92"/>
      <c r="J24" s="85" t="str">
        <f>IF(OR('21Q4_P1'!J35&lt;=0,'21Q4_P1'!I35&lt;=0),"―",('21Q4_P1'!J35/'21Q4_P1'!I35-1)*100)</f>
        <v>―</v>
      </c>
      <c r="K24" s="85" t="str">
        <f>IF(OR('21Q4_P1'!K35&lt;=0,'21Q4_P1'!J35&lt;=0),"―",('21Q4_P1'!K35/'21Q4_P1'!J35-1)*100)</f>
        <v>―</v>
      </c>
      <c r="L24" s="85">
        <f>IF(OR('21Q4_P1'!L35&lt;=0,'21Q4_P1'!K35&lt;=0),"―",('21Q4_P1'!L35/'21Q4_P1'!K35-1)*100)</f>
        <v>9152.2691854856839</v>
      </c>
      <c r="M24" s="85">
        <f>IF(OR('21Q4_P1'!M35&lt;=0,'21Q4_P1'!L35&lt;=0),"―",('21Q4_P1'!M35/'21Q4_P1'!L35-1)*100)</f>
        <v>1301.1527173874615</v>
      </c>
      <c r="N24" s="85">
        <f>IF(OR('21Q4_P1'!N35&lt;=0,'21Q4_P1'!M35&lt;=0),"―",('21Q4_P1'!N35/'21Q4_P1'!M35-1)*100)</f>
        <v>-96.458282869968599</v>
      </c>
      <c r="O24" s="85">
        <f>IF(OR('21Q4_P1'!O35&lt;=0,'21Q4_P1'!N35&lt;=0),"―",('21Q4_P1'!O35/'21Q4_P1'!N35-1)*100)</f>
        <v>322.68322309034511</v>
      </c>
      <c r="P24" s="85" t="str">
        <f>IF(OR('21Q4_P1'!P35&lt;=0,'21Q4_P1'!O35&lt;=0),"―",('21Q4_P1'!P35/'21Q4_P1'!O35-1)*100)</f>
        <v>―</v>
      </c>
      <c r="Q24" s="85" t="str">
        <f>IF(OR('21Q4_P1'!Q35&lt;=0,'21Q4_P1'!P35&lt;=0),"―",('21Q4_P1'!Q35/'21Q4_P1'!P35-1)*100)</f>
        <v>―</v>
      </c>
      <c r="R24" s="85" t="str">
        <f>IF(OR('21Q4_P1'!R35&lt;=0,'21Q4_P1'!Q35&lt;=0),"―",('21Q4_P1'!R35/'21Q4_P1'!Q35-1)*100)</f>
        <v>―</v>
      </c>
      <c r="S24" s="85" t="str">
        <f>IF(OR('21Q4_P1'!S35&lt;=0,'21Q4_P1'!R35&lt;=0),"―",('21Q4_P1'!S35/'21Q4_P1'!R35-1)*100)</f>
        <v>―</v>
      </c>
      <c r="T24" s="85" t="str">
        <f>IF(OR('21Q4_P1'!T35&lt;=0,'21Q4_P1'!S35&lt;=0),"―",('21Q4_P1'!T35/'21Q4_P1'!S35-1)*100)</f>
        <v>―</v>
      </c>
      <c r="U24" s="85" t="str">
        <f>IF(OR('21Q4_P1'!U35&lt;=0,'21Q4_P1'!T35&lt;=0),"―",('21Q4_P1'!U35/'21Q4_P1'!T35-1)*100)</f>
        <v>―</v>
      </c>
      <c r="V24" s="85" t="str">
        <f>IF(OR('21Q4_P1'!V35&lt;=0,'21Q4_P1'!U35&lt;=0),"―",('21Q4_P1'!V35/'21Q4_P1'!U35-1)*100)</f>
        <v>―</v>
      </c>
      <c r="W24" s="85" t="str">
        <f>IF(OR('21Q4_P1'!W35&lt;=0,'21Q4_P1'!V35&lt;=0),"―",('21Q4_P1'!W35/'21Q4_P1'!V35-1)*100)</f>
        <v>―</v>
      </c>
      <c r="X24" s="85" t="str">
        <f>IF(OR('21Q4_P1'!X35&lt;=0,'21Q4_P1'!W35&lt;=0),"―",('21Q4_P1'!X35/'21Q4_P1'!W35-1)*100)</f>
        <v>―</v>
      </c>
      <c r="Y24" s="85"/>
      <c r="AC24" s="27" t="s">
        <v>89</v>
      </c>
    </row>
    <row r="25" spans="1:29" s="27" customFormat="1" ht="15" customHeight="1" x14ac:dyDescent="0.25">
      <c r="A25" s="36" t="s">
        <v>51</v>
      </c>
      <c r="B25" s="11" t="s">
        <v>512</v>
      </c>
      <c r="C25" s="85">
        <f t="shared" si="2"/>
        <v>274.86857018754984</v>
      </c>
      <c r="D25" s="85">
        <f t="shared" si="3"/>
        <v>339.57879480018283</v>
      </c>
      <c r="E25" s="85">
        <f t="shared" si="4"/>
        <v>-25.123011974625864</v>
      </c>
      <c r="F25" s="85">
        <f t="shared" si="5"/>
        <v>29.519236479094779</v>
      </c>
      <c r="G25" s="85" t="str">
        <f t="shared" si="1"/>
        <v>―</v>
      </c>
      <c r="I25" s="92"/>
      <c r="J25" s="85" t="str">
        <f>IF(OR('21Q4_P1'!J40&lt;=0,'21Q4_P1'!I40&lt;=0),"―",('21Q4_P1'!J40/'21Q4_P1'!I40-1)*100)</f>
        <v>―</v>
      </c>
      <c r="K25" s="85" t="str">
        <f>IF(OR('21Q4_P1'!K40&lt;=0,'21Q4_P1'!J40&lt;=0),"―",('21Q4_P1'!K40/'21Q4_P1'!J40-1)*100)</f>
        <v>―</v>
      </c>
      <c r="L25" s="85">
        <f>IF(OR('21Q4_P1'!L40&lt;=0,'21Q4_P1'!K40&lt;=0),"―",('21Q4_P1'!L40/'21Q4_P1'!K40-1)*100)</f>
        <v>274.86857018754984</v>
      </c>
      <c r="M25" s="85">
        <f>IF(OR('21Q4_P1'!M40&lt;=0,'21Q4_P1'!L40&lt;=0),"―",('21Q4_P1'!M40/'21Q4_P1'!L40-1)*100)</f>
        <v>339.57879480018283</v>
      </c>
      <c r="N25" s="85">
        <f>IF(OR('21Q4_P1'!N40&lt;=0,'21Q4_P1'!M40&lt;=0),"―",('21Q4_P1'!N40/'21Q4_P1'!M40-1)*100)</f>
        <v>-25.123011974625864</v>
      </c>
      <c r="O25" s="85">
        <f>IF(OR('21Q4_P1'!O40&lt;=0,'21Q4_P1'!N40&lt;=0),"―",('21Q4_P1'!O40/'21Q4_P1'!N40-1)*100)</f>
        <v>29.519236479094779</v>
      </c>
      <c r="P25" s="85" t="str">
        <f>IF(OR('21Q4_P1'!P40&lt;=0,'21Q4_P1'!O40&lt;=0),"―",('21Q4_P1'!P40/'21Q4_P1'!O40-1)*100)</f>
        <v>―</v>
      </c>
      <c r="Q25" s="85" t="str">
        <f>IF(OR('21Q4_P1'!Q40&lt;=0,'21Q4_P1'!P40&lt;=0),"―",('21Q4_P1'!Q40/'21Q4_P1'!P40-1)*100)</f>
        <v>―</v>
      </c>
      <c r="R25" s="85" t="str">
        <f>IF(OR('21Q4_P1'!R40&lt;=0,'21Q4_P1'!Q40&lt;=0),"―",('21Q4_P1'!R40/'21Q4_P1'!Q40-1)*100)</f>
        <v>―</v>
      </c>
      <c r="S25" s="85" t="str">
        <f>IF(OR('21Q4_P1'!S40&lt;=0,'21Q4_P1'!R40&lt;=0),"―",('21Q4_P1'!S40/'21Q4_P1'!R40-1)*100)</f>
        <v>―</v>
      </c>
      <c r="T25" s="85" t="str">
        <f>IF(OR('21Q4_P1'!T40&lt;=0,'21Q4_P1'!S40&lt;=0),"―",('21Q4_P1'!T40/'21Q4_P1'!S40-1)*100)</f>
        <v>―</v>
      </c>
      <c r="U25" s="85" t="str">
        <f>IF(OR('21Q4_P1'!U40&lt;=0,'21Q4_P1'!T40&lt;=0),"―",('21Q4_P1'!U40/'21Q4_P1'!T40-1)*100)</f>
        <v>―</v>
      </c>
      <c r="V25" s="85" t="str">
        <f>IF(OR('21Q4_P1'!V40&lt;=0,'21Q4_P1'!U40&lt;=0),"―",('21Q4_P1'!V40/'21Q4_P1'!U40-1)*100)</f>
        <v>―</v>
      </c>
      <c r="W25" s="85" t="str">
        <f>IF(OR('21Q4_P1'!W40&lt;=0,'21Q4_P1'!V40&lt;=0),"―",('21Q4_P1'!W40/'21Q4_P1'!V40-1)*100)</f>
        <v>―</v>
      </c>
      <c r="X25" s="85" t="str">
        <f>IF(OR('21Q4_P1'!X40&lt;=0,'21Q4_P1'!W40&lt;=0),"―",('21Q4_P1'!X40/'21Q4_P1'!W40-1)*100)</f>
        <v>―</v>
      </c>
      <c r="Y25" s="85"/>
      <c r="AC25" s="27" t="s">
        <v>89</v>
      </c>
    </row>
    <row r="26" spans="1:29" s="27" customFormat="1" ht="15" customHeight="1" x14ac:dyDescent="0.25">
      <c r="A26" s="45" t="s">
        <v>56</v>
      </c>
      <c r="B26" s="13" t="s">
        <v>516</v>
      </c>
      <c r="C26" s="91">
        <f t="shared" si="2"/>
        <v>20.827965333970511</v>
      </c>
      <c r="D26" s="91">
        <f t="shared" si="3"/>
        <v>40.588820714180173</v>
      </c>
      <c r="E26" s="91">
        <f t="shared" si="4"/>
        <v>-23.132377960532235</v>
      </c>
      <c r="F26" s="91">
        <f t="shared" si="5"/>
        <v>5.3565438701667079</v>
      </c>
      <c r="G26" s="91" t="str">
        <f t="shared" si="1"/>
        <v>―</v>
      </c>
      <c r="I26" s="91"/>
      <c r="J26" s="91" t="str">
        <f>IF(OR('21Q4_P1'!J46&lt;=0,'21Q4_P1'!I46&lt;=0),"―",('21Q4_P1'!J46/'21Q4_P1'!I46-1)*100)</f>
        <v>―</v>
      </c>
      <c r="K26" s="91" t="str">
        <f>IF(OR('21Q4_P1'!K46&lt;=0,'21Q4_P1'!J46&lt;=0),"―",('21Q4_P1'!K46/'21Q4_P1'!J46-1)*100)</f>
        <v>―</v>
      </c>
      <c r="L26" s="91">
        <f>IF(OR('21Q4_P1'!L46&lt;=0,'21Q4_P1'!K46&lt;=0),"―",('21Q4_P1'!L46/'21Q4_P1'!K46-1)*100)</f>
        <v>20.827965333970511</v>
      </c>
      <c r="M26" s="91">
        <f>IF(OR('21Q4_P1'!M46&lt;=0,'21Q4_P1'!L46&lt;=0),"―",('21Q4_P1'!M46/'21Q4_P1'!L46-1)*100)</f>
        <v>40.588820714180173</v>
      </c>
      <c r="N26" s="91">
        <f>IF(OR('21Q4_P1'!N46&lt;=0,'21Q4_P1'!M46&lt;=0),"―",('21Q4_P1'!N46/'21Q4_P1'!M46-1)*100)</f>
        <v>-23.132377960532235</v>
      </c>
      <c r="O26" s="91">
        <f>IF(OR('21Q4_P1'!O46&lt;=0,'21Q4_P1'!N46&lt;=0),"―",('21Q4_P1'!O46/'21Q4_P1'!N46-1)*100)</f>
        <v>5.3565438701667079</v>
      </c>
      <c r="P26" s="91" t="str">
        <f>IF(OR('21Q4_P1'!P46&lt;=0,'21Q4_P1'!O46&lt;=0),"―",('21Q4_P1'!P46/'21Q4_P1'!O46-1)*100)</f>
        <v>―</v>
      </c>
      <c r="Q26" s="91" t="str">
        <f>IF(OR('21Q4_P1'!Q46&lt;=0,'21Q4_P1'!P46&lt;=0),"―",('21Q4_P1'!Q46/'21Q4_P1'!P46-1)*100)</f>
        <v>―</v>
      </c>
      <c r="R26" s="91" t="str">
        <f>IF(OR('21Q4_P1'!R46&lt;=0,'21Q4_P1'!Q46&lt;=0),"―",('21Q4_P1'!R46/'21Q4_P1'!Q46-1)*100)</f>
        <v>―</v>
      </c>
      <c r="S26" s="91" t="str">
        <f>IF(OR('21Q4_P1'!S46&lt;=0,'21Q4_P1'!R46&lt;=0),"―",('21Q4_P1'!S46/'21Q4_P1'!R46-1)*100)</f>
        <v>―</v>
      </c>
      <c r="T26" s="91" t="str">
        <f>IF(OR('21Q4_P1'!T46&lt;=0,'21Q4_P1'!S46&lt;=0),"―",('21Q4_P1'!T46/'21Q4_P1'!S46-1)*100)</f>
        <v>―</v>
      </c>
      <c r="U26" s="91" t="str">
        <f>IF(OR('21Q4_P1'!U46&lt;=0,'21Q4_P1'!T46&lt;=0),"―",('21Q4_P1'!U46/'21Q4_P1'!T46-1)*100)</f>
        <v>―</v>
      </c>
      <c r="V26" s="91" t="str">
        <f>IF(OR('21Q4_P1'!V46&lt;=0,'21Q4_P1'!U46&lt;=0),"―",('21Q4_P1'!V46/'21Q4_P1'!U46-1)*100)</f>
        <v>―</v>
      </c>
      <c r="W26" s="91" t="str">
        <f>IF(OR('21Q4_P1'!W46&lt;=0,'21Q4_P1'!V46&lt;=0),"―",('21Q4_P1'!W46/'21Q4_P1'!V46-1)*100)</f>
        <v>―</v>
      </c>
      <c r="X26" s="91" t="str">
        <f>IF(OR('21Q4_P1'!X46&lt;=0,'21Q4_P1'!W46&lt;=0),"―",('21Q4_P1'!X46/'21Q4_P1'!W46-1)*100)</f>
        <v>―</v>
      </c>
      <c r="Y26" s="91"/>
      <c r="AC26" s="27" t="s">
        <v>89</v>
      </c>
    </row>
    <row r="27" spans="1:29" s="27" customFormat="1" ht="15" customHeight="1" x14ac:dyDescent="0.25">
      <c r="A27" s="45" t="s">
        <v>57</v>
      </c>
      <c r="B27" s="13" t="s">
        <v>54</v>
      </c>
      <c r="C27" s="91">
        <f t="shared" si="2"/>
        <v>4.1430001003234462</v>
      </c>
      <c r="D27" s="91">
        <f t="shared" si="3"/>
        <v>53.763710526417576</v>
      </c>
      <c r="E27" s="91">
        <f t="shared" si="4"/>
        <v>-18.427165572622929</v>
      </c>
      <c r="F27" s="91">
        <f t="shared" si="5"/>
        <v>17.77429678743885</v>
      </c>
      <c r="G27" s="91" t="str">
        <f t="shared" si="1"/>
        <v>―</v>
      </c>
      <c r="I27" s="90"/>
      <c r="J27" s="91" t="str">
        <f>IF(OR('21Q4_P1'!J47&lt;=0,'21Q4_P1'!I47&lt;=0),"―",('21Q4_P1'!J47/'21Q4_P1'!I47-1)*100)</f>
        <v>―</v>
      </c>
      <c r="K27" s="91" t="str">
        <f>IF(OR('21Q4_P1'!K47&lt;=0,'21Q4_P1'!J47&lt;=0),"―",('21Q4_P1'!K47/'21Q4_P1'!J47-1)*100)</f>
        <v>―</v>
      </c>
      <c r="L27" s="91">
        <f>IF(OR('21Q4_P1'!L47&lt;=0,'21Q4_P1'!K47&lt;=0),"―",('21Q4_P1'!L47/'21Q4_P1'!K47-1)*100)</f>
        <v>4.1430001003234462</v>
      </c>
      <c r="M27" s="91">
        <f>IF(OR('21Q4_P1'!M47&lt;=0,'21Q4_P1'!L47&lt;=0),"―",('21Q4_P1'!M47/'21Q4_P1'!L47-1)*100)</f>
        <v>53.763710526417576</v>
      </c>
      <c r="N27" s="91">
        <f>IF(OR('21Q4_P1'!N47&lt;=0,'21Q4_P1'!M47&lt;=0),"―",('21Q4_P1'!N47/'21Q4_P1'!M47-1)*100)</f>
        <v>-18.427165572622929</v>
      </c>
      <c r="O27" s="91">
        <f>IF(OR('21Q4_P1'!O47&lt;=0,'21Q4_P1'!N47&lt;=0),"―",('21Q4_P1'!O47/'21Q4_P1'!N47-1)*100)</f>
        <v>17.77429678743885</v>
      </c>
      <c r="P27" s="91" t="str">
        <f>IF(OR('21Q4_P1'!P47&lt;=0,'21Q4_P1'!O47&lt;=0),"―",('21Q4_P1'!P47/'21Q4_P1'!O47-1)*100)</f>
        <v>―</v>
      </c>
      <c r="Q27" s="91" t="str">
        <f>IF(OR('21Q4_P1'!Q47&lt;=0,'21Q4_P1'!P47&lt;=0),"―",('21Q4_P1'!Q47/'21Q4_P1'!P47-1)*100)</f>
        <v>―</v>
      </c>
      <c r="R27" s="91" t="str">
        <f>IF(OR('21Q4_P1'!R47&lt;=0,'21Q4_P1'!Q47&lt;=0),"―",('21Q4_P1'!R47/'21Q4_P1'!Q47-1)*100)</f>
        <v>―</v>
      </c>
      <c r="S27" s="91" t="str">
        <f>IF(OR('21Q4_P1'!S47&lt;=0,'21Q4_P1'!R47&lt;=0),"―",('21Q4_P1'!S47/'21Q4_P1'!R47-1)*100)</f>
        <v>―</v>
      </c>
      <c r="T27" s="91" t="str">
        <f>IF(OR('21Q4_P1'!T47&lt;=0,'21Q4_P1'!S47&lt;=0),"―",('21Q4_P1'!T47/'21Q4_P1'!S47-1)*100)</f>
        <v>―</v>
      </c>
      <c r="U27" s="91" t="str">
        <f>IF(OR('21Q4_P1'!U47&lt;=0,'21Q4_P1'!T47&lt;=0),"―",('21Q4_P1'!U47/'21Q4_P1'!T47-1)*100)</f>
        <v>―</v>
      </c>
      <c r="V27" s="91" t="str">
        <f>IF(OR('21Q4_P1'!V47&lt;=0,'21Q4_P1'!U47&lt;=0),"―",('21Q4_P1'!V47/'21Q4_P1'!U47-1)*100)</f>
        <v>―</v>
      </c>
      <c r="W27" s="91" t="str">
        <f>IF(OR('21Q4_P1'!W47&lt;=0,'21Q4_P1'!V47&lt;=0),"―",('21Q4_P1'!W47/'21Q4_P1'!V47-1)*100)</f>
        <v>―</v>
      </c>
      <c r="X27" s="91" t="str">
        <f>IF(OR('21Q4_P1'!X47&lt;=0,'21Q4_P1'!W47&lt;=0),"―",('21Q4_P1'!X47/'21Q4_P1'!W47-1)*100)</f>
        <v>―</v>
      </c>
      <c r="Y27" s="91"/>
      <c r="AC27" s="27" t="s">
        <v>89</v>
      </c>
    </row>
    <row r="28" spans="1:29" s="27" customFormat="1" ht="15" customHeight="1" x14ac:dyDescent="0.25">
      <c r="A28" s="45" t="s">
        <v>58</v>
      </c>
      <c r="B28" s="13" t="s">
        <v>55</v>
      </c>
      <c r="C28" s="91">
        <f t="shared" si="2"/>
        <v>29.385389266847461</v>
      </c>
      <c r="D28" s="91">
        <f t="shared" si="3"/>
        <v>35.149939414529129</v>
      </c>
      <c r="E28" s="91">
        <f t="shared" si="4"/>
        <v>-25.342314567789604</v>
      </c>
      <c r="F28" s="91">
        <f t="shared" si="5"/>
        <v>-1.0160263525618496</v>
      </c>
      <c r="G28" s="91">
        <f t="shared" si="1"/>
        <v>14.206286489151232</v>
      </c>
      <c r="I28" s="91"/>
      <c r="J28" s="91" t="str">
        <f>IF(OR('21Q4_P1'!J48&lt;=0,'21Q4_P1'!I48&lt;=0),"―",('21Q4_P1'!J48/'21Q4_P1'!I48-1)*100)</f>
        <v>―</v>
      </c>
      <c r="K28" s="91" t="str">
        <f>IF(OR('21Q4_P1'!K48&lt;=0,'21Q4_P1'!J48&lt;=0),"―",('21Q4_P1'!K48/'21Q4_P1'!J48-1)*100)</f>
        <v>―</v>
      </c>
      <c r="L28" s="91">
        <f>IF(OR('21Q4_P1'!L48&lt;=0,'21Q4_P1'!K48&lt;=0),"―",('21Q4_P1'!L48/'21Q4_P1'!K48-1)*100)</f>
        <v>29.385389266847461</v>
      </c>
      <c r="M28" s="91">
        <f>IF(OR('21Q4_P1'!M48&lt;=0,'21Q4_P1'!L48&lt;=0),"―",('21Q4_P1'!M48/'21Q4_P1'!L48-1)*100)</f>
        <v>35.149939414529129</v>
      </c>
      <c r="N28" s="91">
        <f>IF(OR('21Q4_P1'!N48&lt;=0,'21Q4_P1'!M48&lt;=0),"―",('21Q4_P1'!N48/'21Q4_P1'!M48-1)*100)</f>
        <v>-25.342314567789604</v>
      </c>
      <c r="O28" s="91">
        <f>IF(OR('21Q4_P1'!O48&lt;=0,'21Q4_P1'!N48&lt;=0),"―",('21Q4_P1'!O48/'21Q4_P1'!N48-1)*100)</f>
        <v>-1.0160263525618496</v>
      </c>
      <c r="P28" s="91" t="str">
        <f>IF(OR('21Q4_P1'!P48&lt;=0,'21Q4_P1'!O48&lt;=0),"―",('21Q4_P1'!P48/'21Q4_P1'!O48-1)*100)</f>
        <v>―</v>
      </c>
      <c r="Q28" s="91" t="str">
        <f>IF(OR('21Q4_P1'!Q48&lt;=0,'21Q4_P1'!P48&lt;=0),"―",('21Q4_P1'!Q48/'21Q4_P1'!P48-1)*100)</f>
        <v>―</v>
      </c>
      <c r="R28" s="91" t="str">
        <f>IF(OR('21Q4_P1'!R48&lt;=0,'21Q4_P1'!Q48&lt;=0),"―",('21Q4_P1'!R48/'21Q4_P1'!Q48-1)*100)</f>
        <v>―</v>
      </c>
      <c r="S28" s="91" t="str">
        <f>IF(OR('21Q4_P1'!S48&lt;=0,'21Q4_P1'!R48&lt;=0),"―",('21Q4_P1'!S48/'21Q4_P1'!R48-1)*100)</f>
        <v>―</v>
      </c>
      <c r="T28" s="91" t="str">
        <f>IF(OR('21Q4_P1'!T48&lt;=0,'21Q4_P1'!S48&lt;=0),"―",('21Q4_P1'!T48/'21Q4_P1'!S48-1)*100)</f>
        <v>―</v>
      </c>
      <c r="U28" s="91" t="str">
        <f>IF(OR('21Q4_P1'!U48&lt;=0,'21Q4_P1'!T48&lt;=0),"―",('21Q4_P1'!U48/'21Q4_P1'!T48-1)*100)</f>
        <v>―</v>
      </c>
      <c r="V28" s="91" t="str">
        <f>IF(OR('21Q4_P1'!V48&lt;=0,'21Q4_P1'!U48&lt;=0),"―",('21Q4_P1'!V48/'21Q4_P1'!U48-1)*100)</f>
        <v>―</v>
      </c>
      <c r="W28" s="91" t="str">
        <f>IF(OR('21Q4_P1'!W48&lt;=0,'21Q4_P1'!V48&lt;=0),"―",('21Q4_P1'!W48/'21Q4_P1'!V48-1)*100)</f>
        <v>―</v>
      </c>
      <c r="X28" s="91" t="str">
        <f>IF(OR('21Q4_P1'!X48&lt;=0,'21Q4_P1'!W48&lt;=0),"―",('21Q4_P1'!X48/'21Q4_P1'!W48-1)*100)</f>
        <v>―</v>
      </c>
      <c r="Y28" s="91">
        <f>IF(OR('21Q4_P1'!Y48&lt;=0,'21Q4_P1'!O48&lt;=0),"―",('21Q4_P1'!Y48/'21Q4_P1'!O48-1)*100)</f>
        <v>14.206286489151232</v>
      </c>
      <c r="AC28" s="27" t="s">
        <v>89</v>
      </c>
    </row>
    <row r="29" spans="1:29"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Y29" s="93"/>
      <c r="AC29" s="27" t="s">
        <v>89</v>
      </c>
    </row>
    <row r="30" spans="1:29" s="27" customFormat="1" ht="15" customHeight="1" x14ac:dyDescent="0.25">
      <c r="A30" s="36" t="s">
        <v>102</v>
      </c>
      <c r="B30" s="11" t="s">
        <v>102</v>
      </c>
      <c r="C30" s="85">
        <f t="shared" si="2"/>
        <v>25.956031338795537</v>
      </c>
      <c r="D30" s="85">
        <f t="shared" ref="D30:F33" si="6">+IF(M30="","―",M30)</f>
        <v>13.331313328384265</v>
      </c>
      <c r="E30" s="85">
        <f t="shared" si="6"/>
        <v>13.283859968850553</v>
      </c>
      <c r="F30" s="85">
        <f t="shared" si="6"/>
        <v>6.1337650795507459</v>
      </c>
      <c r="G30" s="85">
        <f>+IF(Y30="","―",Y30)</f>
        <v>12.70066004747401</v>
      </c>
      <c r="I30" s="85"/>
      <c r="J30" s="85" t="str">
        <f>IF(OR('21Q4_P1'!J50&lt;=0,'21Q4_P1'!I50&lt;=0),"―",('21Q4_P1'!J50/'21Q4_P1'!I50-1)*100)</f>
        <v>―</v>
      </c>
      <c r="K30" s="85" t="str">
        <f>IF(OR('21Q4_P1'!K50&lt;=0,'21Q4_P1'!J50&lt;=0),"―",('21Q4_P1'!K50/'21Q4_P1'!J50-1)*100)</f>
        <v>―</v>
      </c>
      <c r="L30" s="85">
        <f>IF(OR('21Q4_P1'!L50&lt;=0,'21Q4_P1'!K50&lt;=0),"―",('21Q4_P1'!L50/'21Q4_P1'!K50-1)*100)</f>
        <v>25.956031338795537</v>
      </c>
      <c r="M30" s="85">
        <f>IF(OR('21Q4_P1'!M50&lt;=0,'21Q4_P1'!L50&lt;=0),"―",('21Q4_P1'!M50/'21Q4_P1'!L50-1)*100)</f>
        <v>13.331313328384265</v>
      </c>
      <c r="N30" s="85">
        <f>IF(OR('21Q4_P1'!N50&lt;=0,'21Q4_P1'!M50&lt;=0),"―",('21Q4_P1'!N50/'21Q4_P1'!M50-1)*100)</f>
        <v>13.283859968850553</v>
      </c>
      <c r="O30" s="85">
        <f>IF(OR('21Q4_P1'!O50&lt;=0,'21Q4_P1'!N50&lt;=0),"―",('21Q4_P1'!O50/'21Q4_P1'!N50-1)*100)</f>
        <v>6.1337650795507459</v>
      </c>
      <c r="P30" s="85" t="str">
        <f>IF(OR('21Q4_P1'!P50&lt;=0,'21Q4_P1'!O50&lt;=0),"―",('21Q4_P1'!P50/'21Q4_P1'!O50-1)*100)</f>
        <v>―</v>
      </c>
      <c r="Q30" s="85" t="str">
        <f>IF(OR('21Q4_P1'!Q50&lt;=0,'21Q4_P1'!P50&lt;=0),"―",('21Q4_P1'!Q50/'21Q4_P1'!P50-1)*100)</f>
        <v>―</v>
      </c>
      <c r="R30" s="85" t="str">
        <f>IF(OR('21Q4_P1'!R50&lt;=0,'21Q4_P1'!Q50&lt;=0),"―",('21Q4_P1'!R50/'21Q4_P1'!Q50-1)*100)</f>
        <v>―</v>
      </c>
      <c r="S30" s="85" t="str">
        <f>IF(OR('21Q4_P1'!S50&lt;=0,'21Q4_P1'!R50&lt;=0),"―",('21Q4_P1'!S50/'21Q4_P1'!R50-1)*100)</f>
        <v>―</v>
      </c>
      <c r="T30" s="85" t="str">
        <f>IF(OR('21Q4_P1'!T50&lt;=0,'21Q4_P1'!S50&lt;=0),"―",('21Q4_P1'!T50/'21Q4_P1'!S50-1)*100)</f>
        <v>―</v>
      </c>
      <c r="U30" s="85" t="str">
        <f>IF(OR('21Q4_P1'!U50&lt;=0,'21Q4_P1'!T50&lt;=0),"―",('21Q4_P1'!U50/'21Q4_P1'!T50-1)*100)</f>
        <v>―</v>
      </c>
      <c r="V30" s="85" t="str">
        <f>IF(OR('21Q4_P1'!V50&lt;=0,'21Q4_P1'!U50&lt;=0),"―",('21Q4_P1'!V50/'21Q4_P1'!U50-1)*100)</f>
        <v>―</v>
      </c>
      <c r="W30" s="85" t="str">
        <f>IF(OR('21Q4_P1'!W50&lt;=0,'21Q4_P1'!V50&lt;=0),"―",('21Q4_P1'!W50/'21Q4_P1'!V50-1)*100)</f>
        <v>―</v>
      </c>
      <c r="X30" s="85" t="str">
        <f>IF(OR('21Q4_P1'!X50&lt;=0,'21Q4_P1'!W50&lt;=0),"―",('21Q4_P1'!X50/'21Q4_P1'!W50-1)*100)</f>
        <v>―</v>
      </c>
      <c r="Y30" s="85">
        <f>IF(OR('21Q4_P1'!Y50&lt;=0,'21Q4_P1'!O50&lt;=0),"―",('21Q4_P1'!Y50/'21Q4_P1'!O50-1)*100)</f>
        <v>12.70066004747401</v>
      </c>
      <c r="AC30" s="27" t="s">
        <v>89</v>
      </c>
    </row>
    <row r="31" spans="1:29" s="27" customFormat="1" ht="15" customHeight="1" x14ac:dyDescent="0.25">
      <c r="A31" s="38" t="s">
        <v>10</v>
      </c>
      <c r="B31" s="12" t="s">
        <v>13</v>
      </c>
      <c r="C31" s="87">
        <f>+IF(L31="","―",L31)</f>
        <v>8.9904099071068231</v>
      </c>
      <c r="D31" s="87">
        <f t="shared" si="6"/>
        <v>7.6551643539547687</v>
      </c>
      <c r="E31" s="87">
        <f t="shared" si="6"/>
        <v>16.893478340946146</v>
      </c>
      <c r="F31" s="87">
        <f t="shared" si="6"/>
        <v>9.4072704914943461</v>
      </c>
      <c r="G31" s="87" t="str">
        <f>+IF(Y31="","―",Y31)</f>
        <v>―</v>
      </c>
      <c r="I31" s="86"/>
      <c r="J31" s="87" t="str">
        <f>IF(OR('21Q4_P1'!J51&lt;=0,'21Q4_P1'!I51&lt;=0),"―",('21Q4_P1'!J51/'21Q4_P1'!I51-1)*100)</f>
        <v>―</v>
      </c>
      <c r="K31" s="87" t="str">
        <f>IF(OR('21Q4_P1'!K51&lt;=0,'21Q4_P1'!J51&lt;=0),"―",('21Q4_P1'!K51/'21Q4_P1'!J51-1)*100)</f>
        <v>―</v>
      </c>
      <c r="L31" s="87">
        <f>IF(OR('21Q4_P1'!L51&lt;=0,'21Q4_P1'!K51&lt;=0),"―",('21Q4_P1'!L51/'21Q4_P1'!K51-1)*100)</f>
        <v>8.9904099071068231</v>
      </c>
      <c r="M31" s="87">
        <f>IF(OR('21Q4_P1'!M51&lt;=0,'21Q4_P1'!L51&lt;=0),"―",('21Q4_P1'!M51/'21Q4_P1'!L51-1)*100)</f>
        <v>7.6551643539547687</v>
      </c>
      <c r="N31" s="87">
        <f>IF(OR('21Q4_P1'!N51&lt;=0,'21Q4_P1'!M51&lt;=0),"―",('21Q4_P1'!N51/'21Q4_P1'!M51-1)*100)</f>
        <v>16.893478340946146</v>
      </c>
      <c r="O31" s="87">
        <f>IF(OR('21Q4_P1'!O51&lt;=0,'21Q4_P1'!N51&lt;=0),"―",('21Q4_P1'!O51/'21Q4_P1'!N51-1)*100)</f>
        <v>9.4072704914943461</v>
      </c>
      <c r="P31" s="87" t="str">
        <f>IF(OR('21Q4_P1'!P51&lt;=0,'21Q4_P1'!O51&lt;=0),"―",('21Q4_P1'!P51/'21Q4_P1'!O51-1)*100)</f>
        <v>―</v>
      </c>
      <c r="Q31" s="87" t="str">
        <f>IF(OR('21Q4_P1'!Q51&lt;=0,'21Q4_P1'!P51&lt;=0),"―",('21Q4_P1'!Q51/'21Q4_P1'!P51-1)*100)</f>
        <v>―</v>
      </c>
      <c r="R31" s="87" t="str">
        <f>IF(OR('21Q4_P1'!R51&lt;=0,'21Q4_P1'!Q51&lt;=0),"―",('21Q4_P1'!R51/'21Q4_P1'!Q51-1)*100)</f>
        <v>―</v>
      </c>
      <c r="S31" s="87" t="str">
        <f>IF(OR('21Q4_P1'!S51&lt;=0,'21Q4_P1'!R51&lt;=0),"―",('21Q4_P1'!S51/'21Q4_P1'!R51-1)*100)</f>
        <v>―</v>
      </c>
      <c r="T31" s="87" t="str">
        <f>IF(OR('21Q4_P1'!T51&lt;=0,'21Q4_P1'!S51&lt;=0),"―",('21Q4_P1'!T51/'21Q4_P1'!S51-1)*100)</f>
        <v>―</v>
      </c>
      <c r="U31" s="87" t="str">
        <f>IF(OR('21Q4_P1'!U51&lt;=0,'21Q4_P1'!T51&lt;=0),"―",('21Q4_P1'!U51/'21Q4_P1'!T51-1)*100)</f>
        <v>―</v>
      </c>
      <c r="V31" s="87" t="str">
        <f>IF(OR('21Q4_P1'!V51&lt;=0,'21Q4_P1'!U51&lt;=0),"―",('21Q4_P1'!V51/'21Q4_P1'!U51-1)*100)</f>
        <v>―</v>
      </c>
      <c r="W31" s="87" t="str">
        <f>IF(OR('21Q4_P1'!W51&lt;=0,'21Q4_P1'!V51&lt;=0),"―",('21Q4_P1'!W51/'21Q4_P1'!V51-1)*100)</f>
        <v>―</v>
      </c>
      <c r="X31" s="87" t="str">
        <f>IF(OR('21Q4_P1'!X51&lt;=0,'21Q4_P1'!W51&lt;=0),"―",('21Q4_P1'!X51/'21Q4_P1'!W51-1)*100)</f>
        <v>―</v>
      </c>
      <c r="Y31" s="87"/>
      <c r="AC31" s="27" t="s">
        <v>89</v>
      </c>
    </row>
    <row r="32" spans="1:29" s="27" customFormat="1" ht="15" customHeight="1" x14ac:dyDescent="0.25">
      <c r="A32" s="38" t="s">
        <v>11</v>
      </c>
      <c r="B32" s="12" t="s">
        <v>44</v>
      </c>
      <c r="C32" s="87">
        <f>+IF(L32="","―",L32)</f>
        <v>74.485307063328605</v>
      </c>
      <c r="D32" s="87">
        <f t="shared" si="6"/>
        <v>24.402878076380507</v>
      </c>
      <c r="E32" s="87">
        <f t="shared" si="6"/>
        <v>10.149235074558959</v>
      </c>
      <c r="F32" s="87">
        <f t="shared" si="6"/>
        <v>17.071100230905966</v>
      </c>
      <c r="G32" s="87">
        <f>+IF(Y32="","―",Y32)</f>
        <v>22.969994449309517</v>
      </c>
      <c r="I32" s="86"/>
      <c r="J32" s="87" t="str">
        <f>IF(OR('21Q4_P1'!J52&lt;=0,'21Q4_P1'!I52&lt;=0),"―",('21Q4_P1'!J52/'21Q4_P1'!I52-1)*100)</f>
        <v>―</v>
      </c>
      <c r="K32" s="87" t="str">
        <f>IF(OR('21Q4_P1'!K52&lt;=0,'21Q4_P1'!J52&lt;=0),"―",('21Q4_P1'!K52/'21Q4_P1'!J52-1)*100)</f>
        <v>―</v>
      </c>
      <c r="L32" s="87">
        <f>IF(OR('21Q4_P1'!L52&lt;=0,'21Q4_P1'!K52&lt;=0),"―",('21Q4_P1'!L52/'21Q4_P1'!K52-1)*100)</f>
        <v>74.485307063328605</v>
      </c>
      <c r="M32" s="87">
        <f>IF(OR('21Q4_P1'!M52&lt;=0,'21Q4_P1'!L52&lt;=0),"―",('21Q4_P1'!M52/'21Q4_P1'!L52-1)*100)</f>
        <v>24.402878076380507</v>
      </c>
      <c r="N32" s="87">
        <f>IF(OR('21Q4_P1'!N52&lt;=0,'21Q4_P1'!M52&lt;=0),"―",('21Q4_P1'!N52/'21Q4_P1'!M52-1)*100)</f>
        <v>10.149235074558959</v>
      </c>
      <c r="O32" s="87">
        <f>IF(OR('21Q4_P1'!O52&lt;=0,'21Q4_P1'!N52&lt;=0),"―",('21Q4_P1'!O52/'21Q4_P1'!N52-1)*100)</f>
        <v>17.071100230905966</v>
      </c>
      <c r="P32" s="87" t="str">
        <f>IF(OR('21Q4_P1'!P52&lt;=0,'21Q4_P1'!O52&lt;=0),"―",('21Q4_P1'!P52/'21Q4_P1'!O52-1)*100)</f>
        <v>―</v>
      </c>
      <c r="Q32" s="87" t="str">
        <f>IF(OR('21Q4_P1'!Q52&lt;=0,'21Q4_P1'!P52&lt;=0),"―",('21Q4_P1'!Q52/'21Q4_P1'!P52-1)*100)</f>
        <v>―</v>
      </c>
      <c r="R32" s="87" t="str">
        <f>IF(OR('21Q4_P1'!R52&lt;=0,'21Q4_P1'!Q52&lt;=0),"―",('21Q4_P1'!R52/'21Q4_P1'!Q52-1)*100)</f>
        <v>―</v>
      </c>
      <c r="S32" s="87" t="str">
        <f>IF(OR('21Q4_P1'!S52&lt;=0,'21Q4_P1'!R52&lt;=0),"―",('21Q4_P1'!S52/'21Q4_P1'!R52-1)*100)</f>
        <v>―</v>
      </c>
      <c r="T32" s="87" t="str">
        <f>IF(OR('21Q4_P1'!T52&lt;=0,'21Q4_P1'!S52&lt;=0),"―",('21Q4_P1'!T52/'21Q4_P1'!S52-1)*100)</f>
        <v>―</v>
      </c>
      <c r="U32" s="87" t="str">
        <f>IF(OR('21Q4_P1'!U52&lt;=0,'21Q4_P1'!T52&lt;=0),"―",('21Q4_P1'!U52/'21Q4_P1'!T52-1)*100)</f>
        <v>―</v>
      </c>
      <c r="V32" s="87" t="str">
        <f>IF(OR('21Q4_P1'!V52&lt;=0,'21Q4_P1'!U52&lt;=0),"―",('21Q4_P1'!V52/'21Q4_P1'!U52-1)*100)</f>
        <v>―</v>
      </c>
      <c r="W32" s="87" t="str">
        <f>IF(OR('21Q4_P1'!W52&lt;=0,'21Q4_P1'!V52&lt;=0),"―",('21Q4_P1'!W52/'21Q4_P1'!V52-1)*100)</f>
        <v>―</v>
      </c>
      <c r="X32" s="87" t="str">
        <f>IF(OR('21Q4_P1'!X52&lt;=0,'21Q4_P1'!W52&lt;=0),"―",('21Q4_P1'!X52/'21Q4_P1'!W52-1)*100)</f>
        <v>―</v>
      </c>
      <c r="Y32" s="87">
        <f>IF(OR('21Q4_P1'!Y52&lt;=0,'21Q4_P1'!O52&lt;=0),"―",('21Q4_P1'!Y52/'21Q4_P1'!O52-1)*100)</f>
        <v>22.969994449309517</v>
      </c>
      <c r="AC32" s="27" t="s">
        <v>89</v>
      </c>
    </row>
    <row r="33" spans="1:29" s="27" customFormat="1" ht="15" customHeight="1" x14ac:dyDescent="0.25">
      <c r="A33" s="128" t="s">
        <v>14</v>
      </c>
      <c r="B33" s="129" t="s">
        <v>77</v>
      </c>
      <c r="C33" s="130">
        <f>+IF(L33="","―",L33)</f>
        <v>23.186224628694486</v>
      </c>
      <c r="D33" s="130">
        <f t="shared" si="6"/>
        <v>32.648065429730181</v>
      </c>
      <c r="E33" s="130">
        <f t="shared" si="6"/>
        <v>19.500293539089331</v>
      </c>
      <c r="F33" s="130">
        <f t="shared" si="6"/>
        <v>-6.6585768963365659</v>
      </c>
      <c r="G33" s="130">
        <f>+IF(Y33="","―",Y33)</f>
        <v>243.24831844794096</v>
      </c>
      <c r="I33" s="88"/>
      <c r="J33" s="89" t="str">
        <f>IF(OR('21Q4_P1'!J53&lt;=0,'21Q4_P1'!I53&lt;=0),"―",('21Q4_P1'!J53/'21Q4_P1'!I53-1)*100)</f>
        <v>―</v>
      </c>
      <c r="K33" s="89" t="str">
        <f>IF(OR('21Q4_P1'!K53&lt;=0,'21Q4_P1'!J53&lt;=0),"―",('21Q4_P1'!K53/'21Q4_P1'!J53-1)*100)</f>
        <v>―</v>
      </c>
      <c r="L33" s="89">
        <f>IF(OR('21Q4_P1'!L53&lt;=0,'21Q4_P1'!K53&lt;=0),"―",('21Q4_P1'!L53/'21Q4_P1'!K53-1)*100)</f>
        <v>23.186224628694486</v>
      </c>
      <c r="M33" s="89">
        <f>IF(OR('21Q4_P1'!M53&lt;=0,'21Q4_P1'!L53&lt;=0),"―",('21Q4_P1'!M53/'21Q4_P1'!L53-1)*100)</f>
        <v>32.648065429730181</v>
      </c>
      <c r="N33" s="89">
        <f>IF(OR('21Q4_P1'!N53&lt;=0,'21Q4_P1'!M53&lt;=0),"―",('21Q4_P1'!N53/'21Q4_P1'!M53-1)*100)</f>
        <v>19.500293539089331</v>
      </c>
      <c r="O33" s="89">
        <f>IF(OR('21Q4_P1'!O53&lt;=0,'21Q4_P1'!N53&lt;=0),"―",('21Q4_P1'!O53/'21Q4_P1'!N53-1)*100)</f>
        <v>-6.6585768963365659</v>
      </c>
      <c r="P33" s="89" t="str">
        <f>IF(OR('21Q4_P1'!P53&lt;=0,'21Q4_P1'!O53&lt;=0),"―",('21Q4_P1'!P53/'21Q4_P1'!O53-1)*100)</f>
        <v>―</v>
      </c>
      <c r="Q33" s="89" t="str">
        <f>IF(OR('21Q4_P1'!Q53&lt;=0,'21Q4_P1'!P53&lt;=0),"―",('21Q4_P1'!Q53/'21Q4_P1'!P53-1)*100)</f>
        <v>―</v>
      </c>
      <c r="R33" s="89" t="str">
        <f>IF(OR('21Q4_P1'!R53&lt;=0,'21Q4_P1'!Q53&lt;=0),"―",('21Q4_P1'!R53/'21Q4_P1'!Q53-1)*100)</f>
        <v>―</v>
      </c>
      <c r="S33" s="89" t="str">
        <f>IF(OR('21Q4_P1'!S53&lt;=0,'21Q4_P1'!R53&lt;=0),"―",('21Q4_P1'!S53/'21Q4_P1'!R53-1)*100)</f>
        <v>―</v>
      </c>
      <c r="T33" s="89" t="str">
        <f>IF(OR('21Q4_P1'!T53&lt;=0,'21Q4_P1'!S53&lt;=0),"―",('21Q4_P1'!T53/'21Q4_P1'!S53-1)*100)</f>
        <v>―</v>
      </c>
      <c r="U33" s="89" t="str">
        <f>IF(OR('21Q4_P1'!U53&lt;=0,'21Q4_P1'!T53&lt;=0),"―",('21Q4_P1'!U53/'21Q4_P1'!T53-1)*100)</f>
        <v>―</v>
      </c>
      <c r="V33" s="89" t="str">
        <f>IF(OR('21Q4_P1'!V53&lt;=0,'21Q4_P1'!U53&lt;=0),"―",('21Q4_P1'!V53/'21Q4_P1'!U53-1)*100)</f>
        <v>―</v>
      </c>
      <c r="W33" s="89" t="str">
        <f>IF(OR('21Q4_P1'!W53&lt;=0,'21Q4_P1'!V53&lt;=0),"―",('21Q4_P1'!W53/'21Q4_P1'!V53-1)*100)</f>
        <v>―</v>
      </c>
      <c r="X33" s="89" t="str">
        <f>IF(OR('21Q4_P1'!X53&lt;=0,'21Q4_P1'!W53&lt;=0),"―",('21Q4_P1'!X53/'21Q4_P1'!W53-1)*100)</f>
        <v>―</v>
      </c>
      <c r="Y33" s="89">
        <f>IF(OR('21Q4_P1'!Y53&lt;=0,'21Q4_P1'!O53&lt;=0),"―",('21Q4_P1'!Y53/'21Q4_P1'!O53-1)*100)</f>
        <v>243.24831844794096</v>
      </c>
      <c r="AC33" s="27" t="s">
        <v>89</v>
      </c>
    </row>
    <row r="34" spans="1:29" s="27" customFormat="1" ht="15" customHeight="1" x14ac:dyDescent="0.25">
      <c r="AC34" s="27" t="s">
        <v>89</v>
      </c>
    </row>
    <row r="35" spans="1:29" s="27" customFormat="1" ht="15" customHeight="1" x14ac:dyDescent="0.25">
      <c r="AC35" s="27" t="s">
        <v>89</v>
      </c>
    </row>
    <row r="36" spans="1:29" s="27" customFormat="1" ht="15" customHeight="1" x14ac:dyDescent="0.25">
      <c r="A36" s="1" t="s">
        <v>100</v>
      </c>
      <c r="I36" s="116" t="s">
        <v>376</v>
      </c>
      <c r="J36" s="114" t="s">
        <v>558</v>
      </c>
      <c r="AC36" s="27" t="s">
        <v>89</v>
      </c>
    </row>
    <row r="37" spans="1:29" s="27" customFormat="1" ht="15" customHeight="1" x14ac:dyDescent="0.25">
      <c r="G37" s="28" t="s">
        <v>98</v>
      </c>
      <c r="AC37" s="27" t="s">
        <v>89</v>
      </c>
    </row>
    <row r="38" spans="1:29" s="27" customFormat="1" ht="15" customHeight="1" x14ac:dyDescent="0.25">
      <c r="A38" s="312"/>
      <c r="B38" s="313"/>
      <c r="C38" s="117" t="str">
        <f>'21Q4_パラメータ設定'!$D$4</f>
        <v>FY2018</v>
      </c>
      <c r="D38" s="117" t="str">
        <f>'21Q4_パラメータ設定'!$E$4</f>
        <v>FY2019</v>
      </c>
      <c r="E38" s="117" t="str">
        <f>'21Q4_パラメータ設定'!$F$4</f>
        <v>FY2020</v>
      </c>
      <c r="F38" s="30" t="str">
        <f>'21Q4_パラメータ設定'!$G$4</f>
        <v>FY2021</v>
      </c>
      <c r="G38" s="31" t="str">
        <f>'21Q4_パラメータ設定'!$H$4</f>
        <v>FY2022</v>
      </c>
      <c r="I38" s="29" t="str">
        <f t="shared" ref="I38:Y38" si="7">I6</f>
        <v>FY2015</v>
      </c>
      <c r="J38" s="29" t="str">
        <f t="shared" si="7"/>
        <v>FY2016</v>
      </c>
      <c r="K38" s="29" t="str">
        <f t="shared" si="7"/>
        <v>FY2017</v>
      </c>
      <c r="L38" s="29" t="str">
        <f t="shared" si="7"/>
        <v>FY2018</v>
      </c>
      <c r="M38" s="29" t="str">
        <f t="shared" si="7"/>
        <v>FY2019</v>
      </c>
      <c r="N38" s="29" t="str">
        <f t="shared" si="7"/>
        <v>FY2020</v>
      </c>
      <c r="O38" s="29" t="str">
        <f t="shared" si="7"/>
        <v>FY2021</v>
      </c>
      <c r="P38" s="29" t="str">
        <f t="shared" si="7"/>
        <v>FY2022</v>
      </c>
      <c r="Q38" s="29" t="str">
        <f t="shared" si="7"/>
        <v>FY2023</v>
      </c>
      <c r="R38" s="29" t="str">
        <f t="shared" si="7"/>
        <v>FY2024</v>
      </c>
      <c r="S38" s="29" t="str">
        <f t="shared" si="7"/>
        <v>FY2025</v>
      </c>
      <c r="T38" s="29" t="str">
        <f t="shared" si="7"/>
        <v>FY2026</v>
      </c>
      <c r="U38" s="29" t="str">
        <f t="shared" si="7"/>
        <v>FY2027</v>
      </c>
      <c r="V38" s="29" t="str">
        <f t="shared" si="7"/>
        <v>FY2028</v>
      </c>
      <c r="W38" s="29" t="str">
        <f t="shared" si="7"/>
        <v>FY2029</v>
      </c>
      <c r="X38" s="32" t="str">
        <f t="shared" si="7"/>
        <v>FY2030</v>
      </c>
      <c r="Y38" s="32" t="str">
        <f t="shared" si="7"/>
        <v>FY2022</v>
      </c>
      <c r="AC38" s="27" t="s">
        <v>89</v>
      </c>
    </row>
    <row r="39" spans="1:29" s="27" customFormat="1" ht="15" customHeight="1" x14ac:dyDescent="0.25">
      <c r="A39" s="314"/>
      <c r="B39" s="315"/>
      <c r="C39" s="119"/>
      <c r="D39" s="118"/>
      <c r="E39" s="118"/>
      <c r="F39" s="35"/>
      <c r="G39" s="35" t="s">
        <v>5</v>
      </c>
      <c r="I39" s="33"/>
      <c r="J39" s="33"/>
      <c r="K39" s="33"/>
      <c r="L39" s="33"/>
      <c r="M39" s="33"/>
      <c r="N39" s="33"/>
      <c r="O39" s="33"/>
      <c r="P39" s="33"/>
      <c r="Q39" s="33"/>
      <c r="R39" s="33"/>
      <c r="S39" s="33"/>
      <c r="T39" s="33"/>
      <c r="U39" s="33"/>
      <c r="V39" s="33"/>
      <c r="W39" s="33"/>
      <c r="X39" s="34"/>
      <c r="Y39" s="34" t="str">
        <f>Y7</f>
        <v>Forecast</v>
      </c>
      <c r="AC39" s="27" t="s">
        <v>89</v>
      </c>
    </row>
    <row r="40" spans="1:29" s="27" customFormat="1" ht="15" customHeight="1" x14ac:dyDescent="0.25">
      <c r="A40" s="36" t="s">
        <v>2</v>
      </c>
      <c r="B40" s="11" t="s">
        <v>12</v>
      </c>
      <c r="C40" s="94">
        <f>+IF(OR(L40="",L40&lt;0),"―",L40)</f>
        <v>100</v>
      </c>
      <c r="D40" s="94">
        <f t="shared" ref="D40:D55" si="8">+IF(OR(M40="",M40&lt;0),"―",M40)</f>
        <v>100</v>
      </c>
      <c r="E40" s="94">
        <f t="shared" ref="E40:E55" si="9">+IF(OR(N40="",N40&lt;0),"―",N40)</f>
        <v>100</v>
      </c>
      <c r="F40" s="94">
        <f t="shared" ref="F40:F55" si="10">+IF(OR(O40="",O40&lt;0),"―",O40)</f>
        <v>100</v>
      </c>
      <c r="G40" s="94">
        <f t="shared" ref="G40:G55" si="11">+IF(OR(Y40="",Y40&lt;0),"―",Y40)</f>
        <v>100</v>
      </c>
      <c r="H40" s="95"/>
      <c r="I40" s="94" t="e">
        <f>'21Q4_P1'!I8/'21Q4_P1'!I$8*100</f>
        <v>#DIV/0!</v>
      </c>
      <c r="J40" s="94" t="e">
        <f>'21Q4_P1'!J8/'21Q4_P1'!J$8*100</f>
        <v>#DIV/0!</v>
      </c>
      <c r="K40" s="94">
        <f>'21Q4_P1'!K8/'21Q4_P1'!K$8*100</f>
        <v>100</v>
      </c>
      <c r="L40" s="94">
        <f>'21Q4_P1'!L8/'21Q4_P1'!L$8*100</f>
        <v>100</v>
      </c>
      <c r="M40" s="94">
        <f>'21Q4_P1'!M8/'21Q4_P1'!M$8*100</f>
        <v>100</v>
      </c>
      <c r="N40" s="94">
        <f>'21Q4_P1'!N8/'21Q4_P1'!N$8*100</f>
        <v>100</v>
      </c>
      <c r="O40" s="94">
        <f>'21Q4_P1'!O8/'21Q4_P1'!O$8*100</f>
        <v>100</v>
      </c>
      <c r="P40" s="94" t="e">
        <f>'21Q4_P1'!P8/'21Q4_P1'!P$8*100</f>
        <v>#DIV/0!</v>
      </c>
      <c r="Q40" s="94" t="e">
        <f>'21Q4_P1'!Q8/'21Q4_P1'!Q$8*100</f>
        <v>#DIV/0!</v>
      </c>
      <c r="R40" s="94" t="e">
        <f>'21Q4_P1'!R8/'21Q4_P1'!R$8*100</f>
        <v>#DIV/0!</v>
      </c>
      <c r="S40" s="94" t="e">
        <f>'21Q4_P1'!S8/'21Q4_P1'!S$8*100</f>
        <v>#DIV/0!</v>
      </c>
      <c r="T40" s="94" t="e">
        <f>'21Q4_P1'!T8/'21Q4_P1'!T$8*100</f>
        <v>#DIV/0!</v>
      </c>
      <c r="U40" s="94" t="e">
        <f>'21Q4_P1'!U8/'21Q4_P1'!U$8*100</f>
        <v>#DIV/0!</v>
      </c>
      <c r="V40" s="94" t="e">
        <f>'21Q4_P1'!V8/'21Q4_P1'!V$8*100</f>
        <v>#DIV/0!</v>
      </c>
      <c r="W40" s="94" t="e">
        <f>'21Q4_P1'!W8/'21Q4_P1'!W$8*100</f>
        <v>#DIV/0!</v>
      </c>
      <c r="X40" s="94" t="e">
        <f>'21Q4_P1'!X8/'21Q4_P1'!X$8*100</f>
        <v>#DIV/0!</v>
      </c>
      <c r="Y40" s="94">
        <f>'21Q4_P1'!Y8/'21Q4_P1'!Y$8*100</f>
        <v>100</v>
      </c>
      <c r="AC40" s="27" t="s">
        <v>89</v>
      </c>
    </row>
    <row r="41" spans="1:29" s="27" customFormat="1" ht="15" customHeight="1" x14ac:dyDescent="0.25">
      <c r="A41" s="38" t="s">
        <v>10</v>
      </c>
      <c r="B41" s="12" t="s">
        <v>13</v>
      </c>
      <c r="C41" s="96">
        <f t="shared" ref="C41:C55" si="12">+IF(OR(L41="",L41&lt;0),"―",L41)</f>
        <v>66.041264241543502</v>
      </c>
      <c r="D41" s="96">
        <f t="shared" si="8"/>
        <v>60.868613547215723</v>
      </c>
      <c r="E41" s="96">
        <f t="shared" si="9"/>
        <v>57.379491152039208</v>
      </c>
      <c r="F41" s="96">
        <f t="shared" si="10"/>
        <v>56.330780184960048</v>
      </c>
      <c r="G41" s="96">
        <f t="shared" si="11"/>
        <v>51.840250587314017</v>
      </c>
      <c r="H41" s="95"/>
      <c r="I41" s="96" t="e">
        <f>'21Q4_P1'!I9/'21Q4_P1'!I$8*100</f>
        <v>#DIV/0!</v>
      </c>
      <c r="J41" s="96" t="e">
        <f>'21Q4_P1'!J9/'21Q4_P1'!J$8*100</f>
        <v>#DIV/0!</v>
      </c>
      <c r="K41" s="96">
        <f>'21Q4_P1'!K9/'21Q4_P1'!K$8*100</f>
        <v>72.113385731765902</v>
      </c>
      <c r="L41" s="96">
        <f>'21Q4_P1'!L9/'21Q4_P1'!L$8*100</f>
        <v>66.041264241543502</v>
      </c>
      <c r="M41" s="96">
        <f>'21Q4_P1'!M9/'21Q4_P1'!M$8*100</f>
        <v>60.868613547215723</v>
      </c>
      <c r="N41" s="96">
        <f>'21Q4_P1'!N9/'21Q4_P1'!N$8*100</f>
        <v>57.379491152039208</v>
      </c>
      <c r="O41" s="96">
        <f>'21Q4_P1'!O9/'21Q4_P1'!O$8*100</f>
        <v>56.330780184960048</v>
      </c>
      <c r="P41" s="96" t="e">
        <f>'21Q4_P1'!P9/'21Q4_P1'!P$8*100</f>
        <v>#DIV/0!</v>
      </c>
      <c r="Q41" s="96" t="e">
        <f>'21Q4_P1'!Q9/'21Q4_P1'!Q$8*100</f>
        <v>#DIV/0!</v>
      </c>
      <c r="R41" s="96" t="e">
        <f>'21Q4_P1'!R9/'21Q4_P1'!R$8*100</f>
        <v>#DIV/0!</v>
      </c>
      <c r="S41" s="96" t="e">
        <f>'21Q4_P1'!S9/'21Q4_P1'!S$8*100</f>
        <v>#DIV/0!</v>
      </c>
      <c r="T41" s="96" t="e">
        <f>'21Q4_P1'!T9/'21Q4_P1'!T$8*100</f>
        <v>#DIV/0!</v>
      </c>
      <c r="U41" s="96" t="e">
        <f>'21Q4_P1'!U9/'21Q4_P1'!U$8*100</f>
        <v>#DIV/0!</v>
      </c>
      <c r="V41" s="96" t="e">
        <f>'21Q4_P1'!V9/'21Q4_P1'!V$8*100</f>
        <v>#DIV/0!</v>
      </c>
      <c r="W41" s="96" t="e">
        <f>'21Q4_P1'!W9/'21Q4_P1'!W$8*100</f>
        <v>#DIV/0!</v>
      </c>
      <c r="X41" s="96" t="e">
        <f>'21Q4_P1'!X9/'21Q4_P1'!X$8*100</f>
        <v>#DIV/0!</v>
      </c>
      <c r="Y41" s="96">
        <f>'21Q4_P1'!Y9/'21Q4_P1'!Y$8*100</f>
        <v>51.840250587314017</v>
      </c>
      <c r="AC41" s="27" t="s">
        <v>89</v>
      </c>
    </row>
    <row r="42" spans="1:29" s="27" customFormat="1" ht="15" customHeight="1" x14ac:dyDescent="0.25">
      <c r="A42" s="38" t="s">
        <v>11</v>
      </c>
      <c r="B42" s="12" t="s">
        <v>44</v>
      </c>
      <c r="C42" s="96">
        <f t="shared" si="12"/>
        <v>31.384539476595137</v>
      </c>
      <c r="D42" s="96">
        <f t="shared" si="8"/>
        <v>36.654515702809157</v>
      </c>
      <c r="E42" s="96">
        <f t="shared" si="9"/>
        <v>39.840518635036055</v>
      </c>
      <c r="F42" s="96">
        <f t="shared" si="10"/>
        <v>40.602957066721061</v>
      </c>
      <c r="G42" s="96">
        <f t="shared" si="11"/>
        <v>40.093970242756463</v>
      </c>
      <c r="H42" s="95"/>
      <c r="I42" s="96" t="e">
        <f>'21Q4_P1'!I10/'21Q4_P1'!I$8*100</f>
        <v>#DIV/0!</v>
      </c>
      <c r="J42" s="96" t="e">
        <f>'21Q4_P1'!J10/'21Q4_P1'!J$8*100</f>
        <v>#DIV/0!</v>
      </c>
      <c r="K42" s="96">
        <f>'21Q4_P1'!K10/'21Q4_P1'!K$8*100</f>
        <v>25.083151769740802</v>
      </c>
      <c r="L42" s="96">
        <f>'21Q4_P1'!L10/'21Q4_P1'!L$8*100</f>
        <v>31.384539476595137</v>
      </c>
      <c r="M42" s="96">
        <f>'21Q4_P1'!M10/'21Q4_P1'!M$8*100</f>
        <v>36.654515702809157</v>
      </c>
      <c r="N42" s="96">
        <f>'21Q4_P1'!N10/'21Q4_P1'!N$8*100</f>
        <v>39.840518635036055</v>
      </c>
      <c r="O42" s="96">
        <f>'21Q4_P1'!O10/'21Q4_P1'!O$8*100</f>
        <v>40.602957066721061</v>
      </c>
      <c r="P42" s="96" t="e">
        <f>'21Q4_P1'!P10/'21Q4_P1'!P$8*100</f>
        <v>#DIV/0!</v>
      </c>
      <c r="Q42" s="96" t="e">
        <f>'21Q4_P1'!Q10/'21Q4_P1'!Q$8*100</f>
        <v>#DIV/0!</v>
      </c>
      <c r="R42" s="96" t="e">
        <f>'21Q4_P1'!R10/'21Q4_P1'!R$8*100</f>
        <v>#DIV/0!</v>
      </c>
      <c r="S42" s="96" t="e">
        <f>'21Q4_P1'!S10/'21Q4_P1'!S$8*100</f>
        <v>#DIV/0!</v>
      </c>
      <c r="T42" s="96" t="e">
        <f>'21Q4_P1'!T10/'21Q4_P1'!T$8*100</f>
        <v>#DIV/0!</v>
      </c>
      <c r="U42" s="96" t="e">
        <f>'21Q4_P1'!U10/'21Q4_P1'!U$8*100</f>
        <v>#DIV/0!</v>
      </c>
      <c r="V42" s="96" t="e">
        <f>'21Q4_P1'!V10/'21Q4_P1'!V$8*100</f>
        <v>#DIV/0!</v>
      </c>
      <c r="W42" s="96" t="e">
        <f>'21Q4_P1'!W10/'21Q4_P1'!W$8*100</f>
        <v>#DIV/0!</v>
      </c>
      <c r="X42" s="96" t="e">
        <f>'21Q4_P1'!X10/'21Q4_P1'!X$8*100</f>
        <v>#DIV/0!</v>
      </c>
      <c r="Y42" s="96">
        <f>'21Q4_P1'!Y10/'21Q4_P1'!Y$8*100</f>
        <v>40.093970242756463</v>
      </c>
      <c r="AC42" s="27" t="s">
        <v>89</v>
      </c>
    </row>
    <row r="43" spans="1:29" s="27" customFormat="1" ht="15" customHeight="1" x14ac:dyDescent="0.25">
      <c r="A43" s="38" t="s">
        <v>14</v>
      </c>
      <c r="B43" s="12" t="s">
        <v>77</v>
      </c>
      <c r="C43" s="96">
        <f t="shared" si="12"/>
        <v>1.9183220467026478</v>
      </c>
      <c r="D43" s="96">
        <f t="shared" si="8"/>
        <v>2.0115427105337855</v>
      </c>
      <c r="E43" s="96">
        <f t="shared" si="9"/>
        <v>2.2858729422557968</v>
      </c>
      <c r="F43" s="96">
        <f t="shared" si="10"/>
        <v>2.6259225011771257</v>
      </c>
      <c r="G43" s="96">
        <f t="shared" si="11"/>
        <v>7.439310884886452</v>
      </c>
      <c r="H43" s="95"/>
      <c r="I43" s="96" t="e">
        <f>'21Q4_P1'!I11/'21Q4_P1'!I$8*100</f>
        <v>#DIV/0!</v>
      </c>
      <c r="J43" s="96" t="e">
        <f>'21Q4_P1'!J11/'21Q4_P1'!J$8*100</f>
        <v>#DIV/0!</v>
      </c>
      <c r="K43" s="96">
        <f>'21Q4_P1'!K11/'21Q4_P1'!K$8*100</f>
        <v>1.952557207564152</v>
      </c>
      <c r="L43" s="96">
        <f>'21Q4_P1'!L11/'21Q4_P1'!L$8*100</f>
        <v>1.9183220467026478</v>
      </c>
      <c r="M43" s="96">
        <f>'21Q4_P1'!M11/'21Q4_P1'!M$8*100</f>
        <v>2.0115427105337855</v>
      </c>
      <c r="N43" s="96">
        <f>'21Q4_P1'!N11/'21Q4_P1'!N$8*100</f>
        <v>2.2858729422557968</v>
      </c>
      <c r="O43" s="96">
        <f>'21Q4_P1'!O11/'21Q4_P1'!O$8*100</f>
        <v>2.6259225011771257</v>
      </c>
      <c r="P43" s="96" t="e">
        <f>'21Q4_P1'!P11/'21Q4_P1'!P$8*100</f>
        <v>#DIV/0!</v>
      </c>
      <c r="Q43" s="96" t="e">
        <f>'21Q4_P1'!Q11/'21Q4_P1'!Q$8*100</f>
        <v>#DIV/0!</v>
      </c>
      <c r="R43" s="96" t="e">
        <f>'21Q4_P1'!R11/'21Q4_P1'!R$8*100</f>
        <v>#DIV/0!</v>
      </c>
      <c r="S43" s="96" t="e">
        <f>'21Q4_P1'!S11/'21Q4_P1'!S$8*100</f>
        <v>#DIV/0!</v>
      </c>
      <c r="T43" s="96" t="e">
        <f>'21Q4_P1'!T11/'21Q4_P1'!T$8*100</f>
        <v>#DIV/0!</v>
      </c>
      <c r="U43" s="96" t="e">
        <f>'21Q4_P1'!U11/'21Q4_P1'!U$8*100</f>
        <v>#DIV/0!</v>
      </c>
      <c r="V43" s="96" t="e">
        <f>'21Q4_P1'!V11/'21Q4_P1'!V$8*100</f>
        <v>#DIV/0!</v>
      </c>
      <c r="W43" s="96" t="e">
        <f>'21Q4_P1'!W11/'21Q4_P1'!W$8*100</f>
        <v>#DIV/0!</v>
      </c>
      <c r="X43" s="96" t="e">
        <f>'21Q4_P1'!X11/'21Q4_P1'!X$8*100</f>
        <v>#DIV/0!</v>
      </c>
      <c r="Y43" s="96">
        <f>'21Q4_P1'!Y11/'21Q4_P1'!Y$8*100</f>
        <v>7.439310884886452</v>
      </c>
      <c r="AC43" s="27" t="s">
        <v>89</v>
      </c>
    </row>
    <row r="44" spans="1:29" s="27" customFormat="1" ht="15" customHeight="1" x14ac:dyDescent="0.25">
      <c r="A44" s="42" t="s">
        <v>15</v>
      </c>
      <c r="B44" s="12" t="s">
        <v>315</v>
      </c>
      <c r="C44" s="98">
        <f t="shared" si="12"/>
        <v>0.65587423515871701</v>
      </c>
      <c r="D44" s="98">
        <f t="shared" si="8"/>
        <v>0.4653280394413436</v>
      </c>
      <c r="E44" s="98">
        <f t="shared" si="9"/>
        <v>0.49411727066893901</v>
      </c>
      <c r="F44" s="98">
        <f t="shared" si="10"/>
        <v>0.44034024714176878</v>
      </c>
      <c r="G44" s="98">
        <f t="shared" si="11"/>
        <v>0.62646828504306973</v>
      </c>
      <c r="H44" s="95"/>
      <c r="I44" s="98" t="e">
        <f>'21Q4_P1'!I12/'21Q4_P1'!I$8*100</f>
        <v>#DIV/0!</v>
      </c>
      <c r="J44" s="98" t="e">
        <f>'21Q4_P1'!J12/'21Q4_P1'!J$8*100</f>
        <v>#DIV/0!</v>
      </c>
      <c r="K44" s="98">
        <f>'21Q4_P1'!K12/'21Q4_P1'!K$8*100</f>
        <v>0.85090529092913936</v>
      </c>
      <c r="L44" s="98">
        <f>'21Q4_P1'!L12/'21Q4_P1'!L$8*100</f>
        <v>0.65587423515871701</v>
      </c>
      <c r="M44" s="98">
        <f>'21Q4_P1'!M12/'21Q4_P1'!M$8*100</f>
        <v>0.4653280394413436</v>
      </c>
      <c r="N44" s="98">
        <f>'21Q4_P1'!N12/'21Q4_P1'!N$8*100</f>
        <v>0.49411727066893901</v>
      </c>
      <c r="O44" s="98">
        <f>'21Q4_P1'!O12/'21Q4_P1'!O$8*100</f>
        <v>0.44034024714176878</v>
      </c>
      <c r="P44" s="98" t="e">
        <f>'21Q4_P1'!P12/'21Q4_P1'!P$8*100</f>
        <v>#DIV/0!</v>
      </c>
      <c r="Q44" s="98" t="e">
        <f>'21Q4_P1'!Q12/'21Q4_P1'!Q$8*100</f>
        <v>#DIV/0!</v>
      </c>
      <c r="R44" s="98" t="e">
        <f>'21Q4_P1'!R12/'21Q4_P1'!R$8*100</f>
        <v>#DIV/0!</v>
      </c>
      <c r="S44" s="98" t="e">
        <f>'21Q4_P1'!S12/'21Q4_P1'!S$8*100</f>
        <v>#DIV/0!</v>
      </c>
      <c r="T44" s="98" t="e">
        <f>'21Q4_P1'!T12/'21Q4_P1'!T$8*100</f>
        <v>#DIV/0!</v>
      </c>
      <c r="U44" s="98" t="e">
        <f>'21Q4_P1'!U12/'21Q4_P1'!U$8*100</f>
        <v>#DIV/0!</v>
      </c>
      <c r="V44" s="98" t="e">
        <f>'21Q4_P1'!V12/'21Q4_P1'!V$8*100</f>
        <v>#DIV/0!</v>
      </c>
      <c r="W44" s="98" t="e">
        <f>'21Q4_P1'!W12/'21Q4_P1'!W$8*100</f>
        <v>#DIV/0!</v>
      </c>
      <c r="X44" s="98" t="e">
        <f>'21Q4_P1'!X12/'21Q4_P1'!X$8*100</f>
        <v>#DIV/0!</v>
      </c>
      <c r="Y44" s="98">
        <f>'21Q4_P1'!Y12/'21Q4_P1'!Y$8*100</f>
        <v>0.62646828504306973</v>
      </c>
      <c r="AC44" s="27" t="s">
        <v>89</v>
      </c>
    </row>
    <row r="45" spans="1:29" s="27" customFormat="1" ht="15" customHeight="1" x14ac:dyDescent="0.25">
      <c r="A45" s="45" t="s">
        <v>19</v>
      </c>
      <c r="B45" s="13" t="s">
        <v>21</v>
      </c>
      <c r="C45" s="100">
        <f t="shared" si="12"/>
        <v>82.009881028910385</v>
      </c>
      <c r="D45" s="100">
        <f t="shared" si="8"/>
        <v>82.238561045927227</v>
      </c>
      <c r="E45" s="100">
        <f t="shared" si="9"/>
        <v>82.237234761887379</v>
      </c>
      <c r="F45" s="100">
        <f t="shared" si="10"/>
        <v>82.544832949565077</v>
      </c>
      <c r="G45" s="100" t="str">
        <f t="shared" si="11"/>
        <v>―</v>
      </c>
      <c r="H45" s="95"/>
      <c r="I45" s="100" t="e">
        <f>'21Q4_P1'!I13/'21Q4_P1'!I$8*100</f>
        <v>#DIV/0!</v>
      </c>
      <c r="J45" s="100" t="e">
        <f>'21Q4_P1'!J13/'21Q4_P1'!J$8*100</f>
        <v>#DIV/0!</v>
      </c>
      <c r="K45" s="100">
        <f>'21Q4_P1'!K13/'21Q4_P1'!K$8*100</f>
        <v>82.534651676520738</v>
      </c>
      <c r="L45" s="100">
        <f>'21Q4_P1'!L13/'21Q4_P1'!L$8*100</f>
        <v>82.009881028910385</v>
      </c>
      <c r="M45" s="100">
        <f>'21Q4_P1'!M13/'21Q4_P1'!M$8*100</f>
        <v>82.238561045927227</v>
      </c>
      <c r="N45" s="100">
        <f>'21Q4_P1'!N13/'21Q4_P1'!N$8*100</f>
        <v>82.237234761887379</v>
      </c>
      <c r="O45" s="100">
        <f>'21Q4_P1'!O13/'21Q4_P1'!O$8*100</f>
        <v>82.544832949565077</v>
      </c>
      <c r="P45" s="100" t="e">
        <f>'21Q4_P1'!P13/'21Q4_P1'!P$8*100</f>
        <v>#DIV/0!</v>
      </c>
      <c r="Q45" s="100" t="e">
        <f>'21Q4_P1'!Q13/'21Q4_P1'!Q$8*100</f>
        <v>#DIV/0!</v>
      </c>
      <c r="R45" s="100" t="e">
        <f>'21Q4_P1'!R13/'21Q4_P1'!R$8*100</f>
        <v>#DIV/0!</v>
      </c>
      <c r="S45" s="100" t="e">
        <f>'21Q4_P1'!S13/'21Q4_P1'!S$8*100</f>
        <v>#DIV/0!</v>
      </c>
      <c r="T45" s="100" t="e">
        <f>'21Q4_P1'!T13/'21Q4_P1'!T$8*100</f>
        <v>#DIV/0!</v>
      </c>
      <c r="U45" s="100" t="e">
        <f>'21Q4_P1'!U13/'21Q4_P1'!U$8*100</f>
        <v>#DIV/0!</v>
      </c>
      <c r="V45" s="100" t="e">
        <f>'21Q4_P1'!V13/'21Q4_P1'!V$8*100</f>
        <v>#DIV/0!</v>
      </c>
      <c r="W45" s="100" t="e">
        <f>'21Q4_P1'!W13/'21Q4_P1'!W$8*100</f>
        <v>#DIV/0!</v>
      </c>
      <c r="X45" s="100" t="e">
        <f>'21Q4_P1'!X13/'21Q4_P1'!X$8*100</f>
        <v>#DIV/0!</v>
      </c>
      <c r="Y45" s="100"/>
      <c r="AC45" s="27" t="s">
        <v>89</v>
      </c>
    </row>
    <row r="46" spans="1:29" s="27" customFormat="1" ht="15" customHeight="1" x14ac:dyDescent="0.25">
      <c r="A46" s="45" t="s">
        <v>20</v>
      </c>
      <c r="B46" s="13" t="s">
        <v>22</v>
      </c>
      <c r="C46" s="100">
        <f t="shared" si="12"/>
        <v>17.990118971089618</v>
      </c>
      <c r="D46" s="100">
        <f t="shared" si="8"/>
        <v>17.761438954072776</v>
      </c>
      <c r="E46" s="100">
        <f t="shared" si="9"/>
        <v>17.762765238112625</v>
      </c>
      <c r="F46" s="100">
        <f t="shared" si="10"/>
        <v>17.455167050434923</v>
      </c>
      <c r="G46" s="100" t="str">
        <f t="shared" si="11"/>
        <v>―</v>
      </c>
      <c r="H46" s="95"/>
      <c r="I46" s="100" t="e">
        <f>'21Q4_P1'!I14/'21Q4_P1'!I$8*100</f>
        <v>#DIV/0!</v>
      </c>
      <c r="J46" s="100" t="e">
        <f>'21Q4_P1'!J14/'21Q4_P1'!J$8*100</f>
        <v>#DIV/0!</v>
      </c>
      <c r="K46" s="100">
        <f>'21Q4_P1'!K14/'21Q4_P1'!K$8*100</f>
        <v>17.465348323479255</v>
      </c>
      <c r="L46" s="100">
        <f>'21Q4_P1'!L14/'21Q4_P1'!L$8*100</f>
        <v>17.990118971089618</v>
      </c>
      <c r="M46" s="100">
        <f>'21Q4_P1'!M14/'21Q4_P1'!M$8*100</f>
        <v>17.761438954072776</v>
      </c>
      <c r="N46" s="100">
        <f>'21Q4_P1'!N14/'21Q4_P1'!N$8*100</f>
        <v>17.762765238112625</v>
      </c>
      <c r="O46" s="100">
        <f>'21Q4_P1'!O14/'21Q4_P1'!O$8*100</f>
        <v>17.455167050434923</v>
      </c>
      <c r="P46" s="100" t="e">
        <f>'21Q4_P1'!P14/'21Q4_P1'!P$8*100</f>
        <v>#DIV/0!</v>
      </c>
      <c r="Q46" s="100" t="e">
        <f>'21Q4_P1'!Q14/'21Q4_P1'!Q$8*100</f>
        <v>#DIV/0!</v>
      </c>
      <c r="R46" s="100" t="e">
        <f>'21Q4_P1'!R14/'21Q4_P1'!R$8*100</f>
        <v>#DIV/0!</v>
      </c>
      <c r="S46" s="100" t="e">
        <f>'21Q4_P1'!S14/'21Q4_P1'!S$8*100</f>
        <v>#DIV/0!</v>
      </c>
      <c r="T46" s="100" t="e">
        <f>'21Q4_P1'!T14/'21Q4_P1'!T$8*100</f>
        <v>#DIV/0!</v>
      </c>
      <c r="U46" s="100" t="e">
        <f>'21Q4_P1'!U14/'21Q4_P1'!U$8*100</f>
        <v>#DIV/0!</v>
      </c>
      <c r="V46" s="100" t="e">
        <f>'21Q4_P1'!V14/'21Q4_P1'!V$8*100</f>
        <v>#DIV/0!</v>
      </c>
      <c r="W46" s="100" t="e">
        <f>'21Q4_P1'!W14/'21Q4_P1'!W$8*100</f>
        <v>#DIV/0!</v>
      </c>
      <c r="X46" s="100" t="e">
        <f>'21Q4_P1'!X14/'21Q4_P1'!X$8*100</f>
        <v>#DIV/0!</v>
      </c>
      <c r="Y46" s="100"/>
      <c r="AC46" s="27" t="s">
        <v>89</v>
      </c>
    </row>
    <row r="47" spans="1:29" s="27" customFormat="1" ht="15" customHeight="1" x14ac:dyDescent="0.25">
      <c r="A47" s="45" t="s">
        <v>23</v>
      </c>
      <c r="B47" s="13" t="s">
        <v>508</v>
      </c>
      <c r="C47" s="100">
        <f t="shared" si="12"/>
        <v>12.019133127413692</v>
      </c>
      <c r="D47" s="100">
        <f t="shared" si="8"/>
        <v>12.051178596944782</v>
      </c>
      <c r="E47" s="100">
        <f t="shared" si="9"/>
        <v>12.053099463421729</v>
      </c>
      <c r="F47" s="100">
        <f t="shared" si="10"/>
        <v>12.064591751645565</v>
      </c>
      <c r="G47" s="100" t="str">
        <f t="shared" si="11"/>
        <v>―</v>
      </c>
      <c r="H47" s="95"/>
      <c r="I47" s="100" t="e">
        <f>'21Q4_P1'!I15/'21Q4_P1'!I$8*100</f>
        <v>#DIV/0!</v>
      </c>
      <c r="J47" s="100" t="e">
        <f>'21Q4_P1'!J15/'21Q4_P1'!J$8*100</f>
        <v>#DIV/0!</v>
      </c>
      <c r="K47" s="100">
        <f>'21Q4_P1'!K15/'21Q4_P1'!K$8*100</f>
        <v>11.829638957191554</v>
      </c>
      <c r="L47" s="100">
        <f>'21Q4_P1'!L15/'21Q4_P1'!L$8*100</f>
        <v>12.019133127413692</v>
      </c>
      <c r="M47" s="100">
        <f>'21Q4_P1'!M15/'21Q4_P1'!M$8*100</f>
        <v>12.051178596944782</v>
      </c>
      <c r="N47" s="100">
        <f>'21Q4_P1'!N15/'21Q4_P1'!N$8*100</f>
        <v>12.053099463421729</v>
      </c>
      <c r="O47" s="100">
        <f>'21Q4_P1'!O15/'21Q4_P1'!O$8*100</f>
        <v>12.064591751645565</v>
      </c>
      <c r="P47" s="100" t="e">
        <f>'21Q4_P1'!P15/'21Q4_P1'!P$8*100</f>
        <v>#DIV/0!</v>
      </c>
      <c r="Q47" s="100" t="e">
        <f>'21Q4_P1'!Q15/'21Q4_P1'!Q$8*100</f>
        <v>#DIV/0!</v>
      </c>
      <c r="R47" s="100" t="e">
        <f>'21Q4_P1'!R15/'21Q4_P1'!R$8*100</f>
        <v>#DIV/0!</v>
      </c>
      <c r="S47" s="100" t="e">
        <f>'21Q4_P1'!S15/'21Q4_P1'!S$8*100</f>
        <v>#DIV/0!</v>
      </c>
      <c r="T47" s="100" t="e">
        <f>'21Q4_P1'!T15/'21Q4_P1'!T$8*100</f>
        <v>#DIV/0!</v>
      </c>
      <c r="U47" s="100" t="e">
        <f>'21Q4_P1'!U15/'21Q4_P1'!U$8*100</f>
        <v>#DIV/0!</v>
      </c>
      <c r="V47" s="100" t="e">
        <f>'21Q4_P1'!V15/'21Q4_P1'!V$8*100</f>
        <v>#DIV/0!</v>
      </c>
      <c r="W47" s="100" t="e">
        <f>'21Q4_P1'!W15/'21Q4_P1'!W$8*100</f>
        <v>#DIV/0!</v>
      </c>
      <c r="X47" s="100" t="e">
        <f>'21Q4_P1'!X15/'21Q4_P1'!X$8*100</f>
        <v>#DIV/0!</v>
      </c>
      <c r="Y47" s="100"/>
      <c r="AC47" s="27" t="s">
        <v>89</v>
      </c>
    </row>
    <row r="48" spans="1:29" s="27" customFormat="1" ht="15" customHeight="1" x14ac:dyDescent="0.25">
      <c r="A48" s="36" t="s">
        <v>24</v>
      </c>
      <c r="B48" s="11" t="s">
        <v>27</v>
      </c>
      <c r="C48" s="94">
        <f t="shared" si="12"/>
        <v>5.970985843675928</v>
      </c>
      <c r="D48" s="94">
        <f t="shared" si="8"/>
        <v>5.7102603571279928</v>
      </c>
      <c r="E48" s="94">
        <f t="shared" si="9"/>
        <v>5.709665774690893</v>
      </c>
      <c r="F48" s="94">
        <f t="shared" si="10"/>
        <v>5.3905752987893605</v>
      </c>
      <c r="G48" s="94">
        <f t="shared" si="11"/>
        <v>5.3093187157400159</v>
      </c>
      <c r="H48" s="95"/>
      <c r="I48" s="94" t="e">
        <f>'21Q4_P1'!I16/'21Q4_P1'!I$8*100</f>
        <v>#DIV/0!</v>
      </c>
      <c r="J48" s="94" t="e">
        <f>'21Q4_P1'!J16/'21Q4_P1'!J$8*100</f>
        <v>#DIV/0!</v>
      </c>
      <c r="K48" s="94">
        <f>'21Q4_P1'!K16/'21Q4_P1'!K$8*100</f>
        <v>5.6357093662877009</v>
      </c>
      <c r="L48" s="94">
        <f>'21Q4_P1'!L16/'21Q4_P1'!L$8*100</f>
        <v>5.970985843675928</v>
      </c>
      <c r="M48" s="94">
        <f>'21Q4_P1'!M16/'21Q4_P1'!M$8*100</f>
        <v>5.7102603571279928</v>
      </c>
      <c r="N48" s="94">
        <f>'21Q4_P1'!N16/'21Q4_P1'!N$8*100</f>
        <v>5.709665774690893</v>
      </c>
      <c r="O48" s="94">
        <f>'21Q4_P1'!O16/'21Q4_P1'!O$8*100</f>
        <v>5.3905752987893605</v>
      </c>
      <c r="P48" s="94" t="e">
        <f>'21Q4_P1'!P16/'21Q4_P1'!P$8*100</f>
        <v>#DIV/0!</v>
      </c>
      <c r="Q48" s="94" t="e">
        <f>'21Q4_P1'!Q16/'21Q4_P1'!Q$8*100</f>
        <v>#DIV/0!</v>
      </c>
      <c r="R48" s="94" t="e">
        <f>'21Q4_P1'!R16/'21Q4_P1'!R$8*100</f>
        <v>#DIV/0!</v>
      </c>
      <c r="S48" s="94" t="e">
        <f>'21Q4_P1'!S16/'21Q4_P1'!S$8*100</f>
        <v>#DIV/0!</v>
      </c>
      <c r="T48" s="94" t="e">
        <f>'21Q4_P1'!T16/'21Q4_P1'!T$8*100</f>
        <v>#DIV/0!</v>
      </c>
      <c r="U48" s="94" t="e">
        <f>'21Q4_P1'!U16/'21Q4_P1'!U$8*100</f>
        <v>#DIV/0!</v>
      </c>
      <c r="V48" s="94" t="e">
        <f>'21Q4_P1'!V16/'21Q4_P1'!V$8*100</f>
        <v>#DIV/0!</v>
      </c>
      <c r="W48" s="94" t="e">
        <f>'21Q4_P1'!W16/'21Q4_P1'!W$8*100</f>
        <v>#DIV/0!</v>
      </c>
      <c r="X48" s="94" t="e">
        <f>'21Q4_P1'!X16/'21Q4_P1'!X$8*100</f>
        <v>#DIV/0!</v>
      </c>
      <c r="Y48" s="94">
        <f>'21Q4_P1'!Y16/'21Q4_P1'!Y$8*100</f>
        <v>5.3093187157400159</v>
      </c>
      <c r="AC48" s="27" t="s">
        <v>89</v>
      </c>
    </row>
    <row r="49" spans="1:29" s="27" customFormat="1" ht="15" customHeight="1" x14ac:dyDescent="0.25">
      <c r="A49" s="38" t="s">
        <v>10</v>
      </c>
      <c r="B49" s="12" t="s">
        <v>13</v>
      </c>
      <c r="C49" s="96">
        <f t="shared" si="12"/>
        <v>10.973315413784968</v>
      </c>
      <c r="D49" s="96">
        <f t="shared" si="8"/>
        <v>11.296053852445851</v>
      </c>
      <c r="E49" s="96">
        <f t="shared" si="9"/>
        <v>12.672010117101646</v>
      </c>
      <c r="F49" s="96">
        <f t="shared" si="10"/>
        <v>12.795518017296196</v>
      </c>
      <c r="G49" s="96">
        <f t="shared" si="11"/>
        <v>13.368580060422961</v>
      </c>
      <c r="H49" s="95"/>
      <c r="I49" s="96" t="e">
        <f>'21Q4_P1'!I17/'21Q4_P1'!I9*100</f>
        <v>#DIV/0!</v>
      </c>
      <c r="J49" s="96" t="e">
        <f>'21Q4_P1'!J17/'21Q4_P1'!J9*100</f>
        <v>#DIV/0!</v>
      </c>
      <c r="K49" s="96">
        <f>'21Q4_P1'!K17/'21Q4_P1'!K9*100</f>
        <v>10.449549890594731</v>
      </c>
      <c r="L49" s="96">
        <f>'21Q4_P1'!L17/'21Q4_P1'!L9*100</f>
        <v>10.973315413784968</v>
      </c>
      <c r="M49" s="96">
        <f>'21Q4_P1'!M17/'21Q4_P1'!M9*100</f>
        <v>11.296053852445851</v>
      </c>
      <c r="N49" s="96">
        <f>'21Q4_P1'!N17/'21Q4_P1'!N9*100</f>
        <v>12.672010117101646</v>
      </c>
      <c r="O49" s="96">
        <f>'21Q4_P1'!O17/'21Q4_P1'!O9*100</f>
        <v>12.795518017296196</v>
      </c>
      <c r="P49" s="96" t="e">
        <f>'21Q4_P1'!P17/'21Q4_P1'!P9*100</f>
        <v>#DIV/0!</v>
      </c>
      <c r="Q49" s="96" t="e">
        <f>'21Q4_P1'!Q17/'21Q4_P1'!Q9*100</f>
        <v>#DIV/0!</v>
      </c>
      <c r="R49" s="96" t="e">
        <f>'21Q4_P1'!R17/'21Q4_P1'!R9*100</f>
        <v>#DIV/0!</v>
      </c>
      <c r="S49" s="96" t="e">
        <f>'21Q4_P1'!S17/'21Q4_P1'!S9*100</f>
        <v>#DIV/0!</v>
      </c>
      <c r="T49" s="96" t="e">
        <f>'21Q4_P1'!T17/'21Q4_P1'!T9*100</f>
        <v>#DIV/0!</v>
      </c>
      <c r="U49" s="96" t="e">
        <f>'21Q4_P1'!U17/'21Q4_P1'!U9*100</f>
        <v>#DIV/0!</v>
      </c>
      <c r="V49" s="96" t="e">
        <f>'21Q4_P1'!V17/'21Q4_P1'!V9*100</f>
        <v>#DIV/0!</v>
      </c>
      <c r="W49" s="96" t="e">
        <f>'21Q4_P1'!W17/'21Q4_P1'!W9*100</f>
        <v>#DIV/0!</v>
      </c>
      <c r="X49" s="96" t="e">
        <f>'21Q4_P1'!X17/'21Q4_P1'!X9*100</f>
        <v>#DIV/0!</v>
      </c>
      <c r="Y49" s="96">
        <f>'21Q4_P1'!Y17/'21Q4_P1'!Y9*100</f>
        <v>13.368580060422961</v>
      </c>
      <c r="AC49" s="27" t="s">
        <v>89</v>
      </c>
    </row>
    <row r="50" spans="1:29" s="27" customFormat="1" ht="15" customHeight="1" x14ac:dyDescent="0.25">
      <c r="A50" s="38" t="s">
        <v>11</v>
      </c>
      <c r="B50" s="12" t="s">
        <v>44</v>
      </c>
      <c r="C50" s="96">
        <f t="shared" si="12"/>
        <v>6.4480574730181042</v>
      </c>
      <c r="D50" s="96">
        <f t="shared" si="8"/>
        <v>5.7878723137032138</v>
      </c>
      <c r="E50" s="96">
        <f t="shared" si="9"/>
        <v>4.8060208427217619</v>
      </c>
      <c r="F50" s="96">
        <f t="shared" si="10"/>
        <v>5.4105314256736801</v>
      </c>
      <c r="G50" s="96">
        <f t="shared" si="11"/>
        <v>6.93359375</v>
      </c>
      <c r="H50" s="95"/>
      <c r="I50" s="96" t="e">
        <f>'21Q4_P1'!I18/'21Q4_P1'!I10*100</f>
        <v>#DIV/0!</v>
      </c>
      <c r="J50" s="96" t="e">
        <f>'21Q4_P1'!J18/'21Q4_P1'!J10*100</f>
        <v>#DIV/0!</v>
      </c>
      <c r="K50" s="96">
        <f>'21Q4_P1'!K18/'21Q4_P1'!K10*100</f>
        <v>4.9131479052393994</v>
      </c>
      <c r="L50" s="96">
        <f>'21Q4_P1'!L18/'21Q4_P1'!L10*100</f>
        <v>6.4480574730181042</v>
      </c>
      <c r="M50" s="96">
        <f>'21Q4_P1'!M18/'21Q4_P1'!M10*100</f>
        <v>5.7878723137032138</v>
      </c>
      <c r="N50" s="96">
        <f>'21Q4_P1'!N18/'21Q4_P1'!N10*100</f>
        <v>4.8060208427217619</v>
      </c>
      <c r="O50" s="96">
        <f>'21Q4_P1'!O18/'21Q4_P1'!O10*100</f>
        <v>5.4105314256736801</v>
      </c>
      <c r="P50" s="96" t="e">
        <f>'21Q4_P1'!P18/'21Q4_P1'!P10*100</f>
        <v>#DIV/0!</v>
      </c>
      <c r="Q50" s="96" t="e">
        <f>'21Q4_P1'!Q18/'21Q4_P1'!Q10*100</f>
        <v>#DIV/0!</v>
      </c>
      <c r="R50" s="96" t="e">
        <f>'21Q4_P1'!R18/'21Q4_P1'!R10*100</f>
        <v>#DIV/0!</v>
      </c>
      <c r="S50" s="96" t="e">
        <f>'21Q4_P1'!S18/'21Q4_P1'!S10*100</f>
        <v>#DIV/0!</v>
      </c>
      <c r="T50" s="96" t="e">
        <f>'21Q4_P1'!T18/'21Q4_P1'!T10*100</f>
        <v>#DIV/0!</v>
      </c>
      <c r="U50" s="96" t="e">
        <f>'21Q4_P1'!U18/'21Q4_P1'!U10*100</f>
        <v>#DIV/0!</v>
      </c>
      <c r="V50" s="96" t="e">
        <f>'21Q4_P1'!V18/'21Q4_P1'!V10*100</f>
        <v>#DIV/0!</v>
      </c>
      <c r="W50" s="96" t="e">
        <f>'21Q4_P1'!W18/'21Q4_P1'!W10*100</f>
        <v>#DIV/0!</v>
      </c>
      <c r="X50" s="96" t="e">
        <f>'21Q4_P1'!X18/'21Q4_P1'!X10*100</f>
        <v>#DIV/0!</v>
      </c>
      <c r="Y50" s="96">
        <f>'21Q4_P1'!Y18/'21Q4_P1'!Y10*100</f>
        <v>6.93359375</v>
      </c>
      <c r="AC50" s="27" t="s">
        <v>89</v>
      </c>
    </row>
    <row r="51" spans="1:29" s="27" customFormat="1" ht="15" customHeight="1" x14ac:dyDescent="0.25">
      <c r="A51" s="38" t="s">
        <v>14</v>
      </c>
      <c r="B51" s="12" t="s">
        <v>77</v>
      </c>
      <c r="C51" s="96">
        <f t="shared" si="12"/>
        <v>10.161663180217854</v>
      </c>
      <c r="D51" s="96">
        <f t="shared" si="8"/>
        <v>11.220227433479476</v>
      </c>
      <c r="E51" s="96">
        <f t="shared" si="9"/>
        <v>10.523361743407717</v>
      </c>
      <c r="F51" s="96">
        <f t="shared" si="10"/>
        <v>7.2129798399274536</v>
      </c>
      <c r="G51" s="96">
        <f t="shared" si="11"/>
        <v>4.7368421052631584</v>
      </c>
      <c r="H51" s="95"/>
      <c r="I51" s="96" t="e">
        <f>'21Q4_P1'!I19/'21Q4_P1'!I11*100</f>
        <v>#DIV/0!</v>
      </c>
      <c r="J51" s="96" t="e">
        <f>'21Q4_P1'!J19/'21Q4_P1'!J11*100</f>
        <v>#DIV/0!</v>
      </c>
      <c r="K51" s="96">
        <f>'21Q4_P1'!K19/'21Q4_P1'!K11*100</f>
        <v>8.995890092828402</v>
      </c>
      <c r="L51" s="96">
        <f>'21Q4_P1'!L19/'21Q4_P1'!L11*100</f>
        <v>10.161663180217854</v>
      </c>
      <c r="M51" s="96">
        <f>'21Q4_P1'!M19/'21Q4_P1'!M11*100</f>
        <v>11.220227433479476</v>
      </c>
      <c r="N51" s="96">
        <f>'21Q4_P1'!N19/'21Q4_P1'!N11*100</f>
        <v>10.523361743407717</v>
      </c>
      <c r="O51" s="96">
        <f>'21Q4_P1'!O19/'21Q4_P1'!O11*100</f>
        <v>7.2129798399274536</v>
      </c>
      <c r="P51" s="96" t="e">
        <f>'21Q4_P1'!P19/'21Q4_P1'!P11*100</f>
        <v>#DIV/0!</v>
      </c>
      <c r="Q51" s="96" t="e">
        <f>'21Q4_P1'!Q19/'21Q4_P1'!Q11*100</f>
        <v>#DIV/0!</v>
      </c>
      <c r="R51" s="96" t="e">
        <f>'21Q4_P1'!R19/'21Q4_P1'!R11*100</f>
        <v>#DIV/0!</v>
      </c>
      <c r="S51" s="96" t="e">
        <f>'21Q4_P1'!S19/'21Q4_P1'!S11*100</f>
        <v>#DIV/0!</v>
      </c>
      <c r="T51" s="96" t="e">
        <f>'21Q4_P1'!T19/'21Q4_P1'!T11*100</f>
        <v>#DIV/0!</v>
      </c>
      <c r="U51" s="96" t="e">
        <f>'21Q4_P1'!U19/'21Q4_P1'!U11*100</f>
        <v>#DIV/0!</v>
      </c>
      <c r="V51" s="96" t="e">
        <f>'21Q4_P1'!V19/'21Q4_P1'!V11*100</f>
        <v>#DIV/0!</v>
      </c>
      <c r="W51" s="96" t="e">
        <f>'21Q4_P1'!W19/'21Q4_P1'!W11*100</f>
        <v>#DIV/0!</v>
      </c>
      <c r="X51" s="96" t="e">
        <f>'21Q4_P1'!X19/'21Q4_P1'!X11*100</f>
        <v>#DIV/0!</v>
      </c>
      <c r="Y51" s="96">
        <f>'21Q4_P1'!Y19/'21Q4_P1'!Y11*100</f>
        <v>4.7368421052631584</v>
      </c>
      <c r="AC51" s="27" t="s">
        <v>89</v>
      </c>
    </row>
    <row r="52" spans="1:29" s="27" customFormat="1" ht="15" customHeight="1" x14ac:dyDescent="0.25">
      <c r="A52" s="38" t="s">
        <v>15</v>
      </c>
      <c r="B52" s="12" t="s">
        <v>76</v>
      </c>
      <c r="C52" s="96">
        <f t="shared" si="12"/>
        <v>16.133488897332938</v>
      </c>
      <c r="D52" s="96">
        <f t="shared" si="8"/>
        <v>1.3525691268471371</v>
      </c>
      <c r="E52" s="96">
        <f t="shared" si="9"/>
        <v>8.4047010399808055</v>
      </c>
      <c r="F52" s="96" t="str">
        <f t="shared" si="10"/>
        <v>―</v>
      </c>
      <c r="G52" s="96" t="str">
        <f t="shared" si="11"/>
        <v>―</v>
      </c>
      <c r="H52" s="95"/>
      <c r="I52" s="96" t="e">
        <f>'21Q4_P1'!I20/'21Q4_P1'!I12*100</f>
        <v>#DIV/0!</v>
      </c>
      <c r="J52" s="96" t="e">
        <f>'21Q4_P1'!J20/'21Q4_P1'!J12*100</f>
        <v>#DIV/0!</v>
      </c>
      <c r="K52" s="96">
        <f>'21Q4_P1'!K20/'21Q4_P1'!K12*100</f>
        <v>17.716460208257725</v>
      </c>
      <c r="L52" s="96">
        <f>'21Q4_P1'!L20/'21Q4_P1'!L12*100</f>
        <v>16.133488897332938</v>
      </c>
      <c r="M52" s="96">
        <f>'21Q4_P1'!M20/'21Q4_P1'!M12*100</f>
        <v>1.3525691268471371</v>
      </c>
      <c r="N52" s="96">
        <f>'21Q4_P1'!N20/'21Q4_P1'!N12*100</f>
        <v>8.4047010399808055</v>
      </c>
      <c r="O52" s="96">
        <f>'21Q4_P1'!O20/'21Q4_P1'!O12*100</f>
        <v>-68.270429356874615</v>
      </c>
      <c r="P52" s="96" t="e">
        <f>'21Q4_P1'!P20/'21Q4_P1'!P12*100</f>
        <v>#DIV/0!</v>
      </c>
      <c r="Q52" s="96" t="e">
        <f>'21Q4_P1'!Q20/'21Q4_P1'!Q12*100</f>
        <v>#DIV/0!</v>
      </c>
      <c r="R52" s="96" t="e">
        <f>'21Q4_P1'!R20/'21Q4_P1'!R12*100</f>
        <v>#DIV/0!</v>
      </c>
      <c r="S52" s="96" t="e">
        <f>'21Q4_P1'!S20/'21Q4_P1'!S12*100</f>
        <v>#DIV/0!</v>
      </c>
      <c r="T52" s="96" t="e">
        <f>'21Q4_P1'!T20/'21Q4_P1'!T12*100</f>
        <v>#DIV/0!</v>
      </c>
      <c r="U52" s="96" t="e">
        <f>'21Q4_P1'!U20/'21Q4_P1'!U12*100</f>
        <v>#DIV/0!</v>
      </c>
      <c r="V52" s="96" t="e">
        <f>'21Q4_P1'!V20/'21Q4_P1'!V12*100</f>
        <v>#DIV/0!</v>
      </c>
      <c r="W52" s="96" t="e">
        <f>'21Q4_P1'!W20/'21Q4_P1'!W12*100</f>
        <v>#DIV/0!</v>
      </c>
      <c r="X52" s="96" t="e">
        <f>'21Q4_P1'!X20/'21Q4_P1'!X12*100</f>
        <v>#DIV/0!</v>
      </c>
      <c r="Y52" s="96">
        <f>'21Q4_P1'!Y20/'21Q4_P1'!Y12*100</f>
        <v>-71.25</v>
      </c>
      <c r="AC52" s="27" t="s">
        <v>89</v>
      </c>
    </row>
    <row r="53" spans="1:29" s="27" customFormat="1" ht="15" customHeight="1" x14ac:dyDescent="0.25">
      <c r="A53" s="45" t="s">
        <v>48</v>
      </c>
      <c r="B53" s="13" t="s">
        <v>515</v>
      </c>
      <c r="C53" s="100">
        <f t="shared" si="12"/>
        <v>5.9479493457673165</v>
      </c>
      <c r="D53" s="100">
        <f t="shared" si="8"/>
        <v>5.6150291376115824</v>
      </c>
      <c r="E53" s="100">
        <f t="shared" si="9"/>
        <v>5.7219234299656021</v>
      </c>
      <c r="F53" s="100">
        <f t="shared" si="10"/>
        <v>5.3710801314703831</v>
      </c>
      <c r="G53" s="100">
        <f t="shared" si="11"/>
        <v>5.5599060297572436</v>
      </c>
      <c r="H53" s="95"/>
      <c r="I53" s="100" t="e">
        <f>'21Q4_P1'!I34/'21Q4_P1'!I$8*100</f>
        <v>#DIV/0!</v>
      </c>
      <c r="J53" s="100" t="e">
        <f>'21Q4_P1'!J34/'21Q4_P1'!J$8*100</f>
        <v>#DIV/0!</v>
      </c>
      <c r="K53" s="100">
        <f>'21Q4_P1'!K34/'21Q4_P1'!K$8*100</f>
        <v>5.602878147929526</v>
      </c>
      <c r="L53" s="100">
        <f>'21Q4_P1'!L34/'21Q4_P1'!L$8*100</f>
        <v>5.9479493457673165</v>
      </c>
      <c r="M53" s="100">
        <f>'21Q4_P1'!M34/'21Q4_P1'!M$8*100</f>
        <v>5.6150291376115824</v>
      </c>
      <c r="N53" s="100">
        <f>'21Q4_P1'!N34/'21Q4_P1'!N$8*100</f>
        <v>5.7219234299656021</v>
      </c>
      <c r="O53" s="100">
        <f>'21Q4_P1'!O34/'21Q4_P1'!O$8*100</f>
        <v>5.3710801314703831</v>
      </c>
      <c r="P53" s="100" t="e">
        <f>'21Q4_P1'!P34/'21Q4_P1'!P$8*100</f>
        <v>#DIV/0!</v>
      </c>
      <c r="Q53" s="100" t="e">
        <f>'21Q4_P1'!Q34/'21Q4_P1'!Q$8*100</f>
        <v>#DIV/0!</v>
      </c>
      <c r="R53" s="100" t="e">
        <f>'21Q4_P1'!R34/'21Q4_P1'!R$8*100</f>
        <v>#DIV/0!</v>
      </c>
      <c r="S53" s="100" t="e">
        <f>'21Q4_P1'!S34/'21Q4_P1'!S$8*100</f>
        <v>#DIV/0!</v>
      </c>
      <c r="T53" s="100" t="e">
        <f>'21Q4_P1'!T34/'21Q4_P1'!T$8*100</f>
        <v>#DIV/0!</v>
      </c>
      <c r="U53" s="100" t="e">
        <f>'21Q4_P1'!U34/'21Q4_P1'!U$8*100</f>
        <v>#DIV/0!</v>
      </c>
      <c r="V53" s="100" t="e">
        <f>'21Q4_P1'!V34/'21Q4_P1'!V$8*100</f>
        <v>#DIV/0!</v>
      </c>
      <c r="W53" s="100" t="e">
        <f>'21Q4_P1'!W34/'21Q4_P1'!W$8*100</f>
        <v>#DIV/0!</v>
      </c>
      <c r="X53" s="100" t="e">
        <f>'21Q4_P1'!X34/'21Q4_P1'!X$8*100</f>
        <v>#DIV/0!</v>
      </c>
      <c r="Y53" s="100">
        <f>'21Q4_P1'!Y34/'21Q4_P1'!Y$8*100</f>
        <v>5.5599060297572436</v>
      </c>
      <c r="AC53" s="27" t="s">
        <v>89</v>
      </c>
    </row>
    <row r="54" spans="1:29" s="27" customFormat="1" ht="15" customHeight="1" x14ac:dyDescent="0.25">
      <c r="A54" s="45" t="s">
        <v>56</v>
      </c>
      <c r="B54" s="13" t="s">
        <v>516</v>
      </c>
      <c r="C54" s="100">
        <f t="shared" si="12"/>
        <v>5.8806672279553087</v>
      </c>
      <c r="D54" s="100">
        <f t="shared" si="8"/>
        <v>7.2769769958891546</v>
      </c>
      <c r="E54" s="100">
        <f t="shared" si="9"/>
        <v>5.0424849806140077</v>
      </c>
      <c r="F54" s="100">
        <f t="shared" si="10"/>
        <v>4.8115232779246195</v>
      </c>
      <c r="G54" s="100" t="str">
        <f t="shared" si="11"/>
        <v>―</v>
      </c>
      <c r="H54" s="95"/>
      <c r="I54" s="100" t="e">
        <f>'21Q4_P1'!I46/'21Q4_P1'!I$8*100</f>
        <v>#DIV/0!</v>
      </c>
      <c r="J54" s="100" t="e">
        <f>'21Q4_P1'!J46/'21Q4_P1'!J$8*100</f>
        <v>#DIV/0!</v>
      </c>
      <c r="K54" s="100">
        <f>'21Q4_P1'!K46/'21Q4_P1'!K$8*100</f>
        <v>5.5166422307512866</v>
      </c>
      <c r="L54" s="100">
        <f>'21Q4_P1'!L46/'21Q4_P1'!L$8*100</f>
        <v>5.8806672279553087</v>
      </c>
      <c r="M54" s="100">
        <f>'21Q4_P1'!M46/'21Q4_P1'!M$8*100</f>
        <v>7.2769769958891546</v>
      </c>
      <c r="N54" s="100">
        <f>'21Q4_P1'!N46/'21Q4_P1'!N$8*100</f>
        <v>5.0424849806140077</v>
      </c>
      <c r="O54" s="100">
        <f>'21Q4_P1'!O46/'21Q4_P1'!O$8*100</f>
        <v>4.8115232779246195</v>
      </c>
      <c r="P54" s="100" t="e">
        <f>'21Q4_P1'!P46/'21Q4_P1'!P$8*100</f>
        <v>#DIV/0!</v>
      </c>
      <c r="Q54" s="100" t="e">
        <f>'21Q4_P1'!Q46/'21Q4_P1'!Q$8*100</f>
        <v>#DIV/0!</v>
      </c>
      <c r="R54" s="100" t="e">
        <f>'21Q4_P1'!R46/'21Q4_P1'!R$8*100</f>
        <v>#DIV/0!</v>
      </c>
      <c r="S54" s="100" t="e">
        <f>'21Q4_P1'!S46/'21Q4_P1'!S$8*100</f>
        <v>#DIV/0!</v>
      </c>
      <c r="T54" s="100" t="e">
        <f>'21Q4_P1'!T46/'21Q4_P1'!T$8*100</f>
        <v>#DIV/0!</v>
      </c>
      <c r="U54" s="100" t="e">
        <f>'21Q4_P1'!U46/'21Q4_P1'!U$8*100</f>
        <v>#DIV/0!</v>
      </c>
      <c r="V54" s="100" t="e">
        <f>'21Q4_P1'!V46/'21Q4_P1'!V$8*100</f>
        <v>#DIV/0!</v>
      </c>
      <c r="W54" s="100" t="e">
        <f>'21Q4_P1'!W46/'21Q4_P1'!W$8*100</f>
        <v>#DIV/0!</v>
      </c>
      <c r="X54" s="100" t="e">
        <f>'21Q4_P1'!X46/'21Q4_P1'!X$8*100</f>
        <v>#DIV/0!</v>
      </c>
      <c r="Y54" s="100"/>
      <c r="AC54" s="27" t="s">
        <v>89</v>
      </c>
    </row>
    <row r="55" spans="1:29" s="27" customFormat="1" ht="15" customHeight="1" x14ac:dyDescent="0.25">
      <c r="A55" s="45" t="s">
        <v>58</v>
      </c>
      <c r="B55" s="13" t="s">
        <v>55</v>
      </c>
      <c r="C55" s="100">
        <f t="shared" si="12"/>
        <v>4.1623560473064387</v>
      </c>
      <c r="D55" s="100">
        <f t="shared" si="8"/>
        <v>4.9514077471823805</v>
      </c>
      <c r="E55" s="100">
        <f t="shared" si="9"/>
        <v>3.332371248316822</v>
      </c>
      <c r="F55" s="100">
        <f t="shared" si="10"/>
        <v>2.9874092776904466</v>
      </c>
      <c r="G55" s="100">
        <f t="shared" si="11"/>
        <v>3.1323414252153485</v>
      </c>
      <c r="H55" s="95"/>
      <c r="I55" s="100" t="e">
        <f>'21Q4_P1'!I48/'21Q4_P1'!I$8*100</f>
        <v>#DIV/0!</v>
      </c>
      <c r="J55" s="100" t="e">
        <f>'21Q4_P1'!J48/'21Q4_P1'!J$8*100</f>
        <v>#DIV/0!</v>
      </c>
      <c r="K55" s="100">
        <f>'21Q4_P1'!K48/'21Q4_P1'!K$8*100</f>
        <v>3.6464450024652457</v>
      </c>
      <c r="L55" s="100">
        <f>'21Q4_P1'!L48/'21Q4_P1'!L$8*100</f>
        <v>4.1623560473064387</v>
      </c>
      <c r="M55" s="100">
        <f>'21Q4_P1'!M48/'21Q4_P1'!M$8*100</f>
        <v>4.9514077471823805</v>
      </c>
      <c r="N55" s="100">
        <f>'21Q4_P1'!N48/'21Q4_P1'!N$8*100</f>
        <v>3.332371248316822</v>
      </c>
      <c r="O55" s="100">
        <f>'21Q4_P1'!O48/'21Q4_P1'!O$8*100</f>
        <v>2.9874092776904466</v>
      </c>
      <c r="P55" s="100" t="e">
        <f>'21Q4_P1'!P48/'21Q4_P1'!P$8*100</f>
        <v>#DIV/0!</v>
      </c>
      <c r="Q55" s="100" t="e">
        <f>'21Q4_P1'!Q48/'21Q4_P1'!Q$8*100</f>
        <v>#DIV/0!</v>
      </c>
      <c r="R55" s="100" t="e">
        <f>'21Q4_P1'!R48/'21Q4_P1'!R$8*100</f>
        <v>#DIV/0!</v>
      </c>
      <c r="S55" s="100" t="e">
        <f>'21Q4_P1'!S48/'21Q4_P1'!S$8*100</f>
        <v>#DIV/0!</v>
      </c>
      <c r="T55" s="100" t="e">
        <f>'21Q4_P1'!T48/'21Q4_P1'!T$8*100</f>
        <v>#DIV/0!</v>
      </c>
      <c r="U55" s="100" t="e">
        <f>'21Q4_P1'!U48/'21Q4_P1'!U$8*100</f>
        <v>#DIV/0!</v>
      </c>
      <c r="V55" s="100" t="e">
        <f>'21Q4_P1'!V48/'21Q4_P1'!V$8*100</f>
        <v>#DIV/0!</v>
      </c>
      <c r="W55" s="100" t="e">
        <f>'21Q4_P1'!W48/'21Q4_P1'!W$8*100</f>
        <v>#DIV/0!</v>
      </c>
      <c r="X55" s="100" t="e">
        <f>'21Q4_P1'!X48/'21Q4_P1'!X$8*100</f>
        <v>#DIV/0!</v>
      </c>
      <c r="Y55" s="100">
        <f>'21Q4_P1'!Y48/'21Q4_P1'!Y$8*100</f>
        <v>3.1323414252153485</v>
      </c>
      <c r="AC55" s="27" t="s">
        <v>89</v>
      </c>
    </row>
    <row r="56" spans="1:29"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Y56" s="95"/>
      <c r="AC56" s="27" t="s">
        <v>89</v>
      </c>
    </row>
    <row r="57" spans="1:29" s="27" customFormat="1" ht="15" customHeight="1" x14ac:dyDescent="0.25">
      <c r="A57" s="36" t="s">
        <v>102</v>
      </c>
      <c r="B57" s="11" t="s">
        <v>102</v>
      </c>
      <c r="C57" s="94">
        <f t="shared" ref="C57:F60" si="13">+IF(OR(L57="",L57&lt;0),"―",L57)</f>
        <v>7.7677023997299424</v>
      </c>
      <c r="D57" s="94">
        <f t="shared" si="13"/>
        <v>7.7484727390143435</v>
      </c>
      <c r="E57" s="94">
        <f t="shared" si="13"/>
        <v>7.9128751450262591</v>
      </c>
      <c r="F57" s="94">
        <f t="shared" si="13"/>
        <v>7.6061405559418898</v>
      </c>
      <c r="G57" s="94">
        <f>+IF(OR(Y57="",Y57&lt;0),"―",Y57)</f>
        <v>7.870007830853563</v>
      </c>
      <c r="H57" s="95"/>
      <c r="I57" s="94" t="e">
        <f>'21Q4_P1'!I50/'21Q4_P1'!I$8*100</f>
        <v>#DIV/0!</v>
      </c>
      <c r="J57" s="94" t="e">
        <f>'21Q4_P1'!J50/'21Q4_P1'!J$8*100</f>
        <v>#DIV/0!</v>
      </c>
      <c r="K57" s="94">
        <f>'21Q4_P1'!K50/'21Q4_P1'!K$8*100</f>
        <v>6.990194942695716</v>
      </c>
      <c r="L57" s="94">
        <f>'21Q4_P1'!L50/'21Q4_P1'!L$8*100</f>
        <v>7.7677023997299424</v>
      </c>
      <c r="M57" s="94">
        <f>'21Q4_P1'!M50/'21Q4_P1'!M$8*100</f>
        <v>7.7484727390143435</v>
      </c>
      <c r="N57" s="94">
        <f>'21Q4_P1'!N50/'21Q4_P1'!N$8*100</f>
        <v>7.9128751450262591</v>
      </c>
      <c r="O57" s="94">
        <f>'21Q4_P1'!O50/'21Q4_P1'!O$8*100</f>
        <v>7.6061405559418898</v>
      </c>
      <c r="P57" s="94" t="e">
        <f>'21Q4_P1'!P50/'21Q4_P1'!P$8*100</f>
        <v>#DIV/0!</v>
      </c>
      <c r="Q57" s="94" t="e">
        <f>'21Q4_P1'!Q50/'21Q4_P1'!Q$8*100</f>
        <v>#DIV/0!</v>
      </c>
      <c r="R57" s="94" t="e">
        <f>'21Q4_P1'!R50/'21Q4_P1'!R$8*100</f>
        <v>#DIV/0!</v>
      </c>
      <c r="S57" s="94" t="e">
        <f>'21Q4_P1'!S50/'21Q4_P1'!S$8*100</f>
        <v>#DIV/0!</v>
      </c>
      <c r="T57" s="94" t="e">
        <f>'21Q4_P1'!T50/'21Q4_P1'!T$8*100</f>
        <v>#DIV/0!</v>
      </c>
      <c r="U57" s="94" t="e">
        <f>'21Q4_P1'!U50/'21Q4_P1'!U$8*100</f>
        <v>#DIV/0!</v>
      </c>
      <c r="V57" s="94" t="e">
        <f>'21Q4_P1'!V50/'21Q4_P1'!V$8*100</f>
        <v>#DIV/0!</v>
      </c>
      <c r="W57" s="94" t="e">
        <f>'21Q4_P1'!W50/'21Q4_P1'!W$8*100</f>
        <v>#DIV/0!</v>
      </c>
      <c r="X57" s="94" t="e">
        <f>'21Q4_P1'!X50/'21Q4_P1'!X$8*100</f>
        <v>#DIV/0!</v>
      </c>
      <c r="Y57" s="94">
        <f>'21Q4_P1'!Y50/'21Q4_P1'!Y$8*100</f>
        <v>7.870007830853563</v>
      </c>
      <c r="AC57" s="27" t="s">
        <v>89</v>
      </c>
    </row>
    <row r="58" spans="1:29" s="27" customFormat="1" ht="15" customHeight="1" x14ac:dyDescent="0.25">
      <c r="A58" s="38" t="s">
        <v>10</v>
      </c>
      <c r="B58" s="12" t="s">
        <v>13</v>
      </c>
      <c r="C58" s="96">
        <f t="shared" si="13"/>
        <v>11.097592511087754</v>
      </c>
      <c r="D58" s="96">
        <f t="shared" si="13"/>
        <v>11.409305806143278</v>
      </c>
      <c r="E58" s="96">
        <f t="shared" si="13"/>
        <v>12.753705519131071</v>
      </c>
      <c r="F58" s="96">
        <f t="shared" si="13"/>
        <v>12.872709155517558</v>
      </c>
      <c r="G58" s="96" t="str">
        <f>+IF(OR(Y58="",Y58&lt;0),"―",Y58)</f>
        <v>―</v>
      </c>
      <c r="H58" s="95"/>
      <c r="I58" s="96" t="e">
        <f>'21Q4_P1'!I51/'21Q4_P1'!I$9*100</f>
        <v>#DIV/0!</v>
      </c>
      <c r="J58" s="96" t="e">
        <f>'21Q4_P1'!J51/'21Q4_P1'!J$9*100</f>
        <v>#DIV/0!</v>
      </c>
      <c r="K58" s="96">
        <f>'21Q4_P1'!K51/'21Q4_P1'!K$9*100</f>
        <v>10.569529564462156</v>
      </c>
      <c r="L58" s="96">
        <f>'21Q4_P1'!L51/'21Q4_P1'!L$9*100</f>
        <v>11.097592511087754</v>
      </c>
      <c r="M58" s="96">
        <f>'21Q4_P1'!M51/'21Q4_P1'!M$9*100</f>
        <v>11.409305806143278</v>
      </c>
      <c r="N58" s="96">
        <f>'21Q4_P1'!N51/'21Q4_P1'!N$9*100</f>
        <v>12.753705519131071</v>
      </c>
      <c r="O58" s="96">
        <f>'21Q4_P1'!O51/'21Q4_P1'!O$9*100</f>
        <v>12.872709155517558</v>
      </c>
      <c r="P58" s="96" t="e">
        <f>'21Q4_P1'!P51/'21Q4_P1'!P$9*100</f>
        <v>#DIV/0!</v>
      </c>
      <c r="Q58" s="96" t="e">
        <f>'21Q4_P1'!Q51/'21Q4_P1'!Q$9*100</f>
        <v>#DIV/0!</v>
      </c>
      <c r="R58" s="96" t="e">
        <f>'21Q4_P1'!R51/'21Q4_P1'!R$9*100</f>
        <v>#DIV/0!</v>
      </c>
      <c r="S58" s="96" t="e">
        <f>'21Q4_P1'!S51/'21Q4_P1'!S$9*100</f>
        <v>#DIV/0!</v>
      </c>
      <c r="T58" s="96" t="e">
        <f>'21Q4_P1'!T51/'21Q4_P1'!T$9*100</f>
        <v>#DIV/0!</v>
      </c>
      <c r="U58" s="96" t="e">
        <f>'21Q4_P1'!U51/'21Q4_P1'!U$9*100</f>
        <v>#DIV/0!</v>
      </c>
      <c r="V58" s="96" t="e">
        <f>'21Q4_P1'!V51/'21Q4_P1'!V$9*100</f>
        <v>#DIV/0!</v>
      </c>
      <c r="W58" s="96" t="e">
        <f>'21Q4_P1'!W51/'21Q4_P1'!W$9*100</f>
        <v>#DIV/0!</v>
      </c>
      <c r="X58" s="96" t="e">
        <f>'21Q4_P1'!X51/'21Q4_P1'!X$9*100</f>
        <v>#DIV/0!</v>
      </c>
      <c r="Y58" s="96"/>
      <c r="AC58" s="27" t="s">
        <v>89</v>
      </c>
    </row>
    <row r="59" spans="1:29" s="27" customFormat="1" ht="15" customHeight="1" x14ac:dyDescent="0.25">
      <c r="A59" s="38" t="s">
        <v>11</v>
      </c>
      <c r="B59" s="12" t="s">
        <v>44</v>
      </c>
      <c r="C59" s="96">
        <f t="shared" si="13"/>
        <v>11.310973676888112</v>
      </c>
      <c r="D59" s="96">
        <f t="shared" si="13"/>
        <v>10.604551456580969</v>
      </c>
      <c r="E59" s="96">
        <f t="shared" si="13"/>
        <v>9.687828834034919</v>
      </c>
      <c r="F59" s="96">
        <f t="shared" si="13"/>
        <v>10.079057868940774</v>
      </c>
      <c r="G59" s="96">
        <f>+IF(OR(Y59="",Y59&lt;0),"―",Y59)</f>
        <v>11.5234375</v>
      </c>
      <c r="H59" s="95"/>
      <c r="I59" s="96" t="e">
        <f>'21Q4_P1'!I52/'21Q4_P1'!I$10*100</f>
        <v>#DIV/0!</v>
      </c>
      <c r="J59" s="96" t="e">
        <f>'21Q4_P1'!J52/'21Q4_P1'!J$10*100</f>
        <v>#DIV/0!</v>
      </c>
      <c r="K59" s="96">
        <f>'21Q4_P1'!K52/'21Q4_P1'!K$10*100</f>
        <v>9.1937028245772847</v>
      </c>
      <c r="L59" s="96">
        <f>'21Q4_P1'!L52/'21Q4_P1'!L$10*100</f>
        <v>11.310973676888112</v>
      </c>
      <c r="M59" s="96">
        <f>'21Q4_P1'!M52/'21Q4_P1'!M$10*100</f>
        <v>10.604551456580969</v>
      </c>
      <c r="N59" s="96">
        <f>'21Q4_P1'!N52/'21Q4_P1'!N$10*100</f>
        <v>9.687828834034919</v>
      </c>
      <c r="O59" s="96">
        <f>'21Q4_P1'!O52/'21Q4_P1'!O$10*100</f>
        <v>10.079057868940774</v>
      </c>
      <c r="P59" s="96" t="e">
        <f>'21Q4_P1'!P52/'21Q4_P1'!P$10*100</f>
        <v>#DIV/0!</v>
      </c>
      <c r="Q59" s="96" t="e">
        <f>'21Q4_P1'!Q52/'21Q4_P1'!Q$10*100</f>
        <v>#DIV/0!</v>
      </c>
      <c r="R59" s="96" t="e">
        <f>'21Q4_P1'!R52/'21Q4_P1'!R$10*100</f>
        <v>#DIV/0!</v>
      </c>
      <c r="S59" s="96" t="e">
        <f>'21Q4_P1'!S52/'21Q4_P1'!S$10*100</f>
        <v>#DIV/0!</v>
      </c>
      <c r="T59" s="96" t="e">
        <f>'21Q4_P1'!T52/'21Q4_P1'!T$10*100</f>
        <v>#DIV/0!</v>
      </c>
      <c r="U59" s="96" t="e">
        <f>'21Q4_P1'!U52/'21Q4_P1'!U$10*100</f>
        <v>#DIV/0!</v>
      </c>
      <c r="V59" s="96" t="e">
        <f>'21Q4_P1'!V52/'21Q4_P1'!V$10*100</f>
        <v>#DIV/0!</v>
      </c>
      <c r="W59" s="96" t="e">
        <f>'21Q4_P1'!W52/'21Q4_P1'!W$10*100</f>
        <v>#DIV/0!</v>
      </c>
      <c r="X59" s="96" t="e">
        <f>'21Q4_P1'!X52/'21Q4_P1'!X$10*100</f>
        <v>#DIV/0!</v>
      </c>
      <c r="Y59" s="96">
        <f>'21Q4_P1'!Y52/'21Q4_P1'!Y$10*100</f>
        <v>11.5234375</v>
      </c>
      <c r="AC59" s="27" t="s">
        <v>89</v>
      </c>
    </row>
    <row r="60" spans="1:29" s="27" customFormat="1" ht="15" customHeight="1" x14ac:dyDescent="0.25">
      <c r="A60" s="128" t="s">
        <v>14</v>
      </c>
      <c r="B60" s="129" t="s">
        <v>77</v>
      </c>
      <c r="C60" s="98">
        <f t="shared" si="13"/>
        <v>12.182888242252012</v>
      </c>
      <c r="D60" s="98">
        <f t="shared" si="13"/>
        <v>13.564914168994232</v>
      </c>
      <c r="E60" s="98">
        <f t="shared" si="13"/>
        <v>12.859182465410873</v>
      </c>
      <c r="F60" s="98">
        <f t="shared" si="13"/>
        <v>9.4631216151127013</v>
      </c>
      <c r="G60" s="98">
        <f>+IF(OR(Y60="",Y60&lt;0),"―",Y60)</f>
        <v>10.526315789473683</v>
      </c>
      <c r="H60" s="95"/>
      <c r="I60" s="98" t="e">
        <f>'21Q4_P1'!I53/'21Q4_P1'!I$11*100</f>
        <v>#DIV/0!</v>
      </c>
      <c r="J60" s="98" t="e">
        <f>'21Q4_P1'!J53/'21Q4_P1'!J$11*100</f>
        <v>#DIV/0!</v>
      </c>
      <c r="K60" s="98">
        <f>'21Q4_P1'!K53/'21Q4_P1'!K$11*100</f>
        <v>11.013403314214608</v>
      </c>
      <c r="L60" s="98">
        <f>'21Q4_P1'!L53/'21Q4_P1'!L$11*100</f>
        <v>12.182888242252012</v>
      </c>
      <c r="M60" s="98">
        <f>'21Q4_P1'!M53/'21Q4_P1'!M$11*100</f>
        <v>13.564914168994232</v>
      </c>
      <c r="N60" s="98">
        <f>'21Q4_P1'!N53/'21Q4_P1'!N$11*100</f>
        <v>12.859182465410873</v>
      </c>
      <c r="O60" s="98">
        <f>'21Q4_P1'!O53/'21Q4_P1'!O$11*100</f>
        <v>9.4631216151127013</v>
      </c>
      <c r="P60" s="98" t="e">
        <f>'21Q4_P1'!P53/'21Q4_P1'!P$11*100</f>
        <v>#DIV/0!</v>
      </c>
      <c r="Q60" s="98" t="e">
        <f>'21Q4_P1'!Q53/'21Q4_P1'!Q$11*100</f>
        <v>#DIV/0!</v>
      </c>
      <c r="R60" s="98" t="e">
        <f>'21Q4_P1'!R53/'21Q4_P1'!R$11*100</f>
        <v>#DIV/0!</v>
      </c>
      <c r="S60" s="98" t="e">
        <f>'21Q4_P1'!S53/'21Q4_P1'!S$11*100</f>
        <v>#DIV/0!</v>
      </c>
      <c r="T60" s="98" t="e">
        <f>'21Q4_P1'!T53/'21Q4_P1'!T$11*100</f>
        <v>#DIV/0!</v>
      </c>
      <c r="U60" s="98" t="e">
        <f>'21Q4_P1'!U53/'21Q4_P1'!U$11*100</f>
        <v>#DIV/0!</v>
      </c>
      <c r="V60" s="98" t="e">
        <f>'21Q4_P1'!V53/'21Q4_P1'!V$11*100</f>
        <v>#DIV/0!</v>
      </c>
      <c r="W60" s="98" t="e">
        <f>'21Q4_P1'!W53/'21Q4_P1'!W$11*100</f>
        <v>#DIV/0!</v>
      </c>
      <c r="X60" s="98" t="e">
        <f>'21Q4_P1'!X53/'21Q4_P1'!X$11*100</f>
        <v>#DIV/0!</v>
      </c>
      <c r="Y60" s="98">
        <f>'21Q4_P1'!Y53/'21Q4_P1'!Y$11*100</f>
        <v>10.526315789473683</v>
      </c>
      <c r="AC60" s="27" t="s">
        <v>89</v>
      </c>
    </row>
    <row r="61" spans="1:29" ht="15" customHeight="1" x14ac:dyDescent="0.2">
      <c r="AC61" s="3" t="s">
        <v>89</v>
      </c>
    </row>
    <row r="62" spans="1:29" ht="15" customHeight="1" x14ac:dyDescent="0.2">
      <c r="AC62" s="3" t="s">
        <v>89</v>
      </c>
    </row>
    <row r="63" spans="1:29"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c r="AC63" s="3" t="s">
        <v>89</v>
      </c>
    </row>
  </sheetData>
  <mergeCells count="3">
    <mergeCell ref="A6:B7"/>
    <mergeCell ref="A38:B39"/>
    <mergeCell ref="A2:G2"/>
  </mergeCells>
  <phoneticPr fontId="3"/>
  <printOptions horizontalCentered="1"/>
  <pageMargins left="0.7" right="0.7" top="0.75" bottom="0.75" header="0.3" footer="0.3"/>
  <pageSetup paperSize="9" scale="75" orientation="portrait" verticalDpi="300" r:id="rId1"/>
  <headerFooter>
    <oddFooter>&amp;R2</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68CD-418E-47B9-8FBB-8EA67DD804FB}">
  <dimension ref="A1:AE68"/>
  <sheetViews>
    <sheetView defaultGridColor="0" colorId="23" zoomScaleNormal="100" zoomScaleSheetLayoutView="80" workbookViewId="0">
      <pane xSplit="10" ySplit="3" topLeftCell="P44"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635</v>
      </c>
      <c r="AE4" s="3" t="s">
        <v>89</v>
      </c>
    </row>
    <row r="5" spans="1:31" ht="8.1" customHeight="1" x14ac:dyDescent="0.25">
      <c r="A5" s="1"/>
      <c r="AE5" s="3" t="s">
        <v>89</v>
      </c>
    </row>
    <row r="6" spans="1:31" ht="15" customHeight="1" x14ac:dyDescent="0.25">
      <c r="A6" s="66" t="s">
        <v>474</v>
      </c>
      <c r="K6" s="114" t="s">
        <v>375</v>
      </c>
      <c r="L6" s="114" t="s">
        <v>561</v>
      </c>
      <c r="AE6" s="3" t="s">
        <v>89</v>
      </c>
    </row>
    <row r="7" spans="1:31" s="27" customFormat="1" ht="15" customHeight="1" x14ac:dyDescent="0.25">
      <c r="I7" s="28" t="s">
        <v>1</v>
      </c>
      <c r="AE7" s="3" t="s">
        <v>89</v>
      </c>
    </row>
    <row r="8" spans="1:31" s="27" customFormat="1" ht="15" customHeight="1" x14ac:dyDescent="0.25">
      <c r="A8" s="312"/>
      <c r="B8" s="323"/>
      <c r="C8" s="323"/>
      <c r="D8" s="313"/>
      <c r="E8" s="117" t="str">
        <f>'22Q3_パラメータ設定'!$F$4</f>
        <v>FY2021</v>
      </c>
      <c r="F8" s="30" t="str">
        <f>'22Q3_パラメータ設定'!$G$4</f>
        <v>FY2022</v>
      </c>
      <c r="G8" s="117" t="str">
        <f>'22Q3_パラメータ設定'!$E$4</f>
        <v>FY2020</v>
      </c>
      <c r="H8" s="117" t="str">
        <f>'22Q3_パラメータ設定'!$F$4</f>
        <v>FY2021</v>
      </c>
      <c r="I8" s="122" t="str">
        <f>'22Q3_パラメータ設定'!$G$4</f>
        <v>FY2022</v>
      </c>
      <c r="K8" s="58" t="str">
        <f>'22Q3_P1'!I6</f>
        <v>FY2015</v>
      </c>
      <c r="L8" s="58" t="str">
        <f>'22Q3_P1'!J6</f>
        <v>FY2016</v>
      </c>
      <c r="M8" s="58" t="str">
        <f>'22Q3_P1'!K6</f>
        <v>FY2017</v>
      </c>
      <c r="N8" s="58" t="str">
        <f>'22Q3_P1'!L6</f>
        <v>FY2018</v>
      </c>
      <c r="O8" s="58" t="str">
        <f>'22Q3_P1'!M6</f>
        <v>FY2019</v>
      </c>
      <c r="P8" s="58" t="str">
        <f>'22Q3_P1'!N6</f>
        <v>FY2020</v>
      </c>
      <c r="Q8" s="58" t="str">
        <f>'22Q3_P1'!O6</f>
        <v>FY2021</v>
      </c>
      <c r="R8" s="58" t="str">
        <f>'22Q3_P1'!P6</f>
        <v>FY2022</v>
      </c>
      <c r="S8" s="58" t="str">
        <f>'22Q3_P1'!Q6</f>
        <v>FY2023</v>
      </c>
      <c r="T8" s="58" t="str">
        <f>'22Q3_P1'!R6</f>
        <v>FY2024</v>
      </c>
      <c r="U8" s="58" t="str">
        <f>'22Q3_P1'!S6</f>
        <v>FY2025</v>
      </c>
      <c r="V8" s="58" t="str">
        <f>'22Q3_P1'!T6</f>
        <v>FY2026</v>
      </c>
      <c r="W8" s="58" t="str">
        <f>'22Q3_P1'!U6</f>
        <v>FY2027</v>
      </c>
      <c r="X8" s="58" t="str">
        <f>'22Q3_P1'!V6</f>
        <v>FY2028</v>
      </c>
      <c r="Y8" s="58" t="str">
        <f>'22Q3_P1'!W6</f>
        <v>FY2029</v>
      </c>
      <c r="Z8" s="60" t="str">
        <f>'22Q3_P1'!X6</f>
        <v>FY2030</v>
      </c>
      <c r="AE8" s="3" t="s">
        <v>89</v>
      </c>
    </row>
    <row r="9" spans="1:31" s="27" customFormat="1" ht="15" customHeight="1" x14ac:dyDescent="0.25">
      <c r="A9" s="314"/>
      <c r="B9" s="324"/>
      <c r="C9" s="324"/>
      <c r="D9" s="315"/>
      <c r="E9" s="179" t="s">
        <v>700</v>
      </c>
      <c r="F9" s="180" t="s">
        <v>700</v>
      </c>
      <c r="G9" s="118"/>
      <c r="H9" s="118"/>
      <c r="I9" s="118" t="s">
        <v>5</v>
      </c>
      <c r="K9" s="155" t="str">
        <f>'22Q3_P1'!I7</f>
        <v>9 months</v>
      </c>
      <c r="L9" s="155" t="str">
        <f>'22Q3_P1'!J7</f>
        <v>9 months</v>
      </c>
      <c r="M9" s="155" t="str">
        <f>'22Q3_P1'!K7</f>
        <v>9 months</v>
      </c>
      <c r="N9" s="155" t="str">
        <f>'22Q3_P1'!L7</f>
        <v>9 months</v>
      </c>
      <c r="O9" s="155" t="str">
        <f>'22Q3_P1'!M7</f>
        <v>9 months</v>
      </c>
      <c r="P9" s="155" t="str">
        <f>'22Q3_P1'!N7</f>
        <v>9 months</v>
      </c>
      <c r="Q9" s="155" t="str">
        <f>'22Q3_P1'!O7</f>
        <v>9 months</v>
      </c>
      <c r="R9" s="155" t="str">
        <f>'22Q3_P1'!P7</f>
        <v>9 months</v>
      </c>
      <c r="S9" s="155" t="str">
        <f>'22Q3_P1'!Q7</f>
        <v>9 months</v>
      </c>
      <c r="T9" s="155" t="str">
        <f>'22Q3_P1'!R7</f>
        <v>9 months</v>
      </c>
      <c r="U9" s="155" t="str">
        <f>'22Q3_P1'!S7</f>
        <v>9 months</v>
      </c>
      <c r="V9" s="155" t="str">
        <f>'22Q3_P1'!T7</f>
        <v>9 months</v>
      </c>
      <c r="W9" s="155" t="str">
        <f>'22Q3_P1'!U7</f>
        <v>9 months</v>
      </c>
      <c r="X9" s="155" t="str">
        <f>'22Q3_P1'!V7</f>
        <v>9 months</v>
      </c>
      <c r="Y9" s="155" t="str">
        <f>'22Q3_P1'!W7</f>
        <v>9 months</v>
      </c>
      <c r="Z9" s="59" t="str">
        <f>'22Q3_P1'!X7</f>
        <v>9 months</v>
      </c>
      <c r="AE9" s="3" t="s">
        <v>89</v>
      </c>
    </row>
    <row r="10" spans="1:31" s="27" customFormat="1" ht="15" customHeight="1" x14ac:dyDescent="0.25">
      <c r="A10" s="36" t="s">
        <v>209</v>
      </c>
      <c r="B10" s="325" t="s">
        <v>12</v>
      </c>
      <c r="C10" s="326"/>
      <c r="D10" s="327"/>
      <c r="E10" s="37">
        <f t="shared" ref="E10:F14" si="0">+IF(OR(Q10="",Q10=0),"―",IF(Q10&lt;0,ROUNDDOWN(Q10/10^6,0)+-0.0000001,ROUNDDOWN(Q10/10^6,0)))</f>
        <v>48865</v>
      </c>
      <c r="F10" s="37">
        <f t="shared" si="0"/>
        <v>54069</v>
      </c>
      <c r="G10" s="37">
        <f>'21Q4_P5'!G10</f>
        <v>60926</v>
      </c>
      <c r="H10" s="37">
        <f>'21Q4_P5'!H10</f>
        <v>66042</v>
      </c>
      <c r="I10" s="37">
        <f>'21Q4_P5'!I10</f>
        <v>66200</v>
      </c>
      <c r="J10" s="67"/>
      <c r="K10" s="101">
        <f>'22Q3_P1'!I9</f>
        <v>0</v>
      </c>
      <c r="L10" s="101">
        <f>'22Q3_P1'!J9</f>
        <v>0</v>
      </c>
      <c r="M10" s="101">
        <f>'22Q3_P1'!K9</f>
        <v>0</v>
      </c>
      <c r="N10" s="101">
        <f>'22Q3_P1'!L9</f>
        <v>41612907772</v>
      </c>
      <c r="O10" s="101">
        <f>'22Q3_P1'!M9</f>
        <v>43467957209</v>
      </c>
      <c r="P10" s="101">
        <f>'22Q3_P1'!N9</f>
        <v>45124372356</v>
      </c>
      <c r="Q10" s="101">
        <f>'22Q3_P1'!O9</f>
        <v>48865627903</v>
      </c>
      <c r="R10" s="101">
        <f>'22Q3_P1'!P9</f>
        <v>54069012708</v>
      </c>
      <c r="S10" s="101">
        <f>'22Q3_P1'!Q9</f>
        <v>0</v>
      </c>
      <c r="T10" s="101">
        <f>'22Q3_P1'!R9</f>
        <v>0</v>
      </c>
      <c r="U10" s="101">
        <f>'22Q3_P1'!S9</f>
        <v>0</v>
      </c>
      <c r="V10" s="101">
        <f>'22Q3_P1'!T9</f>
        <v>0</v>
      </c>
      <c r="W10" s="101">
        <f>'22Q3_P1'!U9</f>
        <v>0</v>
      </c>
      <c r="X10" s="101">
        <f>'22Q3_P1'!V9</f>
        <v>0</v>
      </c>
      <c r="Y10" s="101">
        <f>'22Q3_P1'!W9</f>
        <v>0</v>
      </c>
      <c r="Z10" s="101">
        <f>'22Q3_P1'!X9</f>
        <v>0</v>
      </c>
      <c r="AE10" s="3" t="s">
        <v>89</v>
      </c>
    </row>
    <row r="11" spans="1:31" s="27" customFormat="1" ht="15" customHeight="1" x14ac:dyDescent="0.25">
      <c r="A11" s="38" t="s">
        <v>210</v>
      </c>
      <c r="B11" s="328" t="s">
        <v>212</v>
      </c>
      <c r="C11" s="329"/>
      <c r="D11" s="330"/>
      <c r="E11" s="39">
        <f t="shared" si="0"/>
        <v>43179</v>
      </c>
      <c r="F11" s="39">
        <f t="shared" si="0"/>
        <v>48016</v>
      </c>
      <c r="G11" s="39">
        <f>'21Q4_P5'!G11</f>
        <v>54700</v>
      </c>
      <c r="H11" s="39">
        <f>'21Q4_P5'!H11</f>
        <v>58443</v>
      </c>
      <c r="I11" s="39" t="str">
        <f>'21Q4_P5'!I11</f>
        <v>―</v>
      </c>
      <c r="J11" s="67"/>
      <c r="K11" s="40"/>
      <c r="L11" s="40"/>
      <c r="M11" s="40"/>
      <c r="N11" s="40"/>
      <c r="O11" s="40">
        <v>39253727862</v>
      </c>
      <c r="P11" s="40">
        <v>40520812363</v>
      </c>
      <c r="Q11" s="40">
        <v>43179545111</v>
      </c>
      <c r="R11" s="40">
        <v>48016699438</v>
      </c>
      <c r="S11" s="40"/>
      <c r="T11" s="40"/>
      <c r="U11" s="40"/>
      <c r="V11" s="40"/>
      <c r="W11" s="40"/>
      <c r="X11" s="40"/>
      <c r="Y11" s="40"/>
      <c r="Z11" s="40"/>
      <c r="AC11" s="27" t="s">
        <v>645</v>
      </c>
      <c r="AE11" s="3" t="s">
        <v>89</v>
      </c>
    </row>
    <row r="12" spans="1:31" s="27" customFormat="1" ht="15" customHeight="1" x14ac:dyDescent="0.25">
      <c r="A12" s="38" t="s">
        <v>211</v>
      </c>
      <c r="B12" s="328" t="s">
        <v>213</v>
      </c>
      <c r="C12" s="329"/>
      <c r="D12" s="330"/>
      <c r="E12" s="39">
        <f t="shared" si="0"/>
        <v>5032</v>
      </c>
      <c r="F12" s="39">
        <f t="shared" si="0"/>
        <v>5418</v>
      </c>
      <c r="G12" s="39">
        <f>'21Q4_P5'!G12</f>
        <v>5412</v>
      </c>
      <c r="H12" s="39">
        <f>'21Q4_P5'!H12</f>
        <v>6731</v>
      </c>
      <c r="I12" s="39" t="str">
        <f>'21Q4_P5'!I12</f>
        <v>―</v>
      </c>
      <c r="J12" s="67"/>
      <c r="K12" s="40"/>
      <c r="L12" s="40"/>
      <c r="M12" s="40"/>
      <c r="N12" s="40"/>
      <c r="O12" s="40">
        <v>3578007743</v>
      </c>
      <c r="P12" s="40">
        <v>4001345655</v>
      </c>
      <c r="Q12" s="40">
        <v>5032692532.000001</v>
      </c>
      <c r="R12" s="40">
        <v>5418558012</v>
      </c>
      <c r="S12" s="40"/>
      <c r="T12" s="40"/>
      <c r="U12" s="40"/>
      <c r="V12" s="40"/>
      <c r="W12" s="40"/>
      <c r="X12" s="40"/>
      <c r="Y12" s="40"/>
      <c r="Z12" s="40"/>
      <c r="AC12" s="27" t="s">
        <v>645</v>
      </c>
      <c r="AE12" s="3" t="s">
        <v>89</v>
      </c>
    </row>
    <row r="13" spans="1:31" s="27" customFormat="1" ht="15" customHeight="1" x14ac:dyDescent="0.25">
      <c r="A13" s="42" t="s">
        <v>15</v>
      </c>
      <c r="B13" s="317" t="s">
        <v>76</v>
      </c>
      <c r="C13" s="318"/>
      <c r="D13" s="319"/>
      <c r="E13" s="43">
        <f t="shared" si="0"/>
        <v>653</v>
      </c>
      <c r="F13" s="43">
        <f t="shared" si="0"/>
        <v>633</v>
      </c>
      <c r="G13" s="43">
        <f>'21Q4_P5'!G13</f>
        <v>813</v>
      </c>
      <c r="H13" s="43">
        <f>'21Q4_P5'!H13</f>
        <v>866</v>
      </c>
      <c r="I13" s="43" t="str">
        <f>'21Q4_P5'!I13</f>
        <v>―</v>
      </c>
      <c r="J13" s="67"/>
      <c r="K13" s="43">
        <f>K10-SUM(K11:K12)</f>
        <v>0</v>
      </c>
      <c r="L13" s="43">
        <f t="shared" ref="L13:Z13" si="1">L10-SUM(L11:L12)</f>
        <v>0</v>
      </c>
      <c r="M13" s="43">
        <f t="shared" si="1"/>
        <v>0</v>
      </c>
      <c r="N13" s="43">
        <f t="shared" si="1"/>
        <v>41612907772</v>
      </c>
      <c r="O13" s="43">
        <f t="shared" si="1"/>
        <v>636221604</v>
      </c>
      <c r="P13" s="43">
        <f t="shared" si="1"/>
        <v>602214338</v>
      </c>
      <c r="Q13" s="43">
        <f t="shared" si="1"/>
        <v>653390260</v>
      </c>
      <c r="R13" s="43">
        <f t="shared" si="1"/>
        <v>633755258</v>
      </c>
      <c r="S13" s="43">
        <f t="shared" si="1"/>
        <v>0</v>
      </c>
      <c r="T13" s="43">
        <f t="shared" si="1"/>
        <v>0</v>
      </c>
      <c r="U13" s="43">
        <f t="shared" si="1"/>
        <v>0</v>
      </c>
      <c r="V13" s="43">
        <f t="shared" si="1"/>
        <v>0</v>
      </c>
      <c r="W13" s="43">
        <f t="shared" si="1"/>
        <v>0</v>
      </c>
      <c r="X13" s="43">
        <f t="shared" si="1"/>
        <v>0</v>
      </c>
      <c r="Y13" s="43">
        <f t="shared" si="1"/>
        <v>0</v>
      </c>
      <c r="Z13" s="43">
        <f t="shared" si="1"/>
        <v>0</v>
      </c>
      <c r="AC13" s="27" t="s">
        <v>645</v>
      </c>
      <c r="AE13" s="3" t="s">
        <v>89</v>
      </c>
    </row>
    <row r="14" spans="1:31" s="27" customFormat="1" ht="15" customHeight="1" x14ac:dyDescent="0.25">
      <c r="A14" s="45" t="s">
        <v>24</v>
      </c>
      <c r="B14" s="320" t="s">
        <v>27</v>
      </c>
      <c r="C14" s="321"/>
      <c r="D14" s="322"/>
      <c r="E14" s="46">
        <f t="shared" si="0"/>
        <v>6337</v>
      </c>
      <c r="F14" s="46">
        <f t="shared" si="0"/>
        <v>6640</v>
      </c>
      <c r="G14" s="46">
        <f>'21Q4_P5'!G14</f>
        <v>7720</v>
      </c>
      <c r="H14" s="46">
        <f>'21Q4_P5'!H14</f>
        <v>8450</v>
      </c>
      <c r="I14" s="46">
        <f>'21Q4_P5'!I14</f>
        <v>8850</v>
      </c>
      <c r="J14" s="67"/>
      <c r="K14" s="102">
        <f>'22Q3_P1'!I17</f>
        <v>0</v>
      </c>
      <c r="L14" s="102">
        <f>'22Q3_P1'!J17</f>
        <v>0</v>
      </c>
      <c r="M14" s="102">
        <f>'22Q3_P1'!K17</f>
        <v>0</v>
      </c>
      <c r="N14" s="102">
        <f>'22Q3_P1'!L17</f>
        <v>4462773230</v>
      </c>
      <c r="O14" s="102">
        <f>'22Q3_P1'!M17</f>
        <v>4774047142</v>
      </c>
      <c r="P14" s="102">
        <f>'22Q3_P1'!N17</f>
        <v>5859647581</v>
      </c>
      <c r="Q14" s="102">
        <f>'22Q3_P1'!O17</f>
        <v>6337859614</v>
      </c>
      <c r="R14" s="102">
        <f>'22Q3_P1'!P17</f>
        <v>6640380632</v>
      </c>
      <c r="S14" s="102">
        <f>'22Q3_P1'!Q17</f>
        <v>0</v>
      </c>
      <c r="T14" s="102">
        <f>'22Q3_P1'!R17</f>
        <v>0</v>
      </c>
      <c r="U14" s="102">
        <f>'22Q3_P1'!S17</f>
        <v>0</v>
      </c>
      <c r="V14" s="102">
        <f>'22Q3_P1'!T17</f>
        <v>0</v>
      </c>
      <c r="W14" s="102">
        <f>'22Q3_P1'!U17</f>
        <v>0</v>
      </c>
      <c r="X14" s="102">
        <f>'22Q3_P1'!V17</f>
        <v>0</v>
      </c>
      <c r="Y14" s="102">
        <f>'22Q3_P1'!W17</f>
        <v>0</v>
      </c>
      <c r="Z14" s="102">
        <f>'22Q3_P1'!X17</f>
        <v>0</v>
      </c>
      <c r="AE14" s="3" t="s">
        <v>89</v>
      </c>
    </row>
    <row r="15" spans="1:31" s="27" customFormat="1" ht="15" customHeight="1" x14ac:dyDescent="0.25">
      <c r="AE15" s="3" t="s">
        <v>89</v>
      </c>
    </row>
    <row r="16" spans="1:31" s="27" customFormat="1" ht="15" customHeight="1" x14ac:dyDescent="0.25">
      <c r="A16" s="66" t="s">
        <v>214</v>
      </c>
      <c r="K16" s="116" t="s">
        <v>376</v>
      </c>
      <c r="L16" s="114" t="s">
        <v>561</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'22Q3_パラメータ設定'!$F$4</f>
        <v>FY2021</v>
      </c>
      <c r="F18" s="30" t="str">
        <f>'22Q3_パラメータ設定'!$G$4</f>
        <v>FY2022</v>
      </c>
      <c r="G18" s="117" t="str">
        <f>'22Q3_パラメータ設定'!$E$4</f>
        <v>FY2020</v>
      </c>
      <c r="H18" s="117" t="str">
        <f>'22Q3_パラメータ設定'!$F$4</f>
        <v>FY2021</v>
      </c>
      <c r="I18" s="122" t="str">
        <f>'22Q3_パラメータ設定'!$G$4</f>
        <v>FY2022</v>
      </c>
      <c r="K18" s="29" t="str">
        <f t="shared" ref="K18:Z19" si="2">K8</f>
        <v>FY2015</v>
      </c>
      <c r="L18" s="29" t="str">
        <f t="shared" si="2"/>
        <v>FY2016</v>
      </c>
      <c r="M18" s="29" t="str">
        <f t="shared" si="2"/>
        <v>FY2017</v>
      </c>
      <c r="N18" s="29" t="str">
        <f t="shared" si="2"/>
        <v>FY2018</v>
      </c>
      <c r="O18" s="29" t="str">
        <f t="shared" si="2"/>
        <v>FY2019</v>
      </c>
      <c r="P18" s="29" t="str">
        <f t="shared" si="2"/>
        <v>FY2020</v>
      </c>
      <c r="Q18" s="29" t="str">
        <f t="shared" si="2"/>
        <v>FY2021</v>
      </c>
      <c r="R18" s="29" t="str">
        <f t="shared" si="2"/>
        <v>FY2022</v>
      </c>
      <c r="S18" s="29" t="str">
        <f t="shared" si="2"/>
        <v>FY2023</v>
      </c>
      <c r="T18" s="29" t="str">
        <f t="shared" si="2"/>
        <v>FY2024</v>
      </c>
      <c r="U18" s="29" t="str">
        <f t="shared" si="2"/>
        <v>FY2025</v>
      </c>
      <c r="V18" s="29" t="str">
        <f t="shared" si="2"/>
        <v>FY2026</v>
      </c>
      <c r="W18" s="29" t="str">
        <f t="shared" si="2"/>
        <v>FY2027</v>
      </c>
      <c r="X18" s="29" t="str">
        <f t="shared" si="2"/>
        <v>FY2028</v>
      </c>
      <c r="Y18" s="29" t="str">
        <f t="shared" si="2"/>
        <v>FY2029</v>
      </c>
      <c r="Z18" s="32" t="str">
        <f t="shared" si="2"/>
        <v>FY2030</v>
      </c>
      <c r="AE18" s="3" t="s">
        <v>89</v>
      </c>
    </row>
    <row r="19" spans="1:31" s="27" customFormat="1" ht="15" customHeight="1" x14ac:dyDescent="0.25">
      <c r="A19" s="314"/>
      <c r="B19" s="324"/>
      <c r="C19" s="324"/>
      <c r="D19" s="315"/>
      <c r="E19" s="179" t="s">
        <v>700</v>
      </c>
      <c r="F19" s="180" t="s">
        <v>700</v>
      </c>
      <c r="G19" s="118"/>
      <c r="H19" s="118"/>
      <c r="I19" s="118" t="s">
        <v>5</v>
      </c>
      <c r="K19" s="33" t="str">
        <f t="shared" si="2"/>
        <v>9 months</v>
      </c>
      <c r="L19" s="33" t="str">
        <f t="shared" si="2"/>
        <v>9 months</v>
      </c>
      <c r="M19" s="33" t="str">
        <f t="shared" si="2"/>
        <v>9 months</v>
      </c>
      <c r="N19" s="33" t="str">
        <f t="shared" si="2"/>
        <v>9 months</v>
      </c>
      <c r="O19" s="33" t="str">
        <f t="shared" si="2"/>
        <v>9 months</v>
      </c>
      <c r="P19" s="33" t="str">
        <f t="shared" si="2"/>
        <v>9 months</v>
      </c>
      <c r="Q19" s="33" t="str">
        <f t="shared" si="2"/>
        <v>9 months</v>
      </c>
      <c r="R19" s="33" t="str">
        <f t="shared" si="2"/>
        <v>9 months</v>
      </c>
      <c r="S19" s="33" t="str">
        <f t="shared" si="2"/>
        <v>9 months</v>
      </c>
      <c r="T19" s="33" t="str">
        <f t="shared" si="2"/>
        <v>9 months</v>
      </c>
      <c r="U19" s="33" t="str">
        <f t="shared" si="2"/>
        <v>9 months</v>
      </c>
      <c r="V19" s="33" t="str">
        <f t="shared" si="2"/>
        <v>9 months</v>
      </c>
      <c r="W19" s="33" t="str">
        <f t="shared" si="2"/>
        <v>9 months</v>
      </c>
      <c r="X19" s="33" t="str">
        <f t="shared" si="2"/>
        <v>9 months</v>
      </c>
      <c r="Y19" s="33" t="str">
        <f t="shared" si="2"/>
        <v>9 months</v>
      </c>
      <c r="Z19" s="34" t="str">
        <f t="shared" si="2"/>
        <v>9 months</v>
      </c>
      <c r="AE19" s="3" t="s">
        <v>89</v>
      </c>
    </row>
    <row r="20" spans="1:31" s="27" customFormat="1" ht="15" customHeight="1" x14ac:dyDescent="0.25">
      <c r="A20" s="36" t="s">
        <v>209</v>
      </c>
      <c r="B20" s="325" t="s">
        <v>12</v>
      </c>
      <c r="C20" s="326"/>
      <c r="D20" s="327"/>
      <c r="E20" s="85">
        <f t="shared" ref="E20:F24" si="3">+IF(Q20="","―",Q20)</f>
        <v>8.2909863376804172</v>
      </c>
      <c r="F20" s="85">
        <f t="shared" si="3"/>
        <v>10.648353512061481</v>
      </c>
      <c r="G20" s="85">
        <f>'21Q4_P5'!G20</f>
        <v>4.5714470304396349</v>
      </c>
      <c r="H20" s="85">
        <f>'21Q4_P5'!H20</f>
        <v>8.3958390299183385</v>
      </c>
      <c r="I20" s="85">
        <f>'21Q4_P5'!I20</f>
        <v>0.23905588769657093</v>
      </c>
      <c r="J20" s="93"/>
      <c r="K20" s="85"/>
      <c r="L20" s="85" t="str">
        <f t="shared" ref="L20:Z24" si="4">IF(OR(L10&lt;=0,K10&lt;=0),"―",(L10/K10-1)*100)</f>
        <v>―</v>
      </c>
      <c r="M20" s="85" t="str">
        <f t="shared" si="4"/>
        <v>―</v>
      </c>
      <c r="N20" s="85" t="str">
        <f t="shared" si="4"/>
        <v>―</v>
      </c>
      <c r="O20" s="85">
        <f t="shared" si="4"/>
        <v>4.4578702530569281</v>
      </c>
      <c r="P20" s="85">
        <f t="shared" si="4"/>
        <v>3.8106579037881394</v>
      </c>
      <c r="Q20" s="85">
        <f t="shared" si="4"/>
        <v>8.2909863376804172</v>
      </c>
      <c r="R20" s="85">
        <f t="shared" si="4"/>
        <v>10.648353512061481</v>
      </c>
      <c r="S20" s="85" t="str">
        <f t="shared" si="4"/>
        <v>―</v>
      </c>
      <c r="T20" s="85" t="str">
        <f t="shared" si="4"/>
        <v>―</v>
      </c>
      <c r="U20" s="85" t="str">
        <f t="shared" si="4"/>
        <v>―</v>
      </c>
      <c r="V20" s="85" t="str">
        <f t="shared" si="4"/>
        <v>―</v>
      </c>
      <c r="W20" s="85" t="str">
        <f t="shared" si="4"/>
        <v>―</v>
      </c>
      <c r="X20" s="85" t="str">
        <f t="shared" si="4"/>
        <v>―</v>
      </c>
      <c r="Y20" s="85" t="str">
        <f t="shared" si="4"/>
        <v>―</v>
      </c>
      <c r="Z20" s="85" t="str">
        <f t="shared" si="4"/>
        <v>―</v>
      </c>
      <c r="AE20" s="3" t="s">
        <v>89</v>
      </c>
    </row>
    <row r="21" spans="1:31" s="27" customFormat="1" ht="15" customHeight="1" x14ac:dyDescent="0.25">
      <c r="A21" s="38" t="s">
        <v>210</v>
      </c>
      <c r="B21" s="328" t="s">
        <v>212</v>
      </c>
      <c r="C21" s="329"/>
      <c r="D21" s="330"/>
      <c r="E21" s="87">
        <f t="shared" si="3"/>
        <v>6.5614004087137134</v>
      </c>
      <c r="F21" s="87">
        <f t="shared" si="3"/>
        <v>11.202420763269538</v>
      </c>
      <c r="G21" s="87">
        <f>'21Q4_P5'!G21</f>
        <v>4.0759864706069404</v>
      </c>
      <c r="H21" s="87">
        <f>'21Q4_P5'!H21</f>
        <v>6.8428011544673151</v>
      </c>
      <c r="I21" s="87" t="str">
        <f>'21Q4_P5'!I21</f>
        <v>―</v>
      </c>
      <c r="J21" s="93"/>
      <c r="K21" s="86"/>
      <c r="L21" s="87" t="str">
        <f t="shared" si="4"/>
        <v>―</v>
      </c>
      <c r="M21" s="87" t="str">
        <f t="shared" si="4"/>
        <v>―</v>
      </c>
      <c r="N21" s="87" t="str">
        <f t="shared" si="4"/>
        <v>―</v>
      </c>
      <c r="O21" s="87" t="str">
        <f t="shared" si="4"/>
        <v>―</v>
      </c>
      <c r="P21" s="87">
        <f t="shared" si="4"/>
        <v>3.2279341861607413</v>
      </c>
      <c r="Q21" s="87">
        <f t="shared" si="4"/>
        <v>6.5614004087137134</v>
      </c>
      <c r="R21" s="87">
        <f t="shared" si="4"/>
        <v>11.202420763269538</v>
      </c>
      <c r="S21" s="87" t="str">
        <f t="shared" si="4"/>
        <v>―</v>
      </c>
      <c r="T21" s="87" t="str">
        <f t="shared" si="4"/>
        <v>―</v>
      </c>
      <c r="U21" s="87" t="str">
        <f t="shared" si="4"/>
        <v>―</v>
      </c>
      <c r="V21" s="87" t="str">
        <f t="shared" si="4"/>
        <v>―</v>
      </c>
      <c r="W21" s="87" t="str">
        <f t="shared" si="4"/>
        <v>―</v>
      </c>
      <c r="X21" s="87" t="str">
        <f t="shared" si="4"/>
        <v>―</v>
      </c>
      <c r="Y21" s="87" t="str">
        <f t="shared" si="4"/>
        <v>―</v>
      </c>
      <c r="Z21" s="87" t="str">
        <f t="shared" si="4"/>
        <v>―</v>
      </c>
      <c r="AE21" s="3" t="s">
        <v>89</v>
      </c>
    </row>
    <row r="22" spans="1:31" s="27" customFormat="1" ht="15" customHeight="1" x14ac:dyDescent="0.25">
      <c r="A22" s="38" t="s">
        <v>211</v>
      </c>
      <c r="B22" s="328" t="s">
        <v>213</v>
      </c>
      <c r="C22" s="329"/>
      <c r="D22" s="330"/>
      <c r="E22" s="87">
        <f t="shared" si="3"/>
        <v>25.775000860304353</v>
      </c>
      <c r="F22" s="87">
        <f t="shared" si="3"/>
        <v>7.6671777094766247</v>
      </c>
      <c r="G22" s="87">
        <f>'21Q4_P5'!G22</f>
        <v>12.798550076872473</v>
      </c>
      <c r="H22" s="87">
        <f>'21Q4_P5'!H22</f>
        <v>24.373304608460209</v>
      </c>
      <c r="I22" s="87" t="str">
        <f>'21Q4_P5'!I22</f>
        <v>―</v>
      </c>
      <c r="J22" s="93"/>
      <c r="K22" s="86"/>
      <c r="L22" s="87" t="str">
        <f t="shared" si="4"/>
        <v>―</v>
      </c>
      <c r="M22" s="87" t="str">
        <f t="shared" si="4"/>
        <v>―</v>
      </c>
      <c r="N22" s="87" t="str">
        <f t="shared" si="4"/>
        <v>―</v>
      </c>
      <c r="O22" s="87" t="str">
        <f t="shared" si="4"/>
        <v>―</v>
      </c>
      <c r="P22" s="87">
        <f t="shared" si="4"/>
        <v>11.831665619735364</v>
      </c>
      <c r="Q22" s="87">
        <f t="shared" si="4"/>
        <v>25.775000860304353</v>
      </c>
      <c r="R22" s="87">
        <f t="shared" si="4"/>
        <v>7.6671777094766247</v>
      </c>
      <c r="S22" s="87" t="str">
        <f t="shared" si="4"/>
        <v>―</v>
      </c>
      <c r="T22" s="87" t="str">
        <f t="shared" si="4"/>
        <v>―</v>
      </c>
      <c r="U22" s="87" t="str">
        <f t="shared" si="4"/>
        <v>―</v>
      </c>
      <c r="V22" s="87" t="str">
        <f t="shared" si="4"/>
        <v>―</v>
      </c>
      <c r="W22" s="87" t="str">
        <f t="shared" si="4"/>
        <v>―</v>
      </c>
      <c r="X22" s="87" t="str">
        <f t="shared" si="4"/>
        <v>―</v>
      </c>
      <c r="Y22" s="87" t="str">
        <f t="shared" si="4"/>
        <v>―</v>
      </c>
      <c r="Z22" s="87" t="str">
        <f t="shared" si="4"/>
        <v>―</v>
      </c>
      <c r="AE22" s="3" t="s">
        <v>89</v>
      </c>
    </row>
    <row r="23" spans="1:31" s="27" customFormat="1" ht="15" customHeight="1" x14ac:dyDescent="0.25">
      <c r="A23" s="42" t="s">
        <v>15</v>
      </c>
      <c r="B23" s="317" t="s">
        <v>76</v>
      </c>
      <c r="C23" s="318"/>
      <c r="D23" s="319"/>
      <c r="E23" s="89">
        <f t="shared" si="3"/>
        <v>8.497958080832003</v>
      </c>
      <c r="F23" s="89">
        <f t="shared" si="3"/>
        <v>-3.0050956070266532</v>
      </c>
      <c r="G23" s="89">
        <f>'21Q4_P5'!G23</f>
        <v>-10.245472893443386</v>
      </c>
      <c r="H23" s="89">
        <f>'21Q4_P5'!H23</f>
        <v>6.5268923661280676</v>
      </c>
      <c r="I23" s="89" t="str">
        <f>'21Q4_P5'!I23</f>
        <v>―</v>
      </c>
      <c r="J23" s="93"/>
      <c r="K23" s="88"/>
      <c r="L23" s="89" t="str">
        <f t="shared" si="4"/>
        <v>―</v>
      </c>
      <c r="M23" s="89" t="str">
        <f t="shared" si="4"/>
        <v>―</v>
      </c>
      <c r="N23" s="89" t="str">
        <f t="shared" si="4"/>
        <v>―</v>
      </c>
      <c r="O23" s="89">
        <f t="shared" si="4"/>
        <v>-98.471095537264773</v>
      </c>
      <c r="P23" s="89">
        <f t="shared" si="4"/>
        <v>-5.3451919561034007</v>
      </c>
      <c r="Q23" s="89">
        <f t="shared" si="4"/>
        <v>8.497958080832003</v>
      </c>
      <c r="R23" s="89">
        <f t="shared" si="4"/>
        <v>-3.0050956070266532</v>
      </c>
      <c r="S23" s="89" t="str">
        <f t="shared" si="4"/>
        <v>―</v>
      </c>
      <c r="T23" s="89" t="str">
        <f t="shared" si="4"/>
        <v>―</v>
      </c>
      <c r="U23" s="89" t="str">
        <f t="shared" si="4"/>
        <v>―</v>
      </c>
      <c r="V23" s="89" t="str">
        <f t="shared" si="4"/>
        <v>―</v>
      </c>
      <c r="W23" s="89" t="str">
        <f t="shared" si="4"/>
        <v>―</v>
      </c>
      <c r="X23" s="89" t="str">
        <f t="shared" si="4"/>
        <v>―</v>
      </c>
      <c r="Y23" s="89" t="str">
        <f t="shared" si="4"/>
        <v>―</v>
      </c>
      <c r="Z23" s="89" t="str">
        <f t="shared" si="4"/>
        <v>―</v>
      </c>
      <c r="AE23" s="3" t="s">
        <v>89</v>
      </c>
    </row>
    <row r="24" spans="1:31" s="27" customFormat="1" ht="15" customHeight="1" x14ac:dyDescent="0.25">
      <c r="A24" s="45" t="s">
        <v>24</v>
      </c>
      <c r="B24" s="320" t="s">
        <v>27</v>
      </c>
      <c r="C24" s="321"/>
      <c r="D24" s="322"/>
      <c r="E24" s="91">
        <f t="shared" si="3"/>
        <v>8.1611057045582349</v>
      </c>
      <c r="F24" s="91">
        <f t="shared" si="3"/>
        <v>4.7732363356825847</v>
      </c>
      <c r="G24" s="91">
        <f>'21Q4_P5'!G24</f>
        <v>17.309146365548635</v>
      </c>
      <c r="H24" s="91">
        <f>'21Q4_P5'!H24</f>
        <v>9.4523203888105645</v>
      </c>
      <c r="I24" s="91">
        <f>'21Q4_P5'!I24</f>
        <v>4.7283777026049689</v>
      </c>
      <c r="J24" s="93"/>
      <c r="K24" s="90"/>
      <c r="L24" s="91" t="str">
        <f t="shared" si="4"/>
        <v>―</v>
      </c>
      <c r="M24" s="91" t="str">
        <f t="shared" si="4"/>
        <v>―</v>
      </c>
      <c r="N24" s="91" t="str">
        <f t="shared" si="4"/>
        <v>―</v>
      </c>
      <c r="O24" s="91">
        <f t="shared" si="4"/>
        <v>6.9748986999278895</v>
      </c>
      <c r="P24" s="91">
        <f t="shared" si="4"/>
        <v>22.739625452152691</v>
      </c>
      <c r="Q24" s="91">
        <f t="shared" si="4"/>
        <v>8.1611057045582349</v>
      </c>
      <c r="R24" s="91">
        <f t="shared" si="4"/>
        <v>4.7732363356825847</v>
      </c>
      <c r="S24" s="91" t="str">
        <f t="shared" si="4"/>
        <v>―</v>
      </c>
      <c r="T24" s="91" t="str">
        <f t="shared" si="4"/>
        <v>―</v>
      </c>
      <c r="U24" s="91" t="str">
        <f t="shared" si="4"/>
        <v>―</v>
      </c>
      <c r="V24" s="91" t="str">
        <f t="shared" si="4"/>
        <v>―</v>
      </c>
      <c r="W24" s="91" t="str">
        <f t="shared" si="4"/>
        <v>―</v>
      </c>
      <c r="X24" s="91" t="str">
        <f t="shared" si="4"/>
        <v>―</v>
      </c>
      <c r="Y24" s="91" t="str">
        <f t="shared" si="4"/>
        <v>―</v>
      </c>
      <c r="Z24" s="91" t="str">
        <f t="shared" si="4"/>
        <v>―</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'22Q3_パラメータ設定'!$F$4</f>
        <v>FY2021</v>
      </c>
      <c r="F28" s="31" t="str">
        <f>'22Q3_パラメータ設定'!$G$4</f>
        <v>FY2022</v>
      </c>
      <c r="K28" s="32" t="str">
        <f t="shared" ref="K28:Z28" si="5">K18</f>
        <v>FY2015</v>
      </c>
      <c r="L28" s="32" t="str">
        <f t="shared" si="5"/>
        <v>FY2016</v>
      </c>
      <c r="M28" s="32" t="str">
        <f t="shared" si="5"/>
        <v>FY2017</v>
      </c>
      <c r="N28" s="32" t="str">
        <f t="shared" si="5"/>
        <v>FY2018</v>
      </c>
      <c r="O28" s="32" t="str">
        <f t="shared" si="5"/>
        <v>FY2019</v>
      </c>
      <c r="P28" s="32" t="str">
        <f t="shared" si="5"/>
        <v>FY2020</v>
      </c>
      <c r="Q28" s="32" t="str">
        <f t="shared" si="5"/>
        <v>FY2021</v>
      </c>
      <c r="R28" s="32" t="str">
        <f t="shared" si="5"/>
        <v>FY2022</v>
      </c>
      <c r="S28" s="32" t="str">
        <f t="shared" si="5"/>
        <v>FY2023</v>
      </c>
      <c r="T28" s="32" t="str">
        <f t="shared" si="5"/>
        <v>FY2024</v>
      </c>
      <c r="U28" s="32" t="str">
        <f t="shared" si="5"/>
        <v>FY2025</v>
      </c>
      <c r="V28" s="32" t="str">
        <f t="shared" si="5"/>
        <v>FY2026</v>
      </c>
      <c r="W28" s="32" t="str">
        <f t="shared" si="5"/>
        <v>FY2027</v>
      </c>
      <c r="X28" s="32" t="str">
        <f t="shared" si="5"/>
        <v>FY2028</v>
      </c>
      <c r="Y28" s="32" t="str">
        <f t="shared" si="5"/>
        <v>FY2029</v>
      </c>
      <c r="Z28" s="32" t="str">
        <f t="shared" si="5"/>
        <v>FY2030</v>
      </c>
      <c r="AE28" s="3" t="s">
        <v>89</v>
      </c>
    </row>
    <row r="29" spans="1:31" s="27" customFormat="1" ht="15" customHeight="1" x14ac:dyDescent="0.25">
      <c r="A29" s="314"/>
      <c r="B29" s="324"/>
      <c r="C29" s="324"/>
      <c r="D29" s="315"/>
      <c r="E29" s="119" t="s">
        <v>382</v>
      </c>
      <c r="F29" s="35" t="s">
        <v>382</v>
      </c>
      <c r="K29" s="63" t="s">
        <v>382</v>
      </c>
      <c r="L29" s="63" t="s">
        <v>384</v>
      </c>
      <c r="M29" s="63" t="s">
        <v>384</v>
      </c>
      <c r="N29" s="63" t="s">
        <v>384</v>
      </c>
      <c r="O29" s="63" t="s">
        <v>384</v>
      </c>
      <c r="P29" s="63" t="s">
        <v>384</v>
      </c>
      <c r="Q29" s="63" t="s">
        <v>384</v>
      </c>
      <c r="R29" s="63" t="s">
        <v>384</v>
      </c>
      <c r="S29" s="63" t="s">
        <v>384</v>
      </c>
      <c r="T29" s="63" t="s">
        <v>384</v>
      </c>
      <c r="U29" s="63" t="s">
        <v>384</v>
      </c>
      <c r="V29" s="63" t="s">
        <v>384</v>
      </c>
      <c r="W29" s="63" t="s">
        <v>384</v>
      </c>
      <c r="X29" s="63" t="s">
        <v>384</v>
      </c>
      <c r="Y29" s="63" t="s">
        <v>384</v>
      </c>
      <c r="Z29" s="63" t="s">
        <v>384</v>
      </c>
      <c r="AE29" s="3" t="s">
        <v>89</v>
      </c>
    </row>
    <row r="30" spans="1:31" s="27" customFormat="1" ht="15" customHeight="1" x14ac:dyDescent="0.25">
      <c r="A30" s="36" t="s">
        <v>475</v>
      </c>
      <c r="B30" s="320" t="s">
        <v>477</v>
      </c>
      <c r="C30" s="321"/>
      <c r="D30" s="322"/>
      <c r="E30" s="37">
        <f>+IF(Q30="","―",Q30)</f>
        <v>521</v>
      </c>
      <c r="F30" s="37">
        <f>+IF(R30="","―",R30)</f>
        <v>563</v>
      </c>
      <c r="G30" s="65"/>
      <c r="H30" s="65"/>
      <c r="I30" s="65"/>
      <c r="J30" s="65"/>
      <c r="K30" s="48"/>
      <c r="L30" s="48"/>
      <c r="M30" s="48"/>
      <c r="N30" s="48"/>
      <c r="O30" s="48">
        <v>503</v>
      </c>
      <c r="P30" s="48">
        <v>513</v>
      </c>
      <c r="Q30" s="48">
        <v>521</v>
      </c>
      <c r="R30" s="48">
        <v>563</v>
      </c>
      <c r="S30" s="48"/>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+IF(Q32="","―",Q32)</f>
        <v>25</v>
      </c>
      <c r="F32" s="39">
        <f>+IF(R32="","―",R32)</f>
        <v>36</v>
      </c>
      <c r="G32" s="65"/>
      <c r="H32" s="65"/>
      <c r="I32" s="65"/>
      <c r="J32" s="65"/>
      <c r="K32" s="40"/>
      <c r="L32" s="40"/>
      <c r="M32" s="40"/>
      <c r="N32" s="40"/>
      <c r="O32" s="40">
        <v>28</v>
      </c>
      <c r="P32" s="40">
        <v>15</v>
      </c>
      <c r="Q32" s="40">
        <v>25</v>
      </c>
      <c r="R32" s="40">
        <v>36</v>
      </c>
      <c r="S32" s="40"/>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+IF(Q33="","―",Q33)</f>
        <v>2107</v>
      </c>
      <c r="F33" s="43">
        <f>+IF(R33="","―",R33)</f>
        <v>2930</v>
      </c>
      <c r="G33" s="65"/>
      <c r="H33" s="65"/>
      <c r="I33" s="65"/>
      <c r="J33" s="65"/>
      <c r="K33" s="44"/>
      <c r="L33" s="44"/>
      <c r="M33" s="44"/>
      <c r="N33" s="44"/>
      <c r="O33" s="44">
        <v>2856</v>
      </c>
      <c r="P33" s="44">
        <v>536</v>
      </c>
      <c r="Q33" s="44">
        <v>2107</v>
      </c>
      <c r="R33" s="44">
        <v>2930</v>
      </c>
      <c r="S33" s="44"/>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561</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'22Q3_パラメータ設定'!$M$4</f>
        <v>2021</v>
      </c>
      <c r="F40" s="30">
        <f>'22Q3_パラメータ設定'!$N$4</f>
        <v>2022</v>
      </c>
      <c r="G40" s="117">
        <f>'22Q3_パラメータ設定'!$M$4</f>
        <v>2021</v>
      </c>
      <c r="H40" s="122">
        <f>'22Q3_パラメータ設定'!$N$4</f>
        <v>2022</v>
      </c>
      <c r="K40" s="60" t="str">
        <f>'22Q3_P3'!I6</f>
        <v>2015年</v>
      </c>
      <c r="L40" s="60" t="str">
        <f>'22Q3_P3'!J6</f>
        <v>2016年</v>
      </c>
      <c r="M40" s="60" t="str">
        <f>'22Q3_P3'!K6</f>
        <v>2017年</v>
      </c>
      <c r="N40" s="60" t="str">
        <f>'22Q3_P3'!L6</f>
        <v>2018年</v>
      </c>
      <c r="O40" s="60" t="str">
        <f>'22Q3_P3'!M6</f>
        <v>2019年</v>
      </c>
      <c r="P40" s="60" t="str">
        <f>'22Q3_P3'!N6</f>
        <v>2020年</v>
      </c>
      <c r="Q40" s="60" t="str">
        <f>'22Q3_P3'!O6</f>
        <v>2021年</v>
      </c>
      <c r="R40" s="60" t="str">
        <f>'22Q3_P3'!P6</f>
        <v>2022年</v>
      </c>
      <c r="S40" s="60" t="str">
        <f>'22Q3_P3'!Q6</f>
        <v>2023年</v>
      </c>
      <c r="T40" s="60" t="str">
        <f>'22Q3_P3'!R6</f>
        <v>2024年</v>
      </c>
      <c r="U40" s="60" t="str">
        <f>'22Q3_P3'!S6</f>
        <v>2025年</v>
      </c>
      <c r="V40" s="60" t="str">
        <f>'22Q3_P3'!T6</f>
        <v>2026年</v>
      </c>
      <c r="W40" s="60" t="str">
        <f>'22Q3_P3'!U6</f>
        <v>2027年</v>
      </c>
      <c r="X40" s="60" t="str">
        <f>'22Q3_P3'!V6</f>
        <v>2028年</v>
      </c>
      <c r="Y40" s="60" t="str">
        <f>'22Q3_P3'!W6</f>
        <v>2029年</v>
      </c>
      <c r="Z40" s="60" t="str">
        <f>'22Q3_P3'!X6</f>
        <v>2030年</v>
      </c>
      <c r="AE40" s="3" t="s">
        <v>89</v>
      </c>
    </row>
    <row r="41" spans="1:31" s="27" customFormat="1" ht="15" customHeight="1" x14ac:dyDescent="0.25">
      <c r="A41" s="314"/>
      <c r="B41" s="324"/>
      <c r="C41" s="324"/>
      <c r="D41" s="315"/>
      <c r="E41" s="119" t="s">
        <v>252</v>
      </c>
      <c r="F41" s="35" t="s">
        <v>445</v>
      </c>
      <c r="G41" s="118" t="s">
        <v>217</v>
      </c>
      <c r="H41" s="118" t="s">
        <v>217</v>
      </c>
      <c r="K41" s="59" t="str">
        <f>'22Q3_P3'!I7</f>
        <v>Dec.</v>
      </c>
      <c r="L41" s="59" t="str">
        <f>'22Q3_P3'!J7</f>
        <v>Dec.</v>
      </c>
      <c r="M41" s="59" t="str">
        <f>'22Q3_P3'!K7</f>
        <v>Dec.</v>
      </c>
      <c r="N41" s="59" t="str">
        <f>'22Q3_P3'!L7</f>
        <v>Dec.</v>
      </c>
      <c r="O41" s="59" t="str">
        <f>'22Q3_P3'!M7</f>
        <v>Dec.</v>
      </c>
      <c r="P41" s="59" t="str">
        <f>'22Q3_P3'!N7</f>
        <v>Dec.</v>
      </c>
      <c r="Q41" s="59" t="str">
        <f>'22Q3_P3'!O7</f>
        <v>Dec.</v>
      </c>
      <c r="R41" s="59" t="str">
        <f>'22Q3_P3'!P7</f>
        <v>Dec.</v>
      </c>
      <c r="S41" s="59" t="str">
        <f>'22Q3_P3'!Q7</f>
        <v>Dec.</v>
      </c>
      <c r="T41" s="59" t="str">
        <f>'22Q3_P3'!R7</f>
        <v>Dec.</v>
      </c>
      <c r="U41" s="59" t="str">
        <f>'22Q3_P3'!S7</f>
        <v>Dec.</v>
      </c>
      <c r="V41" s="59" t="str">
        <f>'22Q3_P3'!T7</f>
        <v>Dec.</v>
      </c>
      <c r="W41" s="59" t="str">
        <f>'22Q3_P3'!U7</f>
        <v>Dec.</v>
      </c>
      <c r="X41" s="59" t="str">
        <f>'22Q3_P3'!V7</f>
        <v>Dec.</v>
      </c>
      <c r="Y41" s="59" t="str">
        <f>'22Q3_P3'!W7</f>
        <v>Dec.</v>
      </c>
      <c r="Z41" s="59" t="str">
        <f>'22Q3_P3'!X7</f>
        <v>Dec.</v>
      </c>
      <c r="AE41" s="3" t="s">
        <v>89</v>
      </c>
    </row>
    <row r="42" spans="1:31" s="27" customFormat="1" ht="15" customHeight="1" x14ac:dyDescent="0.25">
      <c r="A42" s="69" t="s">
        <v>479</v>
      </c>
      <c r="B42" s="337" t="s">
        <v>481</v>
      </c>
      <c r="C42" s="338"/>
      <c r="D42" s="339"/>
      <c r="E42" s="70">
        <f t="shared" ref="E42:F48" si="6">+IF(Q42="","―",Q42)</f>
        <v>151</v>
      </c>
      <c r="F42" s="70">
        <f t="shared" si="6"/>
        <v>151</v>
      </c>
      <c r="G42" s="70">
        <f>'21Q4_P5'!G42</f>
        <v>151</v>
      </c>
      <c r="H42" s="70">
        <f>'21Q4_P5'!H42</f>
        <v>151</v>
      </c>
      <c r="I42" s="67"/>
      <c r="J42" s="67"/>
      <c r="K42" s="103"/>
      <c r="L42" s="103"/>
      <c r="M42" s="103"/>
      <c r="N42" s="103"/>
      <c r="O42" s="103">
        <v>70</v>
      </c>
      <c r="P42" s="103">
        <v>152</v>
      </c>
      <c r="Q42" s="103">
        <v>151</v>
      </c>
      <c r="R42" s="103">
        <v>151</v>
      </c>
      <c r="S42" s="103"/>
      <c r="T42" s="103"/>
      <c r="U42" s="103"/>
      <c r="V42" s="103"/>
      <c r="W42" s="103"/>
      <c r="X42" s="103"/>
      <c r="Y42" s="103"/>
      <c r="Z42" s="103"/>
      <c r="AA42" s="67"/>
      <c r="AB42" s="67"/>
      <c r="AC42" s="27" t="s">
        <v>647</v>
      </c>
      <c r="AE42" s="3" t="s">
        <v>89</v>
      </c>
    </row>
    <row r="43" spans="1:31" s="27" customFormat="1" ht="15" customHeight="1" x14ac:dyDescent="0.25">
      <c r="A43" s="38" t="s">
        <v>226</v>
      </c>
      <c r="B43" s="328" t="s">
        <v>222</v>
      </c>
      <c r="C43" s="329"/>
      <c r="D43" s="330"/>
      <c r="E43" s="39">
        <f t="shared" si="6"/>
        <v>194</v>
      </c>
      <c r="F43" s="39">
        <f t="shared" si="6"/>
        <v>189</v>
      </c>
      <c r="G43" s="39">
        <f>'21Q4_P5'!G43</f>
        <v>193</v>
      </c>
      <c r="H43" s="39">
        <f>'21Q4_P5'!H43</f>
        <v>194</v>
      </c>
      <c r="I43" s="67"/>
      <c r="J43" s="67"/>
      <c r="K43" s="40"/>
      <c r="L43" s="40"/>
      <c r="M43" s="40"/>
      <c r="N43" s="40"/>
      <c r="O43" s="40">
        <v>156</v>
      </c>
      <c r="P43" s="40">
        <v>188</v>
      </c>
      <c r="Q43" s="40">
        <v>194</v>
      </c>
      <c r="R43" s="40">
        <v>189</v>
      </c>
      <c r="S43" s="40"/>
      <c r="T43" s="40"/>
      <c r="U43" s="40"/>
      <c r="V43" s="40"/>
      <c r="W43" s="40"/>
      <c r="X43" s="40"/>
      <c r="Y43" s="40"/>
      <c r="Z43" s="40"/>
      <c r="AA43" s="67"/>
      <c r="AB43" s="67"/>
      <c r="AC43" s="27" t="s">
        <v>647</v>
      </c>
      <c r="AE43" s="3" t="s">
        <v>89</v>
      </c>
    </row>
    <row r="44" spans="1:31" s="27" customFormat="1" ht="15" customHeight="1" x14ac:dyDescent="0.25">
      <c r="A44" s="38" t="s">
        <v>227</v>
      </c>
      <c r="B44" s="328" t="s">
        <v>223</v>
      </c>
      <c r="C44" s="329"/>
      <c r="D44" s="330"/>
      <c r="E44" s="39">
        <f t="shared" si="6"/>
        <v>89</v>
      </c>
      <c r="F44" s="39">
        <f t="shared" si="6"/>
        <v>88</v>
      </c>
      <c r="G44" s="39">
        <f>'21Q4_P5'!G44</f>
        <v>92</v>
      </c>
      <c r="H44" s="39">
        <f>'21Q4_P5'!H44</f>
        <v>87</v>
      </c>
      <c r="I44" s="67"/>
      <c r="J44" s="67"/>
      <c r="K44" s="40"/>
      <c r="L44" s="40"/>
      <c r="M44" s="40"/>
      <c r="N44" s="40"/>
      <c r="O44" s="40">
        <v>62</v>
      </c>
      <c r="P44" s="40">
        <v>94</v>
      </c>
      <c r="Q44" s="40">
        <v>89</v>
      </c>
      <c r="R44" s="40">
        <v>88</v>
      </c>
      <c r="S44" s="40"/>
      <c r="T44" s="40"/>
      <c r="U44" s="40"/>
      <c r="V44" s="40"/>
      <c r="W44" s="40"/>
      <c r="X44" s="40"/>
      <c r="Y44" s="40"/>
      <c r="Z44" s="40"/>
      <c r="AA44" s="67"/>
      <c r="AB44" s="67"/>
      <c r="AC44" s="27" t="s">
        <v>647</v>
      </c>
      <c r="AE44" s="3" t="s">
        <v>89</v>
      </c>
    </row>
    <row r="45" spans="1:31" s="27" customFormat="1" ht="15" customHeight="1" x14ac:dyDescent="0.25">
      <c r="A45" s="38" t="s">
        <v>228</v>
      </c>
      <c r="B45" s="328" t="s">
        <v>224</v>
      </c>
      <c r="C45" s="329"/>
      <c r="D45" s="330"/>
      <c r="E45" s="39">
        <f t="shared" si="6"/>
        <v>97</v>
      </c>
      <c r="F45" s="39">
        <f t="shared" si="6"/>
        <v>100</v>
      </c>
      <c r="G45" s="39">
        <f>'21Q4_P5'!G45</f>
        <v>85</v>
      </c>
      <c r="H45" s="39">
        <f>'21Q4_P5'!H45</f>
        <v>97</v>
      </c>
      <c r="I45" s="67"/>
      <c r="J45" s="67"/>
      <c r="K45" s="40"/>
      <c r="L45" s="40"/>
      <c r="M45" s="40"/>
      <c r="N45" s="40"/>
      <c r="O45" s="40">
        <v>71</v>
      </c>
      <c r="P45" s="40">
        <v>85</v>
      </c>
      <c r="Q45" s="40">
        <v>97</v>
      </c>
      <c r="R45" s="40">
        <v>100</v>
      </c>
      <c r="S45" s="40"/>
      <c r="T45" s="40"/>
      <c r="U45" s="40"/>
      <c r="V45" s="40"/>
      <c r="W45" s="40"/>
      <c r="X45" s="40"/>
      <c r="Y45" s="40"/>
      <c r="Z45" s="40"/>
      <c r="AA45" s="67"/>
      <c r="AB45" s="67"/>
      <c r="AC45" s="27" t="s">
        <v>647</v>
      </c>
      <c r="AE45" s="3" t="s">
        <v>89</v>
      </c>
    </row>
    <row r="46" spans="1:31" s="27" customFormat="1" ht="15" customHeight="1" x14ac:dyDescent="0.25">
      <c r="A46" s="38" t="s">
        <v>229</v>
      </c>
      <c r="B46" s="334" t="s">
        <v>225</v>
      </c>
      <c r="C46" s="335"/>
      <c r="D46" s="336"/>
      <c r="E46" s="39">
        <f t="shared" si="6"/>
        <v>47</v>
      </c>
      <c r="F46" s="39">
        <f t="shared" si="6"/>
        <v>47</v>
      </c>
      <c r="G46" s="39">
        <f>'21Q4_P5'!G46</f>
        <v>47</v>
      </c>
      <c r="H46" s="39">
        <f>'21Q4_P5'!H46</f>
        <v>47</v>
      </c>
      <c r="I46" s="67"/>
      <c r="J46" s="67"/>
      <c r="K46" s="40"/>
      <c r="L46" s="40"/>
      <c r="M46" s="40"/>
      <c r="N46" s="40"/>
      <c r="O46" s="40">
        <v>32</v>
      </c>
      <c r="P46" s="40">
        <v>47</v>
      </c>
      <c r="Q46" s="40">
        <v>47</v>
      </c>
      <c r="R46" s="40">
        <v>47</v>
      </c>
      <c r="S46" s="40"/>
      <c r="T46" s="40"/>
      <c r="U46" s="40"/>
      <c r="V46" s="40"/>
      <c r="W46" s="40"/>
      <c r="X46" s="40"/>
      <c r="Y46" s="40"/>
      <c r="Z46" s="40"/>
      <c r="AA46" s="67"/>
      <c r="AB46" s="67"/>
      <c r="AC46" s="27" t="s">
        <v>647</v>
      </c>
      <c r="AE46" s="3" t="s">
        <v>89</v>
      </c>
    </row>
    <row r="47" spans="1:31" s="27" customFormat="1" ht="15" customHeight="1" x14ac:dyDescent="0.25">
      <c r="A47" s="42" t="s">
        <v>480</v>
      </c>
      <c r="B47" s="317" t="s">
        <v>482</v>
      </c>
      <c r="C47" s="318"/>
      <c r="D47" s="319"/>
      <c r="E47" s="43">
        <f t="shared" si="6"/>
        <v>72</v>
      </c>
      <c r="F47" s="43">
        <f t="shared" si="6"/>
        <v>73</v>
      </c>
      <c r="G47" s="43">
        <f>'21Q4_P5'!G47</f>
        <v>65</v>
      </c>
      <c r="H47" s="43">
        <f>'21Q4_P5'!H47</f>
        <v>72</v>
      </c>
      <c r="I47" s="67"/>
      <c r="J47" s="67"/>
      <c r="K47" s="44"/>
      <c r="L47" s="44"/>
      <c r="M47" s="44"/>
      <c r="N47" s="44"/>
      <c r="O47" s="44">
        <v>59</v>
      </c>
      <c r="P47" s="44">
        <v>65</v>
      </c>
      <c r="Q47" s="44">
        <v>72</v>
      </c>
      <c r="R47" s="44">
        <v>73</v>
      </c>
      <c r="S47" s="44"/>
      <c r="T47" s="44"/>
      <c r="U47" s="44"/>
      <c r="V47" s="44"/>
      <c r="W47" s="44"/>
      <c r="X47" s="44"/>
      <c r="Y47" s="44"/>
      <c r="Z47" s="44"/>
      <c r="AA47" s="67"/>
      <c r="AB47" s="67"/>
      <c r="AC47" s="27" t="s">
        <v>647</v>
      </c>
      <c r="AE47" s="3" t="s">
        <v>89</v>
      </c>
    </row>
    <row r="48" spans="1:31" s="27" customFormat="1" ht="15" customHeight="1" x14ac:dyDescent="0.25">
      <c r="A48" s="45" t="s">
        <v>220</v>
      </c>
      <c r="B48" s="320" t="s">
        <v>221</v>
      </c>
      <c r="C48" s="321"/>
      <c r="D48" s="322"/>
      <c r="E48" s="46">
        <f t="shared" si="6"/>
        <v>650</v>
      </c>
      <c r="F48" s="46">
        <f t="shared" si="6"/>
        <v>648</v>
      </c>
      <c r="G48" s="46">
        <f>'21Q4_P5'!G48</f>
        <v>633</v>
      </c>
      <c r="H48" s="46">
        <f>'21Q4_P5'!H48</f>
        <v>648</v>
      </c>
      <c r="I48" s="67"/>
      <c r="J48" s="67"/>
      <c r="K48" s="46">
        <f>SUM(K42:K47)</f>
        <v>0</v>
      </c>
      <c r="L48" s="46">
        <f t="shared" ref="L48:Z48" si="7">SUM(L42:L47)</f>
        <v>0</v>
      </c>
      <c r="M48" s="46">
        <f t="shared" si="7"/>
        <v>0</v>
      </c>
      <c r="N48" s="46">
        <f t="shared" si="7"/>
        <v>0</v>
      </c>
      <c r="O48" s="46">
        <f t="shared" si="7"/>
        <v>450</v>
      </c>
      <c r="P48" s="46">
        <f t="shared" si="7"/>
        <v>631</v>
      </c>
      <c r="Q48" s="46">
        <f t="shared" si="7"/>
        <v>650</v>
      </c>
      <c r="R48" s="46">
        <f t="shared" si="7"/>
        <v>648</v>
      </c>
      <c r="S48" s="46">
        <f t="shared" si="7"/>
        <v>0</v>
      </c>
      <c r="T48" s="46">
        <f t="shared" si="7"/>
        <v>0</v>
      </c>
      <c r="U48" s="46">
        <f t="shared" si="7"/>
        <v>0</v>
      </c>
      <c r="V48" s="46">
        <f t="shared" si="7"/>
        <v>0</v>
      </c>
      <c r="W48" s="46">
        <f t="shared" si="7"/>
        <v>0</v>
      </c>
      <c r="X48" s="46">
        <f t="shared" si="7"/>
        <v>0</v>
      </c>
      <c r="Y48" s="46">
        <f t="shared" si="7"/>
        <v>0</v>
      </c>
      <c r="Z48" s="46">
        <f t="shared" si="7"/>
        <v>0</v>
      </c>
      <c r="AA48" s="67"/>
      <c r="AB48" s="67"/>
      <c r="AE48" s="3" t="s">
        <v>89</v>
      </c>
    </row>
    <row r="49" spans="1:31" s="27" customFormat="1" ht="15" customHeight="1" x14ac:dyDescent="0.25">
      <c r="AE49" s="3" t="s">
        <v>89</v>
      </c>
    </row>
    <row r="50" spans="1:31" ht="15" customHeight="1" x14ac:dyDescent="0.25">
      <c r="A50" s="66" t="s">
        <v>444</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'22Q3_パラメータ設定'!$J$4</f>
        <v>2018</v>
      </c>
      <c r="F52" s="117">
        <f>'22Q3_パラメータ設定'!$K$4</f>
        <v>2019</v>
      </c>
      <c r="G52" s="117">
        <f>'22Q3_パラメータ設定'!$L$4</f>
        <v>2020</v>
      </c>
      <c r="H52" s="122">
        <f>'22Q3_パラメータ設定'!$M$4</f>
        <v>2021</v>
      </c>
      <c r="AE52" s="3" t="s">
        <v>89</v>
      </c>
    </row>
    <row r="53" spans="1:31" s="27" customFormat="1" ht="15" customHeight="1" x14ac:dyDescent="0.25">
      <c r="A53" s="314"/>
      <c r="B53" s="324"/>
      <c r="C53" s="324"/>
      <c r="D53" s="315"/>
      <c r="E53" s="119" t="s">
        <v>252</v>
      </c>
      <c r="F53" s="118" t="s">
        <v>445</v>
      </c>
      <c r="G53" s="118" t="s">
        <v>445</v>
      </c>
      <c r="H53" s="118" t="s">
        <v>445</v>
      </c>
      <c r="AE53" s="3" t="s">
        <v>89</v>
      </c>
    </row>
    <row r="54" spans="1:31" s="27" customFormat="1" ht="15" customHeight="1" x14ac:dyDescent="0.25">
      <c r="A54" s="148" t="s">
        <v>447</v>
      </c>
      <c r="B54" s="325" t="s">
        <v>446</v>
      </c>
      <c r="C54" s="326"/>
      <c r="D54" s="327"/>
      <c r="E54" s="37" t="str">
        <f>'21Q4_P5'!E54</f>
        <v>―</v>
      </c>
      <c r="F54" s="37" t="str">
        <f>'21Q4_P5'!F54</f>
        <v>―</v>
      </c>
      <c r="G54" s="37">
        <f>'21Q4_P5'!G54</f>
        <v>143</v>
      </c>
      <c r="H54" s="37">
        <f>'21Q4_P5'!H54</f>
        <v>148</v>
      </c>
      <c r="I54" s="67"/>
      <c r="J54" s="67"/>
      <c r="AA54" s="67"/>
      <c r="AB54" s="67"/>
      <c r="AC54" s="27" t="s">
        <v>648</v>
      </c>
      <c r="AE54" s="3" t="s">
        <v>89</v>
      </c>
    </row>
    <row r="55" spans="1:31" s="27" customFormat="1" ht="15" customHeight="1" x14ac:dyDescent="0.25">
      <c r="A55" s="149" t="s">
        <v>484</v>
      </c>
      <c r="B55" s="331" t="s">
        <v>485</v>
      </c>
      <c r="C55" s="332"/>
      <c r="D55" s="333"/>
      <c r="E55" s="147" t="str">
        <f>'21Q4_P5'!E55</f>
        <v>―</v>
      </c>
      <c r="F55" s="147" t="str">
        <f>'21Q4_P5'!F55</f>
        <v>―</v>
      </c>
      <c r="G55" s="147">
        <f>'21Q4_P5'!G55</f>
        <v>12</v>
      </c>
      <c r="H55" s="147">
        <f>'21Q4_P5'!H55</f>
        <v>12</v>
      </c>
      <c r="I55" s="67"/>
      <c r="J55" s="67"/>
      <c r="AA55" s="67"/>
      <c r="AB55" s="67"/>
      <c r="AC55" s="27" t="s">
        <v>648</v>
      </c>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'22Q3_パラメータ設定'!$E$4</f>
        <v>FY2020</v>
      </c>
      <c r="F59" s="117" t="str">
        <f>'22Q3_パラメータ設定'!$F$4</f>
        <v>FY2021</v>
      </c>
      <c r="G59" s="30" t="str">
        <f>'22Q3_パラメータ設定'!$G$4</f>
        <v>FY2022</v>
      </c>
      <c r="H59" s="122" t="str">
        <f>'22Q3_パラメータ設定'!$G$4</f>
        <v>FY2022</v>
      </c>
      <c r="K59" s="27" t="s">
        <v>341</v>
      </c>
      <c r="AE59" s="3" t="s">
        <v>89</v>
      </c>
    </row>
    <row r="60" spans="1:31" s="27" customFormat="1" ht="15" customHeight="1" x14ac:dyDescent="0.25">
      <c r="A60" s="314"/>
      <c r="B60" s="324"/>
      <c r="C60" s="324"/>
      <c r="D60" s="315"/>
      <c r="E60" s="118"/>
      <c r="F60" s="118"/>
      <c r="G60" s="180" t="s">
        <v>700</v>
      </c>
      <c r="H60" s="118"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E61" s="3" t="s">
        <v>89</v>
      </c>
    </row>
    <row r="62" spans="1:31" s="27" customFormat="1" ht="15" customHeight="1" x14ac:dyDescent="0.25">
      <c r="A62" s="38" t="s">
        <v>568</v>
      </c>
      <c r="B62" s="328" t="s">
        <v>567</v>
      </c>
      <c r="C62" s="329"/>
      <c r="D62" s="330"/>
      <c r="E62" s="39">
        <f>'22Q1_P5'!E62</f>
        <v>225</v>
      </c>
      <c r="F62" s="39">
        <f>'22Q1_P5'!F62</f>
        <v>224</v>
      </c>
      <c r="G62" s="39">
        <v>166</v>
      </c>
      <c r="H62" s="39" t="str">
        <f>'22Q1_P5'!H62</f>
        <v>―</v>
      </c>
      <c r="J62" s="65"/>
      <c r="K62" s="65"/>
      <c r="L62" s="65"/>
      <c r="M62" s="65"/>
      <c r="N62" s="65"/>
      <c r="O62" s="65"/>
      <c r="P62" s="65"/>
      <c r="Q62" s="65"/>
      <c r="R62" s="65"/>
      <c r="S62" s="65"/>
      <c r="T62" s="65"/>
      <c r="U62" s="65"/>
      <c r="V62" s="65"/>
      <c r="W62" s="65"/>
      <c r="X62" s="65"/>
      <c r="Y62" s="65"/>
      <c r="Z62" s="65"/>
      <c r="AA62" s="65"/>
      <c r="AB62" s="65"/>
      <c r="AC62" s="27" t="s">
        <v>649</v>
      </c>
      <c r="AE62" s="3" t="s">
        <v>89</v>
      </c>
    </row>
    <row r="63" spans="1:31" s="27" customFormat="1" ht="15" customHeight="1" x14ac:dyDescent="0.25">
      <c r="A63" s="38" t="s">
        <v>261</v>
      </c>
      <c r="B63" s="152" t="s">
        <v>466</v>
      </c>
      <c r="C63" s="153"/>
      <c r="D63" s="154"/>
      <c r="E63" s="39">
        <f>'22Q1_P5'!E63</f>
        <v>67</v>
      </c>
      <c r="F63" s="39">
        <f>'22Q1_P5'!F63</f>
        <v>115</v>
      </c>
      <c r="G63" s="39">
        <v>88</v>
      </c>
      <c r="H63" s="39" t="str">
        <f>'22Q1_P5'!H63</f>
        <v>―</v>
      </c>
      <c r="J63" s="65"/>
      <c r="K63" s="65"/>
      <c r="L63" s="65"/>
      <c r="M63" s="65"/>
      <c r="N63" s="65"/>
      <c r="O63" s="65"/>
      <c r="P63" s="65"/>
      <c r="Q63" s="65"/>
      <c r="R63" s="65"/>
      <c r="S63" s="65"/>
      <c r="T63" s="65"/>
      <c r="U63" s="65"/>
      <c r="V63" s="65"/>
      <c r="W63" s="65"/>
      <c r="X63" s="65"/>
      <c r="Y63" s="65"/>
      <c r="Z63" s="65"/>
      <c r="AA63" s="65"/>
      <c r="AB63" s="65"/>
      <c r="AC63" s="27" t="s">
        <v>649</v>
      </c>
      <c r="AE63" s="3" t="s">
        <v>89</v>
      </c>
    </row>
    <row r="64" spans="1:31" s="27" customFormat="1" ht="15" customHeight="1" x14ac:dyDescent="0.25">
      <c r="A64" s="38" t="s">
        <v>262</v>
      </c>
      <c r="B64" s="152" t="s">
        <v>467</v>
      </c>
      <c r="C64" s="153"/>
      <c r="D64" s="154"/>
      <c r="E64" s="39" t="str">
        <f>'22Q1_P5'!E64</f>
        <v>―</v>
      </c>
      <c r="F64" s="39">
        <f>'22Q1_P5'!F64</f>
        <v>9</v>
      </c>
      <c r="G64" s="39">
        <v>13</v>
      </c>
      <c r="H64" s="39" t="str">
        <f>'22Q1_P5'!H64</f>
        <v>―</v>
      </c>
      <c r="J64" s="65"/>
      <c r="K64" s="65"/>
      <c r="L64" s="65"/>
      <c r="M64" s="65"/>
      <c r="N64" s="65"/>
      <c r="O64" s="65"/>
      <c r="P64" s="65"/>
      <c r="Q64" s="65"/>
      <c r="R64" s="65"/>
      <c r="S64" s="65"/>
      <c r="T64" s="65"/>
      <c r="U64" s="65"/>
      <c r="V64" s="65"/>
      <c r="W64" s="65"/>
      <c r="X64" s="65"/>
      <c r="Y64" s="65"/>
      <c r="Z64" s="65"/>
      <c r="AA64" s="65"/>
      <c r="AB64" s="65"/>
      <c r="AC64" s="27" t="s">
        <v>649</v>
      </c>
      <c r="AE64" s="3" t="s">
        <v>89</v>
      </c>
    </row>
    <row r="65" spans="1:31" s="27" customFormat="1" ht="15" customHeight="1" x14ac:dyDescent="0.25">
      <c r="A65" s="42" t="s">
        <v>722</v>
      </c>
      <c r="B65" s="317" t="s">
        <v>263</v>
      </c>
      <c r="C65" s="318"/>
      <c r="D65" s="319"/>
      <c r="E65" s="43" t="str">
        <f>'22Q1_P5'!E65</f>
        <v>―</v>
      </c>
      <c r="F65" s="43" t="str">
        <f>'22Q1_P5'!F65</f>
        <v>―</v>
      </c>
      <c r="G65" s="43">
        <v>0</v>
      </c>
      <c r="H65" s="43">
        <f>'22Q1_P5'!H65</f>
        <v>15</v>
      </c>
      <c r="J65" s="65"/>
      <c r="K65" s="65"/>
      <c r="L65" s="65"/>
      <c r="M65" s="65"/>
      <c r="N65" s="65"/>
      <c r="O65" s="65"/>
      <c r="P65" s="65"/>
      <c r="Q65" s="65"/>
      <c r="R65" s="65"/>
      <c r="S65" s="65"/>
      <c r="T65" s="65"/>
      <c r="U65" s="65"/>
      <c r="V65" s="65"/>
      <c r="W65" s="65"/>
      <c r="X65" s="65"/>
      <c r="Y65" s="65"/>
      <c r="Z65" s="65"/>
      <c r="AA65" s="65"/>
      <c r="AB65" s="65"/>
      <c r="AC65" s="27" t="s">
        <v>649</v>
      </c>
      <c r="AE65" s="3" t="s">
        <v>89</v>
      </c>
    </row>
    <row r="66" spans="1:31" s="27" customFormat="1" ht="15" customHeight="1" x14ac:dyDescent="0.25">
      <c r="A66" s="3"/>
      <c r="B66" s="3"/>
      <c r="C66" s="3"/>
      <c r="D66" s="3"/>
      <c r="E66" s="3"/>
      <c r="F66" s="3"/>
      <c r="G66" s="3"/>
      <c r="H66" s="3"/>
      <c r="J66" s="65"/>
      <c r="K66" s="65"/>
      <c r="L66" s="65"/>
      <c r="M66" s="65"/>
      <c r="N66" s="65"/>
      <c r="O66" s="65"/>
      <c r="P66" s="65"/>
      <c r="Q66" s="65"/>
      <c r="R66" s="65"/>
      <c r="S66" s="65"/>
      <c r="T66" s="65"/>
      <c r="U66" s="65"/>
      <c r="V66" s="65"/>
      <c r="W66" s="65"/>
      <c r="X66" s="65"/>
      <c r="Y66" s="65"/>
      <c r="Z66" s="65"/>
      <c r="AA66" s="65"/>
      <c r="AB66" s="65"/>
      <c r="AE66" s="3" t="s">
        <v>89</v>
      </c>
    </row>
    <row r="67" spans="1:31" ht="15" customHeight="1" x14ac:dyDescent="0.2">
      <c r="AE67" s="3" t="s">
        <v>89</v>
      </c>
    </row>
    <row r="68" spans="1:31" ht="15" customHeight="1" x14ac:dyDescent="0.2">
      <c r="A68" s="3" t="s">
        <v>89</v>
      </c>
      <c r="B68" s="3" t="s">
        <v>89</v>
      </c>
      <c r="C68" s="3" t="s">
        <v>89</v>
      </c>
      <c r="D68" s="3" t="s">
        <v>89</v>
      </c>
      <c r="E68" s="3" t="s">
        <v>89</v>
      </c>
      <c r="F68" s="3" t="s">
        <v>89</v>
      </c>
      <c r="G68" s="3" t="s">
        <v>89</v>
      </c>
      <c r="H68" s="3" t="s">
        <v>89</v>
      </c>
      <c r="I68" s="3" t="s">
        <v>89</v>
      </c>
      <c r="J68" s="3" t="s">
        <v>89</v>
      </c>
      <c r="K68" s="3" t="s">
        <v>89</v>
      </c>
      <c r="L68" s="3" t="s">
        <v>89</v>
      </c>
      <c r="M68" s="3" t="s">
        <v>89</v>
      </c>
      <c r="N68" s="3" t="s">
        <v>89</v>
      </c>
      <c r="O68" s="3" t="s">
        <v>89</v>
      </c>
      <c r="P68" s="3" t="s">
        <v>89</v>
      </c>
      <c r="Q68" s="3" t="s">
        <v>89</v>
      </c>
      <c r="R68" s="3" t="s">
        <v>89</v>
      </c>
      <c r="S68" s="3" t="s">
        <v>89</v>
      </c>
      <c r="T68" s="3" t="s">
        <v>89</v>
      </c>
      <c r="U68" s="3" t="s">
        <v>89</v>
      </c>
      <c r="V68" s="3" t="s">
        <v>89</v>
      </c>
      <c r="W68" s="3" t="s">
        <v>89</v>
      </c>
      <c r="X68" s="3" t="s">
        <v>89</v>
      </c>
      <c r="Y68" s="3" t="s">
        <v>89</v>
      </c>
      <c r="Z68" s="3" t="s">
        <v>89</v>
      </c>
      <c r="AA68" s="3" t="s">
        <v>89</v>
      </c>
      <c r="AB68" s="3" t="s">
        <v>89</v>
      </c>
      <c r="AC68" s="3" t="s">
        <v>89</v>
      </c>
      <c r="AD68" s="3" t="s">
        <v>89</v>
      </c>
      <c r="AE68" s="3" t="s">
        <v>89</v>
      </c>
    </row>
  </sheetData>
  <mergeCells count="33">
    <mergeCell ref="B61:D61"/>
    <mergeCell ref="B62:D62"/>
    <mergeCell ref="B65:D65"/>
    <mergeCell ref="B47:D47"/>
    <mergeCell ref="B48:D48"/>
    <mergeCell ref="A52:D53"/>
    <mergeCell ref="B54:D54"/>
    <mergeCell ref="B55:D55"/>
    <mergeCell ref="A59:D60"/>
    <mergeCell ref="B46:D46"/>
    <mergeCell ref="B24:D24"/>
    <mergeCell ref="A28:D29"/>
    <mergeCell ref="B30:D30"/>
    <mergeCell ref="B31:D31"/>
    <mergeCell ref="B32:D32"/>
    <mergeCell ref="B33:D33"/>
    <mergeCell ref="A40:D41"/>
    <mergeCell ref="B42:D42"/>
    <mergeCell ref="B43:D43"/>
    <mergeCell ref="B44:D44"/>
    <mergeCell ref="B45:D45"/>
    <mergeCell ref="B23:D23"/>
    <mergeCell ref="A2:I2"/>
    <mergeCell ref="A8:D9"/>
    <mergeCell ref="B10:D10"/>
    <mergeCell ref="B11:D11"/>
    <mergeCell ref="B12:D12"/>
    <mergeCell ref="B13:D13"/>
    <mergeCell ref="B14:D14"/>
    <mergeCell ref="A18:D19"/>
    <mergeCell ref="B20:D20"/>
    <mergeCell ref="B21:D21"/>
    <mergeCell ref="B22:D22"/>
  </mergeCells>
  <phoneticPr fontId="3"/>
  <printOptions horizontalCentered="1"/>
  <pageMargins left="0.7" right="0.7" top="0.75" bottom="0.75" header="0.3" footer="0.3"/>
  <pageSetup paperSize="9" scale="75" orientation="portrait" r:id="rId1"/>
  <headerFooter>
    <oddFooter>&amp;R5</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3F885-C329-4E06-A4E6-12E32377070E}">
  <dimension ref="A1:AD61"/>
  <sheetViews>
    <sheetView defaultGridColor="0" colorId="23" zoomScale="80" zoomScaleNormal="80" zoomScaleSheetLayoutView="70" workbookViewId="0">
      <pane xSplit="10" ySplit="3" topLeftCell="K16"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635</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117" t="s">
        <v>233</v>
      </c>
      <c r="G6" s="117" t="s">
        <v>595</v>
      </c>
      <c r="H6" s="117" t="s">
        <v>235</v>
      </c>
      <c r="I6" s="117"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119" t="s">
        <v>238</v>
      </c>
      <c r="G7" s="119" t="s">
        <v>239</v>
      </c>
      <c r="H7" s="119" t="s">
        <v>240</v>
      </c>
      <c r="I7" s="119"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625</v>
      </c>
      <c r="B9" s="328" t="s">
        <v>691</v>
      </c>
      <c r="C9" s="330"/>
      <c r="D9" s="39">
        <f>+IF(K9="","―",K9)</f>
        <v>14010</v>
      </c>
      <c r="E9" s="39">
        <f t="shared" ref="E9:I11" si="0">+IF(L9="","―",L9)</f>
        <v>13948</v>
      </c>
      <c r="F9" s="39">
        <f t="shared" si="0"/>
        <v>14045</v>
      </c>
      <c r="G9" s="39">
        <f t="shared" si="0"/>
        <v>14102</v>
      </c>
      <c r="H9" s="39">
        <f t="shared" si="0"/>
        <v>13941</v>
      </c>
      <c r="I9" s="39">
        <f t="shared" si="0"/>
        <v>14067</v>
      </c>
      <c r="J9" s="65"/>
      <c r="K9" s="40">
        <v>14010</v>
      </c>
      <c r="L9" s="40">
        <v>13948</v>
      </c>
      <c r="M9" s="40">
        <v>14045</v>
      </c>
      <c r="N9" s="40">
        <v>14102</v>
      </c>
      <c r="O9" s="40">
        <v>13941</v>
      </c>
      <c r="P9" s="40">
        <v>14067</v>
      </c>
      <c r="Q9" s="65"/>
      <c r="R9" s="65"/>
      <c r="S9" s="65"/>
      <c r="T9" s="65"/>
      <c r="U9" s="65"/>
      <c r="V9" s="65"/>
      <c r="W9" s="65"/>
      <c r="X9" s="65"/>
      <c r="Y9" s="65"/>
      <c r="Z9" s="65"/>
      <c r="AA9" s="65"/>
      <c r="AB9" s="65" t="s">
        <v>650</v>
      </c>
      <c r="AC9" s="65"/>
      <c r="AD9" s="3" t="s">
        <v>89</v>
      </c>
    </row>
    <row r="10" spans="1:30" s="27" customFormat="1" ht="15" customHeight="1" x14ac:dyDescent="0.25">
      <c r="A10" s="49" t="s">
        <v>685</v>
      </c>
      <c r="B10" s="328" t="s">
        <v>686</v>
      </c>
      <c r="C10" s="330"/>
      <c r="D10" s="39">
        <f>+IF(K10="","―",K10)</f>
        <v>14157</v>
      </c>
      <c r="E10" s="39">
        <f t="shared" si="0"/>
        <v>14092</v>
      </c>
      <c r="F10" s="39">
        <f t="shared" si="0"/>
        <v>14191</v>
      </c>
      <c r="G10" s="39">
        <f t="shared" si="0"/>
        <v>14206</v>
      </c>
      <c r="H10" s="39">
        <f t="shared" si="0"/>
        <v>14123</v>
      </c>
      <c r="I10" s="39">
        <f t="shared" si="0"/>
        <v>14217</v>
      </c>
      <c r="J10" s="65"/>
      <c r="K10" s="40">
        <v>14157</v>
      </c>
      <c r="L10" s="40">
        <v>14092</v>
      </c>
      <c r="M10" s="40">
        <v>14191</v>
      </c>
      <c r="N10" s="40">
        <v>14206</v>
      </c>
      <c r="O10" s="40">
        <v>14123</v>
      </c>
      <c r="P10" s="40">
        <v>14217</v>
      </c>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1.0492505353319137</v>
      </c>
      <c r="E11" s="89">
        <f t="shared" si="0"/>
        <v>1.0324060797247014</v>
      </c>
      <c r="F11" s="89">
        <f t="shared" si="0"/>
        <v>1.0395158419366224</v>
      </c>
      <c r="G11" s="89">
        <f t="shared" si="0"/>
        <v>0.73748404481632779</v>
      </c>
      <c r="H11" s="89">
        <f t="shared" si="0"/>
        <v>1.3055017574062022</v>
      </c>
      <c r="I11" s="89">
        <f t="shared" si="0"/>
        <v>1.0663254425250512</v>
      </c>
      <c r="J11" s="65"/>
      <c r="K11" s="98">
        <f t="shared" ref="K11:P11" si="1">+IFERROR((K10/K9-1)*100,"―")</f>
        <v>1.0492505353319137</v>
      </c>
      <c r="L11" s="98">
        <f t="shared" si="1"/>
        <v>1.0324060797247014</v>
      </c>
      <c r="M11" s="98">
        <f t="shared" si="1"/>
        <v>1.0395158419366224</v>
      </c>
      <c r="N11" s="98">
        <f t="shared" si="1"/>
        <v>0.73748404481632779</v>
      </c>
      <c r="O11" s="98">
        <f t="shared" si="1"/>
        <v>1.3055017574062022</v>
      </c>
      <c r="P11" s="98">
        <f t="shared" si="1"/>
        <v>1.0663254425250512</v>
      </c>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625</v>
      </c>
      <c r="B13" s="328" t="s">
        <v>691</v>
      </c>
      <c r="C13" s="330"/>
      <c r="D13" s="39">
        <f>+IF(K13="","―",K13)</f>
        <v>12133</v>
      </c>
      <c r="E13" s="39">
        <f t="shared" ref="E13:I15" si="2">+IF(L13="","―",L13)</f>
        <v>11797</v>
      </c>
      <c r="F13" s="39">
        <f t="shared" si="2"/>
        <v>11928</v>
      </c>
      <c r="G13" s="39">
        <f t="shared" si="2"/>
        <v>12044</v>
      </c>
      <c r="H13" s="39">
        <f t="shared" si="2"/>
        <v>11963</v>
      </c>
      <c r="I13" s="39">
        <f t="shared" si="2"/>
        <v>11897</v>
      </c>
      <c r="J13" s="65"/>
      <c r="K13" s="40">
        <v>12133</v>
      </c>
      <c r="L13" s="40">
        <v>11797</v>
      </c>
      <c r="M13" s="40">
        <v>11928</v>
      </c>
      <c r="N13" s="40">
        <v>12044</v>
      </c>
      <c r="O13" s="40">
        <v>11963</v>
      </c>
      <c r="P13" s="40">
        <v>11897</v>
      </c>
      <c r="Q13" s="65"/>
      <c r="R13" s="65"/>
      <c r="S13" s="65"/>
      <c r="T13" s="65"/>
      <c r="U13" s="65"/>
      <c r="V13" s="65"/>
      <c r="W13" s="65"/>
      <c r="X13" s="65"/>
      <c r="Y13" s="65"/>
      <c r="Z13" s="65"/>
      <c r="AA13" s="65"/>
      <c r="AB13" s="65" t="s">
        <v>650</v>
      </c>
      <c r="AC13" s="65"/>
      <c r="AD13" s="3" t="s">
        <v>89</v>
      </c>
    </row>
    <row r="14" spans="1:30" s="27" customFormat="1" ht="15" customHeight="1" x14ac:dyDescent="0.25">
      <c r="A14" s="49" t="s">
        <v>685</v>
      </c>
      <c r="B14" s="328" t="s">
        <v>686</v>
      </c>
      <c r="C14" s="330"/>
      <c r="D14" s="39">
        <f>+IF(K14="","―",K14)</f>
        <v>11906</v>
      </c>
      <c r="E14" s="39">
        <f t="shared" si="2"/>
        <v>11947</v>
      </c>
      <c r="F14" s="39">
        <f t="shared" si="2"/>
        <v>12107</v>
      </c>
      <c r="G14" s="39">
        <f t="shared" si="2"/>
        <v>12073</v>
      </c>
      <c r="H14" s="39">
        <f t="shared" si="2"/>
        <v>11685</v>
      </c>
      <c r="I14" s="39">
        <f t="shared" si="2"/>
        <v>11859</v>
      </c>
      <c r="J14" s="65"/>
      <c r="K14" s="40">
        <v>11906</v>
      </c>
      <c r="L14" s="40">
        <v>11947</v>
      </c>
      <c r="M14" s="40">
        <v>12107</v>
      </c>
      <c r="N14" s="40">
        <v>12073</v>
      </c>
      <c r="O14" s="40">
        <v>11685</v>
      </c>
      <c r="P14" s="40">
        <v>11859</v>
      </c>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-1.8709305200692361</v>
      </c>
      <c r="E15" s="89">
        <f t="shared" si="2"/>
        <v>1.2715097058574321</v>
      </c>
      <c r="F15" s="89">
        <f t="shared" si="2"/>
        <v>1.5006706908115452</v>
      </c>
      <c r="G15" s="89">
        <f t="shared" si="2"/>
        <v>0.24078379275989104</v>
      </c>
      <c r="H15" s="89">
        <f t="shared" si="2"/>
        <v>-2.3238318147621784</v>
      </c>
      <c r="I15" s="89">
        <f t="shared" si="2"/>
        <v>-0.31940825418173002</v>
      </c>
      <c r="J15" s="65"/>
      <c r="K15" s="98">
        <f t="shared" ref="K15:P15" si="3">+IFERROR((K14/K13-1)*100,"―")</f>
        <v>-1.8709305200692361</v>
      </c>
      <c r="L15" s="98">
        <f t="shared" si="3"/>
        <v>1.2715097058574321</v>
      </c>
      <c r="M15" s="98">
        <f t="shared" si="3"/>
        <v>1.5006706908115452</v>
      </c>
      <c r="N15" s="98">
        <f t="shared" si="3"/>
        <v>0.24078379275989104</v>
      </c>
      <c r="O15" s="98">
        <f t="shared" si="3"/>
        <v>-2.3238318147621784</v>
      </c>
      <c r="P15" s="98">
        <f t="shared" si="3"/>
        <v>-0.31940825418173002</v>
      </c>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117" t="s">
        <v>244</v>
      </c>
      <c r="E17" s="117" t="s">
        <v>245</v>
      </c>
      <c r="F17" s="31" t="s">
        <v>246</v>
      </c>
      <c r="G17" s="29" t="s">
        <v>247</v>
      </c>
      <c r="H17" s="29" t="s">
        <v>248</v>
      </c>
      <c r="I17" s="32" t="s">
        <v>249</v>
      </c>
      <c r="K17" s="29" t="s">
        <v>244</v>
      </c>
      <c r="L17" s="29" t="s">
        <v>245</v>
      </c>
      <c r="M17" s="29" t="s">
        <v>246</v>
      </c>
      <c r="N17" s="29" t="s">
        <v>247</v>
      </c>
      <c r="O17" s="29" t="s">
        <v>248</v>
      </c>
      <c r="P17" s="29" t="s">
        <v>249</v>
      </c>
      <c r="AD17" s="3" t="s">
        <v>89</v>
      </c>
    </row>
    <row r="18" spans="1:30" s="27" customFormat="1" ht="15" customHeight="1" x14ac:dyDescent="0.25">
      <c r="A18" s="314"/>
      <c r="B18" s="324"/>
      <c r="C18" s="315"/>
      <c r="D18" s="119" t="s">
        <v>250</v>
      </c>
      <c r="E18" s="119" t="s">
        <v>251</v>
      </c>
      <c r="F18" s="35" t="s">
        <v>252</v>
      </c>
      <c r="G18" s="33" t="s">
        <v>253</v>
      </c>
      <c r="H18" s="33" t="s">
        <v>254</v>
      </c>
      <c r="I18" s="34" t="s">
        <v>218</v>
      </c>
      <c r="K18" s="33" t="s">
        <v>250</v>
      </c>
      <c r="L18" s="33" t="s">
        <v>251</v>
      </c>
      <c r="M18" s="33" t="s">
        <v>252</v>
      </c>
      <c r="N18" s="33" t="s">
        <v>253</v>
      </c>
      <c r="O18" s="33" t="s">
        <v>254</v>
      </c>
      <c r="P18" s="33"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625</v>
      </c>
      <c r="B20" s="328" t="s">
        <v>691</v>
      </c>
      <c r="C20" s="330"/>
      <c r="D20" s="39">
        <f>+IF(K20="","―",K20)</f>
        <v>14172</v>
      </c>
      <c r="E20" s="39">
        <f t="shared" ref="E20:I22" si="4">+IF(L20="","―",L20)</f>
        <v>14238</v>
      </c>
      <c r="F20" s="39">
        <f t="shared" si="4"/>
        <v>14317</v>
      </c>
      <c r="G20" s="39">
        <f t="shared" si="4"/>
        <v>14136</v>
      </c>
      <c r="H20" s="39">
        <f t="shared" si="4"/>
        <v>13988</v>
      </c>
      <c r="I20" s="39">
        <f t="shared" si="4"/>
        <v>14151</v>
      </c>
      <c r="J20" s="65"/>
      <c r="K20" s="40">
        <v>14172</v>
      </c>
      <c r="L20" s="40">
        <v>14238</v>
      </c>
      <c r="M20" s="40">
        <v>14317</v>
      </c>
      <c r="N20" s="40">
        <v>14136</v>
      </c>
      <c r="O20" s="40">
        <v>13988</v>
      </c>
      <c r="P20" s="40">
        <v>14151</v>
      </c>
      <c r="Q20" s="65"/>
      <c r="R20" s="65"/>
      <c r="S20" s="65"/>
      <c r="T20" s="65"/>
      <c r="U20" s="65"/>
      <c r="V20" s="65"/>
      <c r="W20" s="65"/>
      <c r="X20" s="65"/>
      <c r="Y20" s="65"/>
      <c r="Z20" s="65"/>
      <c r="AA20" s="65"/>
      <c r="AB20" s="65" t="s">
        <v>650</v>
      </c>
      <c r="AC20" s="65"/>
      <c r="AD20" s="3" t="s">
        <v>89</v>
      </c>
    </row>
    <row r="21" spans="1:30" s="27" customFormat="1" ht="15" customHeight="1" x14ac:dyDescent="0.25">
      <c r="A21" s="49" t="s">
        <v>685</v>
      </c>
      <c r="B21" s="328" t="s">
        <v>686</v>
      </c>
      <c r="C21" s="330"/>
      <c r="D21" s="39">
        <f>+IF(K21="","―",K21)</f>
        <v>14237</v>
      </c>
      <c r="E21" s="39">
        <f t="shared" si="4"/>
        <v>14163</v>
      </c>
      <c r="F21" s="39">
        <f t="shared" si="4"/>
        <v>14163</v>
      </c>
      <c r="G21" s="39" t="str">
        <f t="shared" si="4"/>
        <v>―</v>
      </c>
      <c r="H21" s="39" t="str">
        <f t="shared" si="4"/>
        <v>―</v>
      </c>
      <c r="I21" s="39" t="str">
        <f t="shared" si="4"/>
        <v>―</v>
      </c>
      <c r="J21" s="65"/>
      <c r="K21" s="40">
        <v>14237</v>
      </c>
      <c r="L21" s="40">
        <v>14163</v>
      </c>
      <c r="M21" s="40">
        <v>14163</v>
      </c>
      <c r="N21" s="40"/>
      <c r="O21" s="40"/>
      <c r="P21" s="40"/>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f>+IF(K22="","―",K22)</f>
        <v>0.45865086085239426</v>
      </c>
      <c r="E22" s="89">
        <f t="shared" si="4"/>
        <v>-0.52675937631689873</v>
      </c>
      <c r="F22" s="89">
        <f t="shared" si="4"/>
        <v>-1.0756443388978187</v>
      </c>
      <c r="G22" s="89" t="str">
        <f t="shared" si="4"/>
        <v>―</v>
      </c>
      <c r="H22" s="89" t="str">
        <f t="shared" si="4"/>
        <v>―</v>
      </c>
      <c r="I22" s="89" t="str">
        <f t="shared" si="4"/>
        <v>―</v>
      </c>
      <c r="J22" s="65"/>
      <c r="K22" s="98">
        <f>+IFERROR((K21/K20-1)*100,"―")</f>
        <v>0.45865086085239426</v>
      </c>
      <c r="L22" s="98">
        <f>+IFERROR((L21/L20-1)*100,"―")</f>
        <v>-0.52675937631689873</v>
      </c>
      <c r="M22" s="98">
        <f>+IFERROR((M21/M20-1)*100,"―")</f>
        <v>-1.0756443388978187</v>
      </c>
      <c r="N22" s="98"/>
      <c r="O22" s="98"/>
      <c r="P22" s="98"/>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625</v>
      </c>
      <c r="B24" s="328" t="s">
        <v>691</v>
      </c>
      <c r="C24" s="330"/>
      <c r="D24" s="39">
        <f>+IF(K24="","―",K24)</f>
        <v>12056</v>
      </c>
      <c r="E24" s="39">
        <f t="shared" ref="E24:I26" si="5">+IF(L24="","―",L24)</f>
        <v>12220</v>
      </c>
      <c r="F24" s="39">
        <f t="shared" si="5"/>
        <v>12226</v>
      </c>
      <c r="G24" s="39">
        <f t="shared" si="5"/>
        <v>12000</v>
      </c>
      <c r="H24" s="39">
        <f t="shared" si="5"/>
        <v>11564</v>
      </c>
      <c r="I24" s="39">
        <f t="shared" si="5"/>
        <v>11744</v>
      </c>
      <c r="J24" s="65"/>
      <c r="K24" s="40">
        <v>12056</v>
      </c>
      <c r="L24" s="40">
        <v>12220</v>
      </c>
      <c r="M24" s="40">
        <v>12226</v>
      </c>
      <c r="N24" s="40">
        <v>12000</v>
      </c>
      <c r="O24" s="40">
        <v>11564</v>
      </c>
      <c r="P24" s="40">
        <v>11744</v>
      </c>
      <c r="Q24" s="65"/>
      <c r="R24" s="65"/>
      <c r="S24" s="65"/>
      <c r="T24" s="65"/>
      <c r="U24" s="65"/>
      <c r="V24" s="65"/>
      <c r="W24" s="65"/>
      <c r="X24" s="65"/>
      <c r="Y24" s="65"/>
      <c r="Z24" s="65"/>
      <c r="AA24" s="65"/>
      <c r="AB24" s="65" t="s">
        <v>650</v>
      </c>
      <c r="AC24" s="65"/>
      <c r="AD24" s="3" t="s">
        <v>89</v>
      </c>
    </row>
    <row r="25" spans="1:30" s="27" customFormat="1" ht="15" customHeight="1" x14ac:dyDescent="0.25">
      <c r="A25" s="49" t="s">
        <v>685</v>
      </c>
      <c r="B25" s="328" t="s">
        <v>686</v>
      </c>
      <c r="C25" s="330"/>
      <c r="D25" s="39">
        <f>+IF(K25="","―",K25)</f>
        <v>11980</v>
      </c>
      <c r="E25" s="39">
        <f t="shared" si="5"/>
        <v>12046</v>
      </c>
      <c r="F25" s="39">
        <f t="shared" si="5"/>
        <v>11964</v>
      </c>
      <c r="G25" s="39" t="str">
        <f t="shared" si="5"/>
        <v>―</v>
      </c>
      <c r="H25" s="39" t="str">
        <f t="shared" si="5"/>
        <v>―</v>
      </c>
      <c r="I25" s="39" t="str">
        <f t="shared" si="5"/>
        <v>―</v>
      </c>
      <c r="J25" s="65"/>
      <c r="K25" s="40">
        <v>11980</v>
      </c>
      <c r="L25" s="40">
        <v>12046</v>
      </c>
      <c r="M25" s="40">
        <v>11964</v>
      </c>
      <c r="N25" s="40"/>
      <c r="O25" s="40"/>
      <c r="P25" s="40"/>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f>+IF(K26="","―",K26)</f>
        <v>-0.63039150630391783</v>
      </c>
      <c r="E26" s="89">
        <f t="shared" si="5"/>
        <v>-1.4238952536824834</v>
      </c>
      <c r="F26" s="89">
        <f t="shared" si="5"/>
        <v>-2.1429739898576772</v>
      </c>
      <c r="G26" s="89" t="str">
        <f t="shared" si="5"/>
        <v>―</v>
      </c>
      <c r="H26" s="89" t="str">
        <f t="shared" si="5"/>
        <v>―</v>
      </c>
      <c r="I26" s="89" t="str">
        <f t="shared" si="5"/>
        <v>―</v>
      </c>
      <c r="J26" s="65"/>
      <c r="K26" s="98">
        <f>+IFERROR((K25/K24-1)*100,"―")</f>
        <v>-0.63039150630391783</v>
      </c>
      <c r="L26" s="98">
        <f>+IFERROR((L25/L24-1)*100,"―")</f>
        <v>-1.4238952536824834</v>
      </c>
      <c r="M26" s="98">
        <f>+IFERROR((M25/M24-1)*100,"―")</f>
        <v>-2.1429739898576772</v>
      </c>
      <c r="N26" s="98"/>
      <c r="O26" s="98"/>
      <c r="P26" s="98"/>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117" t="s">
        <v>233</v>
      </c>
      <c r="G28" s="117" t="s">
        <v>595</v>
      </c>
      <c r="H28" s="117" t="s">
        <v>235</v>
      </c>
      <c r="I28" s="117"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119" t="s">
        <v>238</v>
      </c>
      <c r="G29" s="119" t="s">
        <v>239</v>
      </c>
      <c r="H29" s="119" t="s">
        <v>240</v>
      </c>
      <c r="I29" s="119"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630</v>
      </c>
      <c r="B31" s="328" t="s">
        <v>692</v>
      </c>
      <c r="C31" s="330"/>
      <c r="D31" s="39">
        <f>+IF(K31="","―",K31)</f>
        <v>3933</v>
      </c>
      <c r="E31" s="39">
        <f t="shared" ref="E31:I35" si="6">+IF(L31="","―",L31)</f>
        <v>3879</v>
      </c>
      <c r="F31" s="39">
        <f t="shared" si="6"/>
        <v>3862</v>
      </c>
      <c r="G31" s="39">
        <f t="shared" si="6"/>
        <v>3952</v>
      </c>
      <c r="H31" s="39">
        <f t="shared" si="6"/>
        <v>3942</v>
      </c>
      <c r="I31" s="39">
        <f t="shared" si="6"/>
        <v>3953</v>
      </c>
      <c r="J31" s="65"/>
      <c r="K31" s="40">
        <v>3933</v>
      </c>
      <c r="L31" s="40">
        <v>3879</v>
      </c>
      <c r="M31" s="40">
        <v>3862</v>
      </c>
      <c r="N31" s="40">
        <v>3952</v>
      </c>
      <c r="O31" s="40">
        <v>3942</v>
      </c>
      <c r="P31" s="40">
        <v>3953</v>
      </c>
      <c r="Q31" s="65"/>
      <c r="R31" s="65"/>
      <c r="S31" s="65"/>
      <c r="T31" s="65"/>
      <c r="U31" s="65"/>
      <c r="V31" s="65"/>
      <c r="W31" s="65"/>
      <c r="X31" s="65"/>
      <c r="Y31" s="65"/>
      <c r="Z31" s="65"/>
      <c r="AA31" s="65"/>
      <c r="AB31" s="65" t="s">
        <v>650</v>
      </c>
      <c r="AC31" s="65"/>
      <c r="AD31" s="3" t="s">
        <v>89</v>
      </c>
    </row>
    <row r="32" spans="1:30" s="27" customFormat="1" ht="15" customHeight="1" x14ac:dyDescent="0.25">
      <c r="A32" s="49" t="s">
        <v>687</v>
      </c>
      <c r="B32" s="328" t="s">
        <v>688</v>
      </c>
      <c r="C32" s="330"/>
      <c r="D32" s="39">
        <f>+IF(K32="","―",K32)</f>
        <v>4066</v>
      </c>
      <c r="E32" s="39">
        <f t="shared" si="6"/>
        <v>4067</v>
      </c>
      <c r="F32" s="39">
        <f t="shared" si="6"/>
        <v>4082</v>
      </c>
      <c r="G32" s="39">
        <f t="shared" si="6"/>
        <v>4081</v>
      </c>
      <c r="H32" s="39">
        <f t="shared" si="6"/>
        <v>4056</v>
      </c>
      <c r="I32" s="39">
        <f t="shared" si="6"/>
        <v>4061</v>
      </c>
      <c r="J32" s="65"/>
      <c r="K32" s="40">
        <v>4066</v>
      </c>
      <c r="L32" s="40">
        <v>4067</v>
      </c>
      <c r="M32" s="40">
        <v>4082</v>
      </c>
      <c r="N32" s="40">
        <v>4081</v>
      </c>
      <c r="O32" s="40">
        <v>4056</v>
      </c>
      <c r="P32" s="40">
        <v>4061</v>
      </c>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3.3816425120772875</v>
      </c>
      <c r="E33" s="89">
        <f t="shared" si="6"/>
        <v>4.8466099510183103</v>
      </c>
      <c r="F33" s="89">
        <f t="shared" si="6"/>
        <v>5.6965302951838437</v>
      </c>
      <c r="G33" s="89">
        <f t="shared" si="6"/>
        <v>3.2641700404858254</v>
      </c>
      <c r="H33" s="89">
        <f t="shared" si="6"/>
        <v>2.8919330289193246</v>
      </c>
      <c r="I33" s="89">
        <f t="shared" si="6"/>
        <v>2.7321022008601092</v>
      </c>
      <c r="J33" s="65"/>
      <c r="K33" s="98">
        <f t="shared" ref="K33:P33" si="7">+IFERROR((K32/K31-1)*100,"―")</f>
        <v>3.3816425120772875</v>
      </c>
      <c r="L33" s="98">
        <f t="shared" si="7"/>
        <v>4.8466099510183103</v>
      </c>
      <c r="M33" s="98">
        <f t="shared" si="7"/>
        <v>5.6965302951838437</v>
      </c>
      <c r="N33" s="98">
        <f t="shared" si="7"/>
        <v>3.2641700404858254</v>
      </c>
      <c r="O33" s="98">
        <f t="shared" si="7"/>
        <v>2.8919330289193246</v>
      </c>
      <c r="P33" s="98">
        <f t="shared" si="7"/>
        <v>2.7321022008601092</v>
      </c>
      <c r="Q33" s="65"/>
      <c r="R33" s="65"/>
      <c r="S33" s="65"/>
      <c r="T33" s="65"/>
      <c r="U33" s="65"/>
      <c r="V33" s="65"/>
      <c r="W33" s="65"/>
      <c r="X33" s="65"/>
      <c r="Y33" s="65"/>
      <c r="Z33" s="65"/>
      <c r="AA33" s="65"/>
      <c r="AB33" s="65"/>
      <c r="AC33" s="65"/>
      <c r="AD33" s="3" t="s">
        <v>89</v>
      </c>
    </row>
    <row r="34" spans="1:30" s="27" customFormat="1" ht="15" customHeight="1" x14ac:dyDescent="0.25">
      <c r="A34" s="72" t="s">
        <v>634</v>
      </c>
      <c r="B34" s="337" t="s">
        <v>693</v>
      </c>
      <c r="C34" s="339"/>
      <c r="D34" s="96">
        <f>+IF(K34="","―",K34)</f>
        <v>94.6</v>
      </c>
      <c r="E34" s="96">
        <f t="shared" si="6"/>
        <v>93.5</v>
      </c>
      <c r="F34" s="96">
        <f t="shared" si="6"/>
        <v>92.9</v>
      </c>
      <c r="G34" s="96">
        <f t="shared" si="6"/>
        <v>93.4</v>
      </c>
      <c r="H34" s="96">
        <f t="shared" si="6"/>
        <v>93.2</v>
      </c>
      <c r="I34" s="96">
        <f t="shared" si="6"/>
        <v>93.451536643026003</v>
      </c>
      <c r="J34" s="65"/>
      <c r="K34" s="97">
        <v>94.6</v>
      </c>
      <c r="L34" s="97">
        <v>93.5</v>
      </c>
      <c r="M34" s="97">
        <v>92.9</v>
      </c>
      <c r="N34" s="97">
        <v>93.4</v>
      </c>
      <c r="O34" s="97">
        <v>93.2</v>
      </c>
      <c r="P34" s="97">
        <v>93.451536643026003</v>
      </c>
      <c r="Q34" s="65"/>
      <c r="R34" s="65"/>
      <c r="S34" s="65"/>
      <c r="T34" s="65"/>
      <c r="U34" s="65"/>
      <c r="V34" s="65"/>
      <c r="W34" s="65"/>
      <c r="X34" s="65"/>
      <c r="Y34" s="65"/>
      <c r="Z34" s="65"/>
      <c r="AA34" s="65"/>
      <c r="AB34" s="65" t="s">
        <v>650</v>
      </c>
      <c r="AC34" s="65"/>
      <c r="AD34" s="3" t="s">
        <v>89</v>
      </c>
    </row>
    <row r="35" spans="1:30" s="27" customFormat="1" ht="15" customHeight="1" x14ac:dyDescent="0.25">
      <c r="A35" s="50" t="s">
        <v>689</v>
      </c>
      <c r="B35" s="317" t="s">
        <v>690</v>
      </c>
      <c r="C35" s="319"/>
      <c r="D35" s="98">
        <f>+IF(K35="","―",K35)</f>
        <v>92.8</v>
      </c>
      <c r="E35" s="98">
        <f t="shared" si="6"/>
        <v>92.8</v>
      </c>
      <c r="F35" s="98">
        <f t="shared" si="6"/>
        <v>93.1</v>
      </c>
      <c r="G35" s="98">
        <f t="shared" si="6"/>
        <v>93.1</v>
      </c>
      <c r="H35" s="98">
        <f t="shared" si="6"/>
        <v>92.5</v>
      </c>
      <c r="I35" s="98">
        <f t="shared" si="6"/>
        <v>92.7</v>
      </c>
      <c r="J35" s="65"/>
      <c r="K35" s="99">
        <v>92.8</v>
      </c>
      <c r="L35" s="99">
        <v>92.8</v>
      </c>
      <c r="M35" s="99">
        <v>93.1</v>
      </c>
      <c r="N35" s="99">
        <v>93.1</v>
      </c>
      <c r="O35" s="99">
        <v>92.5</v>
      </c>
      <c r="P35" s="99">
        <v>92.7</v>
      </c>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117" t="s">
        <v>244</v>
      </c>
      <c r="E37" s="117" t="s">
        <v>245</v>
      </c>
      <c r="F37" s="31" t="s">
        <v>246</v>
      </c>
      <c r="G37" s="29" t="s">
        <v>247</v>
      </c>
      <c r="H37" s="29" t="s">
        <v>248</v>
      </c>
      <c r="I37" s="32"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119" t="s">
        <v>250</v>
      </c>
      <c r="E38" s="119" t="s">
        <v>251</v>
      </c>
      <c r="F38" s="35" t="s">
        <v>252</v>
      </c>
      <c r="G38" s="33" t="s">
        <v>253</v>
      </c>
      <c r="H38" s="33" t="s">
        <v>254</v>
      </c>
      <c r="I38" s="34"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630</v>
      </c>
      <c r="B40" s="328" t="s">
        <v>692</v>
      </c>
      <c r="C40" s="330"/>
      <c r="D40" s="39">
        <f>+IF(K40="","―",K40)</f>
        <v>3953</v>
      </c>
      <c r="E40" s="39">
        <f t="shared" ref="E40:I44" si="8">+IF(L40="","―",L40)</f>
        <v>4088</v>
      </c>
      <c r="F40" s="39">
        <f t="shared" si="8"/>
        <v>4078</v>
      </c>
      <c r="G40" s="39">
        <f t="shared" si="8"/>
        <v>4072</v>
      </c>
      <c r="H40" s="39">
        <f t="shared" si="8"/>
        <v>4056</v>
      </c>
      <c r="I40" s="39">
        <f t="shared" si="8"/>
        <v>4054</v>
      </c>
      <c r="J40" s="65"/>
      <c r="K40" s="40">
        <v>3953</v>
      </c>
      <c r="L40" s="40">
        <v>4088</v>
      </c>
      <c r="M40" s="40">
        <v>4078</v>
      </c>
      <c r="N40" s="40">
        <v>4072</v>
      </c>
      <c r="O40" s="40">
        <v>4056</v>
      </c>
      <c r="P40" s="40">
        <v>4054</v>
      </c>
      <c r="Q40" s="65"/>
      <c r="R40" s="65"/>
      <c r="S40" s="65"/>
      <c r="T40" s="65"/>
      <c r="U40" s="65"/>
      <c r="V40" s="65"/>
      <c r="W40" s="65"/>
      <c r="X40" s="65"/>
      <c r="Y40" s="65"/>
      <c r="Z40" s="65"/>
      <c r="AA40" s="65"/>
      <c r="AB40" s="65" t="s">
        <v>650</v>
      </c>
      <c r="AC40" s="65"/>
      <c r="AD40" s="3" t="s">
        <v>89</v>
      </c>
    </row>
    <row r="41" spans="1:30" s="27" customFormat="1" ht="15" customHeight="1" x14ac:dyDescent="0.25">
      <c r="A41" s="49" t="s">
        <v>687</v>
      </c>
      <c r="B41" s="328" t="s">
        <v>688</v>
      </c>
      <c r="C41" s="330"/>
      <c r="D41" s="39">
        <f>+IF(K41="","―",K41)</f>
        <v>4078</v>
      </c>
      <c r="E41" s="39">
        <f t="shared" si="8"/>
        <v>4075</v>
      </c>
      <c r="F41" s="39">
        <f t="shared" si="8"/>
        <v>4053</v>
      </c>
      <c r="G41" s="39" t="str">
        <f t="shared" si="8"/>
        <v>―</v>
      </c>
      <c r="H41" s="39" t="str">
        <f t="shared" si="8"/>
        <v>―</v>
      </c>
      <c r="I41" s="39" t="str">
        <f t="shared" si="8"/>
        <v>―</v>
      </c>
      <c r="J41" s="65"/>
      <c r="K41" s="40">
        <v>4078</v>
      </c>
      <c r="L41" s="40">
        <v>4075</v>
      </c>
      <c r="M41" s="40">
        <v>4053</v>
      </c>
      <c r="N41" s="40"/>
      <c r="O41" s="40"/>
      <c r="P41" s="40"/>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f>+IF(K42="","―",K42)</f>
        <v>3.16215532506956</v>
      </c>
      <c r="E42" s="89">
        <f t="shared" si="8"/>
        <v>-0.31800391389432692</v>
      </c>
      <c r="F42" s="89">
        <f t="shared" si="8"/>
        <v>-0.61304561059343232</v>
      </c>
      <c r="G42" s="89" t="str">
        <f t="shared" si="8"/>
        <v>―</v>
      </c>
      <c r="H42" s="89" t="str">
        <f t="shared" si="8"/>
        <v>―</v>
      </c>
      <c r="I42" s="89" t="str">
        <f t="shared" si="8"/>
        <v>―</v>
      </c>
      <c r="J42" s="65"/>
      <c r="K42" s="98">
        <f>+IFERROR((K41/K40-1)*100,"―")</f>
        <v>3.16215532506956</v>
      </c>
      <c r="L42" s="98">
        <f>+IFERROR((L41/L40-1)*100,"―")</f>
        <v>-0.31800391389432692</v>
      </c>
      <c r="M42" s="98">
        <f>+IFERROR((M41/M40-1)*100,"―")</f>
        <v>-0.61304561059343232</v>
      </c>
      <c r="N42" s="98"/>
      <c r="O42" s="98"/>
      <c r="P42" s="98"/>
      <c r="Q42" s="65"/>
      <c r="R42" s="65"/>
      <c r="S42" s="65"/>
      <c r="T42" s="65"/>
      <c r="U42" s="65"/>
      <c r="V42" s="65"/>
      <c r="W42" s="65"/>
      <c r="X42" s="65"/>
      <c r="Y42" s="65"/>
      <c r="Z42" s="65"/>
      <c r="AA42" s="65"/>
      <c r="AB42" s="65"/>
      <c r="AC42" s="65"/>
      <c r="AD42" s="3" t="s">
        <v>89</v>
      </c>
    </row>
    <row r="43" spans="1:30" s="27" customFormat="1" ht="15" customHeight="1" x14ac:dyDescent="0.25">
      <c r="A43" s="72" t="s">
        <v>634</v>
      </c>
      <c r="B43" s="337" t="s">
        <v>693</v>
      </c>
      <c r="C43" s="339"/>
      <c r="D43" s="96">
        <f>+IF(K43="","―",K43)</f>
        <v>93.5</v>
      </c>
      <c r="E43" s="96">
        <f t="shared" si="8"/>
        <v>93.7</v>
      </c>
      <c r="F43" s="96">
        <f t="shared" si="8"/>
        <v>93.4</v>
      </c>
      <c r="G43" s="96">
        <f t="shared" si="8"/>
        <v>93.300000000000011</v>
      </c>
      <c r="H43" s="96">
        <f t="shared" si="8"/>
        <v>92.9</v>
      </c>
      <c r="I43" s="96">
        <f t="shared" si="8"/>
        <v>92.9</v>
      </c>
      <c r="K43" s="97">
        <v>93.5</v>
      </c>
      <c r="L43" s="97">
        <v>93.7</v>
      </c>
      <c r="M43" s="97">
        <v>93.4</v>
      </c>
      <c r="N43" s="97">
        <v>93.300000000000011</v>
      </c>
      <c r="O43" s="97">
        <v>92.9</v>
      </c>
      <c r="P43" s="97">
        <v>92.9</v>
      </c>
      <c r="AB43" s="65" t="s">
        <v>650</v>
      </c>
      <c r="AD43" s="3" t="s">
        <v>89</v>
      </c>
    </row>
    <row r="44" spans="1:30" s="27" customFormat="1" ht="15" customHeight="1" x14ac:dyDescent="0.25">
      <c r="A44" s="50" t="s">
        <v>689</v>
      </c>
      <c r="B44" s="317" t="s">
        <v>690</v>
      </c>
      <c r="C44" s="319"/>
      <c r="D44" s="98">
        <f>+IF(K44="","―",K44)</f>
        <v>93</v>
      </c>
      <c r="E44" s="98">
        <f t="shared" si="8"/>
        <v>92.2</v>
      </c>
      <c r="F44" s="98">
        <f t="shared" si="8"/>
        <v>91.7</v>
      </c>
      <c r="G44" s="98" t="str">
        <f t="shared" si="8"/>
        <v>―</v>
      </c>
      <c r="H44" s="98" t="str">
        <f t="shared" si="8"/>
        <v>―</v>
      </c>
      <c r="I44" s="98" t="str">
        <f t="shared" si="8"/>
        <v>―</v>
      </c>
      <c r="J44" s="65"/>
      <c r="K44" s="99">
        <v>93</v>
      </c>
      <c r="L44" s="99">
        <v>92.2</v>
      </c>
      <c r="M44" s="99">
        <v>91.7</v>
      </c>
      <c r="N44" s="99"/>
      <c r="O44" s="99"/>
      <c r="P44" s="99"/>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561</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'22Q3_パラメータ設定'!$M$4</f>
        <v>2021</v>
      </c>
      <c r="F51" s="30">
        <f>'22Q3_パラメータ設定'!$N$4</f>
        <v>2022</v>
      </c>
      <c r="G51" s="117">
        <f>'22Q3_パラメータ設定'!$M$4</f>
        <v>2021</v>
      </c>
      <c r="H51" s="122">
        <f>'22Q3_パラメータ設定'!$N$4</f>
        <v>2022</v>
      </c>
      <c r="K51" s="60" t="str">
        <f>'22Q3_P3'!I6</f>
        <v>2015年</v>
      </c>
      <c r="L51" s="60" t="str">
        <f>'22Q3_P3'!J6</f>
        <v>2016年</v>
      </c>
      <c r="M51" s="60" t="str">
        <f>'22Q3_P3'!K6</f>
        <v>2017年</v>
      </c>
      <c r="N51" s="60" t="str">
        <f>'22Q3_P3'!L6</f>
        <v>2018年</v>
      </c>
      <c r="O51" s="60" t="str">
        <f>'22Q3_P3'!M6</f>
        <v>2019年</v>
      </c>
      <c r="P51" s="60" t="str">
        <f>'22Q3_P3'!N6</f>
        <v>2020年</v>
      </c>
      <c r="Q51" s="60" t="str">
        <f>'22Q3_P3'!O6</f>
        <v>2021年</v>
      </c>
      <c r="R51" s="60" t="str">
        <f>'22Q3_P3'!P6</f>
        <v>2022年</v>
      </c>
      <c r="S51" s="60" t="str">
        <f>'22Q3_P3'!Q6</f>
        <v>2023年</v>
      </c>
      <c r="T51" s="60" t="str">
        <f>'22Q3_P3'!R6</f>
        <v>2024年</v>
      </c>
      <c r="U51" s="60" t="str">
        <f>'22Q3_P3'!S6</f>
        <v>2025年</v>
      </c>
      <c r="V51" s="60" t="str">
        <f>'22Q3_P3'!T6</f>
        <v>2026年</v>
      </c>
      <c r="W51" s="60" t="str">
        <f>'22Q3_P3'!U6</f>
        <v>2027年</v>
      </c>
      <c r="X51" s="60" t="str">
        <f>'22Q3_P3'!V6</f>
        <v>2028年</v>
      </c>
      <c r="Y51" s="60" t="str">
        <f>'22Q3_P3'!W6</f>
        <v>2029年</v>
      </c>
      <c r="Z51" s="60" t="str">
        <f>'22Q3_P3'!X6</f>
        <v>2030年</v>
      </c>
      <c r="AD51" s="3" t="s">
        <v>89</v>
      </c>
    </row>
    <row r="52" spans="1:30" s="27" customFormat="1" ht="15" customHeight="1" x14ac:dyDescent="0.25">
      <c r="A52" s="314"/>
      <c r="B52" s="324"/>
      <c r="C52" s="324"/>
      <c r="D52" s="315"/>
      <c r="E52" s="119" t="s">
        <v>252</v>
      </c>
      <c r="F52" s="35" t="s">
        <v>252</v>
      </c>
      <c r="G52" s="118" t="s">
        <v>217</v>
      </c>
      <c r="H52" s="118" t="s">
        <v>217</v>
      </c>
      <c r="K52" s="59" t="str">
        <f>'22Q3_P3'!I7</f>
        <v>Dec.</v>
      </c>
      <c r="L52" s="59" t="str">
        <f>'22Q3_P3'!J7</f>
        <v>Dec.</v>
      </c>
      <c r="M52" s="59" t="str">
        <f>'22Q3_P3'!K7</f>
        <v>Dec.</v>
      </c>
      <c r="N52" s="59" t="str">
        <f>'22Q3_P3'!L7</f>
        <v>Dec.</v>
      </c>
      <c r="O52" s="59" t="str">
        <f>'22Q3_P3'!M7</f>
        <v>Dec.</v>
      </c>
      <c r="P52" s="59" t="str">
        <f>'22Q3_P3'!N7</f>
        <v>Dec.</v>
      </c>
      <c r="Q52" s="59" t="str">
        <f>'22Q3_P3'!O7</f>
        <v>Dec.</v>
      </c>
      <c r="R52" s="59" t="str">
        <f>'22Q3_P3'!P7</f>
        <v>Dec.</v>
      </c>
      <c r="S52" s="59" t="str">
        <f>'22Q3_P3'!Q7</f>
        <v>Dec.</v>
      </c>
      <c r="T52" s="59" t="str">
        <f>'22Q3_P3'!R7</f>
        <v>Dec.</v>
      </c>
      <c r="U52" s="59" t="str">
        <f>'22Q3_P3'!S7</f>
        <v>Dec.</v>
      </c>
      <c r="V52" s="59" t="str">
        <f>'22Q3_P3'!T7</f>
        <v>Dec.</v>
      </c>
      <c r="W52" s="59" t="str">
        <f>'22Q3_P3'!U7</f>
        <v>Dec.</v>
      </c>
      <c r="X52" s="59" t="str">
        <f>'22Q3_P3'!V7</f>
        <v>Dec.</v>
      </c>
      <c r="Y52" s="59" t="str">
        <f>'22Q3_P3'!W7</f>
        <v>Dec.</v>
      </c>
      <c r="Z52" s="59" t="str">
        <f>'22Q3_P3'!X7</f>
        <v>Dec.</v>
      </c>
      <c r="AD52" s="3" t="s">
        <v>89</v>
      </c>
    </row>
    <row r="53" spans="1:30" s="27" customFormat="1" ht="15" customHeight="1" x14ac:dyDescent="0.25">
      <c r="A53" s="45" t="s">
        <v>220</v>
      </c>
      <c r="B53" s="320" t="s">
        <v>221</v>
      </c>
      <c r="C53" s="321"/>
      <c r="D53" s="322"/>
      <c r="E53" s="46">
        <f>+IF(Q53="","―",Q53)</f>
        <v>20</v>
      </c>
      <c r="F53" s="46">
        <f>+IF(R53="","―",R53)</f>
        <v>66</v>
      </c>
      <c r="G53" s="46">
        <f>'21Q4_P6'!G53</f>
        <v>18</v>
      </c>
      <c r="H53" s="46">
        <f>'21Q4_P6'!H53</f>
        <v>66</v>
      </c>
      <c r="I53" s="67"/>
      <c r="J53" s="67"/>
      <c r="K53" s="47"/>
      <c r="L53" s="47"/>
      <c r="M53" s="47"/>
      <c r="N53" s="47">
        <v>14</v>
      </c>
      <c r="O53" s="47">
        <v>16</v>
      </c>
      <c r="P53" s="47">
        <v>18</v>
      </c>
      <c r="Q53" s="47">
        <v>20</v>
      </c>
      <c r="R53" s="47">
        <v>66</v>
      </c>
      <c r="S53" s="47"/>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'22Q3_パラメータ設定'!$K$4</f>
        <v>2019</v>
      </c>
      <c r="F57" s="117">
        <f>'22Q3_パラメータ設定'!$L$4</f>
        <v>2020</v>
      </c>
      <c r="G57" s="117">
        <f>'22Q3_パラメータ設定'!$M$4</f>
        <v>2021</v>
      </c>
      <c r="H57" s="122">
        <f>'22Q3_パラメータ設定'!$N$4</f>
        <v>2022</v>
      </c>
      <c r="AD57" s="3" t="s">
        <v>89</v>
      </c>
    </row>
    <row r="58" spans="1:30" s="27" customFormat="1" ht="15" customHeight="1" x14ac:dyDescent="0.25">
      <c r="A58" s="314"/>
      <c r="B58" s="324"/>
      <c r="C58" s="324"/>
      <c r="D58" s="315"/>
      <c r="E58" s="119" t="s">
        <v>218</v>
      </c>
      <c r="F58" s="118" t="s">
        <v>217</v>
      </c>
      <c r="G58" s="118" t="s">
        <v>217</v>
      </c>
      <c r="H58" s="118" t="s">
        <v>230</v>
      </c>
      <c r="AD58" s="3" t="s">
        <v>89</v>
      </c>
    </row>
    <row r="59" spans="1:30" s="27" customFormat="1" ht="15" customHeight="1" x14ac:dyDescent="0.25">
      <c r="A59" s="45" t="s">
        <v>220</v>
      </c>
      <c r="B59" s="320" t="s">
        <v>221</v>
      </c>
      <c r="C59" s="321"/>
      <c r="D59" s="322"/>
      <c r="E59" s="46">
        <f>'21Q4_P6'!E59</f>
        <v>618</v>
      </c>
      <c r="F59" s="46">
        <f>'21Q4_P6'!F59</f>
        <v>712</v>
      </c>
      <c r="G59" s="46">
        <f>'21Q4_P6'!G59</f>
        <v>900</v>
      </c>
      <c r="H59" s="46">
        <f>'21Q4_P6'!H59</f>
        <v>3593</v>
      </c>
      <c r="I59" s="67"/>
      <c r="J59" s="6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59:D59"/>
    <mergeCell ref="B42:C42"/>
    <mergeCell ref="B43:C43"/>
    <mergeCell ref="B44:C44"/>
    <mergeCell ref="A51:D52"/>
    <mergeCell ref="B53:D53"/>
    <mergeCell ref="A57:D58"/>
    <mergeCell ref="B41:C41"/>
    <mergeCell ref="B26:C26"/>
    <mergeCell ref="A28:C29"/>
    <mergeCell ref="B30:C30"/>
    <mergeCell ref="B31:C31"/>
    <mergeCell ref="B32:C32"/>
    <mergeCell ref="B33:C33"/>
    <mergeCell ref="B34:C34"/>
    <mergeCell ref="B35:C35"/>
    <mergeCell ref="A37:C38"/>
    <mergeCell ref="B39:C39"/>
    <mergeCell ref="B40:C40"/>
    <mergeCell ref="B25:C25"/>
    <mergeCell ref="B12:C12"/>
    <mergeCell ref="B13:C13"/>
    <mergeCell ref="B14:C14"/>
    <mergeCell ref="B15:C15"/>
    <mergeCell ref="A17:C18"/>
    <mergeCell ref="B19:C19"/>
    <mergeCell ref="B20:C20"/>
    <mergeCell ref="B21:C21"/>
    <mergeCell ref="B22:C22"/>
    <mergeCell ref="B23:C23"/>
    <mergeCell ref="B24:C24"/>
    <mergeCell ref="B11:C11"/>
    <mergeCell ref="A2:I2"/>
    <mergeCell ref="A6:C7"/>
    <mergeCell ref="B8:C8"/>
    <mergeCell ref="B9:C9"/>
    <mergeCell ref="B10:C10"/>
  </mergeCells>
  <phoneticPr fontId="3"/>
  <printOptions horizontalCentered="1"/>
  <pageMargins left="0.7" right="0.7" top="0.75" bottom="0.75" header="0.3" footer="0.3"/>
  <pageSetup paperSize="9" scale="75" orientation="portrait" r:id="rId1"/>
  <headerFooter>
    <oddFooter>&amp;R6</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0736-AD3D-4CD4-B034-CF1BA2CC4F7D}">
  <dimension ref="A1:AA53"/>
  <sheetViews>
    <sheetView defaultGridColor="0" colorId="23" zoomScaleNormal="100" workbookViewId="0">
      <pane xSplit="7" ySplit="3" topLeftCell="O4"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566</v>
      </c>
      <c r="Y4" s="170" t="s">
        <v>635</v>
      </c>
      <c r="AA4" s="3" t="s">
        <v>89</v>
      </c>
    </row>
    <row r="5" spans="1:27" s="27" customFormat="1" ht="15" customHeight="1" x14ac:dyDescent="0.25">
      <c r="F5" s="28" t="s">
        <v>242</v>
      </c>
      <c r="I5" s="3"/>
      <c r="AA5" s="27" t="s">
        <v>89</v>
      </c>
    </row>
    <row r="6" spans="1:27" s="27" customFormat="1" ht="15" customHeight="1" x14ac:dyDescent="0.25">
      <c r="A6" s="312"/>
      <c r="B6" s="313"/>
      <c r="C6" s="117" t="str">
        <f>'22Q3_パラメータ設定'!$F$4</f>
        <v>FY2021</v>
      </c>
      <c r="D6" s="30" t="str">
        <f>'22Q3_パラメータ設定'!$G$4</f>
        <v>FY2022</v>
      </c>
      <c r="E6" s="117" t="str">
        <f>'22Q3_パラメータ設定'!$E$4</f>
        <v>FY2020</v>
      </c>
      <c r="F6" s="122" t="str">
        <f>'22Q3_パラメータ設定'!$F$4</f>
        <v>FY2021</v>
      </c>
      <c r="H6" s="58" t="str">
        <f>'22Q3_P1'!I6</f>
        <v>FY2015</v>
      </c>
      <c r="I6" s="58" t="str">
        <f>'22Q3_P1'!J6</f>
        <v>FY2016</v>
      </c>
      <c r="J6" s="58" t="str">
        <f>'22Q3_P1'!K6</f>
        <v>FY2017</v>
      </c>
      <c r="K6" s="58" t="str">
        <f>'22Q3_P1'!L6</f>
        <v>FY2018</v>
      </c>
      <c r="L6" s="58" t="str">
        <f>'22Q3_P1'!M6</f>
        <v>FY2019</v>
      </c>
      <c r="M6" s="58" t="str">
        <f>'22Q3_P1'!N6</f>
        <v>FY2020</v>
      </c>
      <c r="N6" s="58" t="str">
        <f>'22Q3_P1'!O6</f>
        <v>FY2021</v>
      </c>
      <c r="O6" s="58" t="str">
        <f>'22Q3_P1'!P6</f>
        <v>FY2022</v>
      </c>
      <c r="P6" s="58" t="str">
        <f>'22Q3_P1'!Q6</f>
        <v>FY2023</v>
      </c>
      <c r="Q6" s="58" t="str">
        <f>'22Q3_P1'!R6</f>
        <v>FY2024</v>
      </c>
      <c r="R6" s="58" t="str">
        <f>'22Q3_P1'!S6</f>
        <v>FY2025</v>
      </c>
      <c r="S6" s="58" t="str">
        <f>'22Q3_P1'!T6</f>
        <v>FY2026</v>
      </c>
      <c r="T6" s="58" t="str">
        <f>'22Q3_P1'!U6</f>
        <v>FY2027</v>
      </c>
      <c r="U6" s="58" t="str">
        <f>'22Q3_P1'!V6</f>
        <v>FY2028</v>
      </c>
      <c r="V6" s="58" t="str">
        <f>'22Q3_P1'!W6</f>
        <v>FY2029</v>
      </c>
      <c r="W6" s="60" t="str">
        <f>'22Q3_P1'!X6</f>
        <v>FY2030</v>
      </c>
      <c r="AA6" s="27" t="s">
        <v>89</v>
      </c>
    </row>
    <row r="7" spans="1:27" s="27" customFormat="1" ht="15" customHeight="1" x14ac:dyDescent="0.25">
      <c r="A7" s="314"/>
      <c r="B7" s="315"/>
      <c r="C7" s="179" t="s">
        <v>700</v>
      </c>
      <c r="D7" s="180" t="s">
        <v>700</v>
      </c>
      <c r="E7" s="118"/>
      <c r="F7" s="118"/>
      <c r="H7" s="155" t="str">
        <f>'22Q3_P1'!I7</f>
        <v>9 months</v>
      </c>
      <c r="I7" s="155" t="str">
        <f>'22Q3_P1'!J7</f>
        <v>9 months</v>
      </c>
      <c r="J7" s="155" t="str">
        <f>'22Q3_P1'!K7</f>
        <v>9 months</v>
      </c>
      <c r="K7" s="155" t="str">
        <f>'22Q3_P1'!L7</f>
        <v>9 months</v>
      </c>
      <c r="L7" s="155" t="str">
        <f>'22Q3_P1'!M7</f>
        <v>9 months</v>
      </c>
      <c r="M7" s="155" t="str">
        <f>'22Q3_P1'!N7</f>
        <v>9 months</v>
      </c>
      <c r="N7" s="155" t="str">
        <f>'22Q3_P1'!O7</f>
        <v>9 months</v>
      </c>
      <c r="O7" s="155" t="str">
        <f>'22Q3_P1'!P7</f>
        <v>9 months</v>
      </c>
      <c r="P7" s="155" t="str">
        <f>'22Q3_P1'!Q7</f>
        <v>9 months</v>
      </c>
      <c r="Q7" s="155" t="str">
        <f>'22Q3_P1'!R7</f>
        <v>9 months</v>
      </c>
      <c r="R7" s="155" t="str">
        <f>'22Q3_P1'!S7</f>
        <v>9 months</v>
      </c>
      <c r="S7" s="155" t="str">
        <f>'22Q3_P1'!T7</f>
        <v>9 months</v>
      </c>
      <c r="T7" s="155" t="str">
        <f>'22Q3_P1'!U7</f>
        <v>9 months</v>
      </c>
      <c r="U7" s="155" t="str">
        <f>'22Q3_P1'!V7</f>
        <v>9 months</v>
      </c>
      <c r="V7" s="155" t="str">
        <f>'22Q3_P1'!W7</f>
        <v>9 months</v>
      </c>
      <c r="W7" s="59" t="str">
        <f>'22Q3_P1'!X7</f>
        <v>9 months</v>
      </c>
      <c r="AA7" s="3" t="s">
        <v>89</v>
      </c>
    </row>
    <row r="8" spans="1:27" s="27" customFormat="1" ht="15" customHeight="1" x14ac:dyDescent="0.25">
      <c r="A8" s="45" t="s">
        <v>220</v>
      </c>
      <c r="B8" s="13" t="s">
        <v>221</v>
      </c>
      <c r="C8" s="46">
        <f>+IF(N8="","―",N8)</f>
        <v>6360</v>
      </c>
      <c r="D8" s="46">
        <f>+IF(O8="","―",O8)</f>
        <v>6710</v>
      </c>
      <c r="E8" s="46">
        <f>'21Q4_P7'!E8</f>
        <v>6324</v>
      </c>
      <c r="F8" s="46">
        <f>'21Q4_P7'!F8</f>
        <v>8412</v>
      </c>
      <c r="G8" s="67"/>
      <c r="H8" s="47"/>
      <c r="I8" s="47"/>
      <c r="J8" s="47"/>
      <c r="K8" s="47"/>
      <c r="L8" s="47">
        <v>5642</v>
      </c>
      <c r="M8" s="47">
        <v>4922</v>
      </c>
      <c r="N8" s="47">
        <v>6360</v>
      </c>
      <c r="O8" s="47">
        <v>6710</v>
      </c>
      <c r="P8" s="47"/>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566</v>
      </c>
      <c r="AA11" s="3" t="s">
        <v>89</v>
      </c>
    </row>
    <row r="12" spans="1:27" s="27" customFormat="1" ht="15" customHeight="1" x14ac:dyDescent="0.25">
      <c r="F12" s="28" t="s">
        <v>242</v>
      </c>
      <c r="AA12" s="3" t="s">
        <v>89</v>
      </c>
    </row>
    <row r="13" spans="1:27" s="27" customFormat="1" ht="15" customHeight="1" x14ac:dyDescent="0.25">
      <c r="A13" s="312" t="s">
        <v>269</v>
      </c>
      <c r="B13" s="313"/>
      <c r="C13" s="117">
        <f>'22Q3_パラメータ設定'!$M$4</f>
        <v>2021</v>
      </c>
      <c r="D13" s="30">
        <f>'22Q3_パラメータ設定'!$N$4</f>
        <v>2022</v>
      </c>
      <c r="E13" s="117">
        <f>'22Q3_パラメータ設定'!$M$4</f>
        <v>2021</v>
      </c>
      <c r="F13" s="122">
        <f>'22Q3_パラメータ設定'!$N$4</f>
        <v>2022</v>
      </c>
      <c r="H13" s="60" t="str">
        <f>'22Q3_P3'!I6</f>
        <v>2015年</v>
      </c>
      <c r="I13" s="60" t="str">
        <f>'22Q3_P3'!J6</f>
        <v>2016年</v>
      </c>
      <c r="J13" s="60" t="str">
        <f>'22Q3_P3'!K6</f>
        <v>2017年</v>
      </c>
      <c r="K13" s="60" t="str">
        <f>'22Q3_P3'!L6</f>
        <v>2018年</v>
      </c>
      <c r="L13" s="60" t="str">
        <f>'22Q3_P3'!M6</f>
        <v>2019年</v>
      </c>
      <c r="M13" s="60" t="str">
        <f>'22Q3_P3'!N6</f>
        <v>2020年</v>
      </c>
      <c r="N13" s="60" t="str">
        <f>'22Q3_P3'!O6</f>
        <v>2021年</v>
      </c>
      <c r="O13" s="60" t="str">
        <f>'22Q3_P3'!P6</f>
        <v>2022年</v>
      </c>
      <c r="P13" s="60" t="str">
        <f>'22Q3_P3'!Q6</f>
        <v>2023年</v>
      </c>
      <c r="Q13" s="60" t="str">
        <f>'22Q3_P3'!R6</f>
        <v>2024年</v>
      </c>
      <c r="R13" s="60" t="str">
        <f>'22Q3_P3'!S6</f>
        <v>2025年</v>
      </c>
      <c r="S13" s="60" t="str">
        <f>'22Q3_P3'!T6</f>
        <v>2026年</v>
      </c>
      <c r="T13" s="60" t="str">
        <f>'22Q3_P3'!U6</f>
        <v>2027年</v>
      </c>
      <c r="U13" s="60" t="str">
        <f>'22Q3_P3'!V6</f>
        <v>2028年</v>
      </c>
      <c r="V13" s="60" t="str">
        <f>'22Q3_P3'!W6</f>
        <v>2029年</v>
      </c>
      <c r="W13" s="60" t="str">
        <f>'22Q3_P3'!X6</f>
        <v>2030年</v>
      </c>
      <c r="AA13" s="3" t="s">
        <v>89</v>
      </c>
    </row>
    <row r="14" spans="1:27" s="27" customFormat="1" ht="15" customHeight="1" x14ac:dyDescent="0.25">
      <c r="A14" s="314"/>
      <c r="B14" s="315"/>
      <c r="C14" s="119" t="s">
        <v>252</v>
      </c>
      <c r="D14" s="35" t="s">
        <v>252</v>
      </c>
      <c r="E14" s="118" t="s">
        <v>217</v>
      </c>
      <c r="F14" s="118" t="s">
        <v>217</v>
      </c>
      <c r="H14" s="59" t="str">
        <f>'22Q3_P3'!I7</f>
        <v>Dec.</v>
      </c>
      <c r="I14" s="59" t="str">
        <f>'22Q3_P3'!J7</f>
        <v>Dec.</v>
      </c>
      <c r="J14" s="59" t="str">
        <f>'22Q3_P3'!K7</f>
        <v>Dec.</v>
      </c>
      <c r="K14" s="59" t="str">
        <f>'22Q3_P3'!L7</f>
        <v>Dec.</v>
      </c>
      <c r="L14" s="59" t="str">
        <f>'22Q3_P3'!M7</f>
        <v>Dec.</v>
      </c>
      <c r="M14" s="59" t="str">
        <f>'22Q3_P3'!N7</f>
        <v>Dec.</v>
      </c>
      <c r="N14" s="59" t="str">
        <f>'22Q3_P3'!O7</f>
        <v>Dec.</v>
      </c>
      <c r="O14" s="59" t="str">
        <f>'22Q3_P3'!P7</f>
        <v>Dec.</v>
      </c>
      <c r="P14" s="59" t="str">
        <f>'22Q3_P3'!Q7</f>
        <v>Dec.</v>
      </c>
      <c r="Q14" s="59" t="str">
        <f>'22Q3_P3'!R7</f>
        <v>Dec.</v>
      </c>
      <c r="R14" s="59" t="str">
        <f>'22Q3_P3'!S7</f>
        <v>Dec.</v>
      </c>
      <c r="S14" s="59" t="str">
        <f>'22Q3_P3'!T7</f>
        <v>Dec.</v>
      </c>
      <c r="T14" s="59" t="str">
        <f>'22Q3_P3'!U7</f>
        <v>Dec.</v>
      </c>
      <c r="U14" s="59" t="str">
        <f>'22Q3_P3'!V7</f>
        <v>Dec.</v>
      </c>
      <c r="V14" s="59" t="str">
        <f>'22Q3_P3'!W7</f>
        <v>Dec.</v>
      </c>
      <c r="W14" s="59" t="str">
        <f>'22Q3_P3'!X7</f>
        <v>Dec.</v>
      </c>
      <c r="AA14" s="3" t="s">
        <v>89</v>
      </c>
    </row>
    <row r="15" spans="1:27" s="27" customFormat="1" ht="15" customHeight="1" x14ac:dyDescent="0.25">
      <c r="A15" s="38" t="s">
        <v>10</v>
      </c>
      <c r="B15" s="12" t="s">
        <v>13</v>
      </c>
      <c r="C15" s="76" t="str">
        <f t="shared" ref="C15:D20" si="0">+IF(N15="","―",N15)</f>
        <v>20,302[ 2,651]</v>
      </c>
      <c r="D15" s="76" t="str">
        <f t="shared" si="0"/>
        <v>21,462[ 2,896]</v>
      </c>
      <c r="E15" s="76" t="str">
        <f>'21Q4_P7'!E15</f>
        <v>20,543[ 2,007]</v>
      </c>
      <c r="F15" s="76" t="str">
        <f>'21Q4_P7'!F15</f>
        <v>20,612[ 2,743]</v>
      </c>
      <c r="H15" s="104"/>
      <c r="I15" s="104"/>
      <c r="J15" s="104"/>
      <c r="K15" s="104"/>
      <c r="L15" s="104" t="s">
        <v>711</v>
      </c>
      <c r="M15" s="104" t="s">
        <v>707</v>
      </c>
      <c r="N15" s="104" t="s">
        <v>701</v>
      </c>
      <c r="O15" s="104" t="s">
        <v>716</v>
      </c>
      <c r="P15" s="104"/>
      <c r="Q15" s="104"/>
      <c r="R15" s="104"/>
      <c r="S15" s="104"/>
      <c r="T15" s="104"/>
      <c r="U15" s="104"/>
      <c r="V15" s="104"/>
      <c r="W15" s="104"/>
      <c r="Y15" s="27" t="s">
        <v>653</v>
      </c>
      <c r="AA15" s="3" t="s">
        <v>89</v>
      </c>
    </row>
    <row r="16" spans="1:27" s="27" customFormat="1" ht="15" customHeight="1" x14ac:dyDescent="0.25">
      <c r="A16" s="38" t="s">
        <v>11</v>
      </c>
      <c r="B16" s="12" t="s">
        <v>44</v>
      </c>
      <c r="C16" s="76" t="str">
        <f t="shared" si="0"/>
        <v>8,831[ 1,623]</v>
      </c>
      <c r="D16" s="76" t="str">
        <f t="shared" si="0"/>
        <v>8,622[ 1,637]</v>
      </c>
      <c r="E16" s="76" t="str">
        <f>'21Q4_P7'!E16</f>
        <v>8,691[ 1,470]</v>
      </c>
      <c r="F16" s="76" t="str">
        <f>'21Q4_P7'!F16</f>
        <v>8,661[ 1,621]</v>
      </c>
      <c r="H16" s="104"/>
      <c r="I16" s="104"/>
      <c r="J16" s="104"/>
      <c r="K16" s="104"/>
      <c r="L16" s="104"/>
      <c r="M16" s="104"/>
      <c r="N16" s="104" t="s">
        <v>702</v>
      </c>
      <c r="O16" s="104" t="s">
        <v>717</v>
      </c>
      <c r="P16" s="104"/>
      <c r="Q16" s="104"/>
      <c r="R16" s="104"/>
      <c r="S16" s="104"/>
      <c r="T16" s="104"/>
      <c r="U16" s="104"/>
      <c r="V16" s="104"/>
      <c r="W16" s="104"/>
      <c r="Y16" s="27" t="s">
        <v>653</v>
      </c>
      <c r="AA16" s="3" t="s">
        <v>89</v>
      </c>
    </row>
    <row r="17" spans="1:27" s="27" customFormat="1" ht="15" customHeight="1" x14ac:dyDescent="0.25">
      <c r="A17" s="38" t="s">
        <v>14</v>
      </c>
      <c r="B17" s="12" t="s">
        <v>77</v>
      </c>
      <c r="C17" s="76" t="str">
        <f t="shared" si="0"/>
        <v>454[      70]</v>
      </c>
      <c r="D17" s="76" t="str">
        <f t="shared" si="0"/>
        <v>1,427[      80]</v>
      </c>
      <c r="E17" s="76" t="str">
        <f>'21Q4_P7'!E17</f>
        <v>390[     58]</v>
      </c>
      <c r="F17" s="76" t="str">
        <f>'21Q4_P7'!F17</f>
        <v>1,332[     84]</v>
      </c>
      <c r="H17" s="104"/>
      <c r="I17" s="104"/>
      <c r="J17" s="104"/>
      <c r="K17" s="104"/>
      <c r="L17" s="104"/>
      <c r="M17" s="104"/>
      <c r="N17" s="104" t="s">
        <v>703</v>
      </c>
      <c r="O17" s="104" t="s">
        <v>718</v>
      </c>
      <c r="P17" s="104"/>
      <c r="Q17" s="104"/>
      <c r="R17" s="104"/>
      <c r="S17" s="104"/>
      <c r="T17" s="104"/>
      <c r="U17" s="104"/>
      <c r="V17" s="104"/>
      <c r="W17" s="104"/>
      <c r="Y17" s="27" t="s">
        <v>653</v>
      </c>
      <c r="AA17" s="3" t="s">
        <v>89</v>
      </c>
    </row>
    <row r="18" spans="1:27" s="27" customFormat="1" ht="15" customHeight="1" x14ac:dyDescent="0.25">
      <c r="A18" s="38" t="s">
        <v>15</v>
      </c>
      <c r="B18" s="12" t="s">
        <v>76</v>
      </c>
      <c r="C18" s="76" t="str">
        <f t="shared" si="0"/>
        <v>78[       2]</v>
      </c>
      <c r="D18" s="76" t="str">
        <f t="shared" si="0"/>
        <v>136[       4]</v>
      </c>
      <c r="E18" s="76" t="str">
        <f>'21Q4_P7'!E18</f>
        <v>23[       3]</v>
      </c>
      <c r="F18" s="76" t="str">
        <f>'21Q4_P7'!F18</f>
        <v>105[       2]</v>
      </c>
      <c r="H18" s="104"/>
      <c r="I18" s="104"/>
      <c r="J18" s="104"/>
      <c r="K18" s="104"/>
      <c r="L18" s="104" t="s">
        <v>712</v>
      </c>
      <c r="M18" s="104" t="s">
        <v>708</v>
      </c>
      <c r="N18" s="104" t="s">
        <v>704</v>
      </c>
      <c r="O18" s="104" t="s">
        <v>719</v>
      </c>
      <c r="P18" s="104"/>
      <c r="Q18" s="104"/>
      <c r="R18" s="104"/>
      <c r="S18" s="104"/>
      <c r="T18" s="104"/>
      <c r="U18" s="104"/>
      <c r="V18" s="104"/>
      <c r="W18" s="104"/>
      <c r="Y18" s="27" t="s">
        <v>653</v>
      </c>
      <c r="AA18" s="3" t="s">
        <v>89</v>
      </c>
    </row>
    <row r="19" spans="1:27" s="27" customFormat="1" ht="15" customHeight="1" x14ac:dyDescent="0.25">
      <c r="A19" s="68" t="s">
        <v>496</v>
      </c>
      <c r="B19" s="12" t="s">
        <v>497</v>
      </c>
      <c r="C19" s="77" t="str">
        <f t="shared" si="0"/>
        <v>215[     12]</v>
      </c>
      <c r="D19" s="77" t="str">
        <f t="shared" si="0"/>
        <v>233[     12]</v>
      </c>
      <c r="E19" s="77" t="str">
        <f>'21Q4_P7'!E19</f>
        <v>191[     12]</v>
      </c>
      <c r="F19" s="77" t="str">
        <f>'21Q4_P7'!F19</f>
        <v>218[     12]</v>
      </c>
      <c r="H19" s="105"/>
      <c r="I19" s="105"/>
      <c r="J19" s="105"/>
      <c r="K19" s="105"/>
      <c r="L19" s="105" t="s">
        <v>713</v>
      </c>
      <c r="M19" s="105" t="s">
        <v>709</v>
      </c>
      <c r="N19" s="105" t="s">
        <v>705</v>
      </c>
      <c r="O19" s="105" t="s">
        <v>720</v>
      </c>
      <c r="P19" s="105"/>
      <c r="Q19" s="105"/>
      <c r="R19" s="105"/>
      <c r="S19" s="105"/>
      <c r="T19" s="105"/>
      <c r="U19" s="105"/>
      <c r="V19" s="105"/>
      <c r="W19" s="105"/>
      <c r="Y19" s="27" t="s">
        <v>653</v>
      </c>
      <c r="AA19" s="3" t="s">
        <v>89</v>
      </c>
    </row>
    <row r="20" spans="1:27" s="27" customFormat="1" ht="15" customHeight="1" x14ac:dyDescent="0.25">
      <c r="A20" s="45" t="s">
        <v>220</v>
      </c>
      <c r="B20" s="13" t="s">
        <v>221</v>
      </c>
      <c r="C20" s="78" t="str">
        <f t="shared" si="0"/>
        <v>29,880[ 4,358]</v>
      </c>
      <c r="D20" s="78" t="str">
        <f t="shared" si="0"/>
        <v>31,880[ 4,629]</v>
      </c>
      <c r="E20" s="78" t="str">
        <f>'21Q4_P7'!E20</f>
        <v>29,838[ 3,550]</v>
      </c>
      <c r="F20" s="78" t="str">
        <f>'21Q4_P7'!F20</f>
        <v>30,928[ 4,462]</v>
      </c>
      <c r="H20" s="106"/>
      <c r="I20" s="106"/>
      <c r="J20" s="106"/>
      <c r="K20" s="106"/>
      <c r="L20" s="106" t="s">
        <v>714</v>
      </c>
      <c r="M20" s="106" t="s">
        <v>710</v>
      </c>
      <c r="N20" s="106" t="s">
        <v>706</v>
      </c>
      <c r="O20" s="106" t="s">
        <v>721</v>
      </c>
      <c r="P20" s="106"/>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75"/>
      <c r="AA23" s="3" t="s">
        <v>89</v>
      </c>
    </row>
    <row r="24" spans="1:27" s="27" customFormat="1" ht="15" customHeight="1" x14ac:dyDescent="0.25">
      <c r="F24" s="28"/>
      <c r="I24" s="3"/>
      <c r="AA24" s="27" t="s">
        <v>89</v>
      </c>
    </row>
    <row r="25" spans="1:27" s="27" customFormat="1" ht="15" customHeight="1" x14ac:dyDescent="0.25">
      <c r="A25" s="312"/>
      <c r="B25" s="313"/>
      <c r="C25" s="117" t="str">
        <f>'22Q3_パラメータ設定'!$C$4</f>
        <v>FY2018</v>
      </c>
      <c r="D25" s="117" t="str">
        <f>'22Q3_パラメータ設定'!$D$4</f>
        <v>FY2019</v>
      </c>
      <c r="E25" s="117" t="str">
        <f>'22Q3_パラメータ設定'!$E$4</f>
        <v>FY2020</v>
      </c>
      <c r="F25" s="122" t="str">
        <f>'22Q3_パラメータ設定'!$F$4</f>
        <v>FY2021</v>
      </c>
      <c r="I25" s="3"/>
      <c r="AA25" s="27" t="s">
        <v>89</v>
      </c>
    </row>
    <row r="26" spans="1:27" s="27" customFormat="1" ht="15" customHeight="1" x14ac:dyDescent="0.25">
      <c r="A26" s="314"/>
      <c r="B26" s="315"/>
      <c r="C26" s="119"/>
      <c r="D26" s="118"/>
      <c r="E26" s="118"/>
      <c r="F26" s="118"/>
      <c r="I26" s="3"/>
      <c r="AA26" s="3" t="s">
        <v>89</v>
      </c>
    </row>
    <row r="27" spans="1:27" s="27" customFormat="1" ht="15" customHeight="1" x14ac:dyDescent="0.25">
      <c r="A27" s="36" t="s">
        <v>499</v>
      </c>
      <c r="B27" s="136" t="s">
        <v>498</v>
      </c>
      <c r="C27" s="37"/>
      <c r="D27" s="37"/>
      <c r="E27" s="37"/>
      <c r="F27" s="37"/>
      <c r="G27" s="67"/>
      <c r="I27" s="3"/>
      <c r="AA27" s="3" t="s">
        <v>89</v>
      </c>
    </row>
    <row r="28" spans="1:27" s="27" customFormat="1" ht="15" customHeight="1" x14ac:dyDescent="0.25">
      <c r="A28" s="137" t="s">
        <v>438</v>
      </c>
      <c r="B28" s="12" t="s">
        <v>443</v>
      </c>
      <c r="C28" s="87" t="str">
        <f>'21Q4_P7'!C28</f>
        <v>―</v>
      </c>
      <c r="D28" s="87">
        <f>'21Q4_P7'!D28</f>
        <v>13.5</v>
      </c>
      <c r="E28" s="87">
        <f>'21Q4_P7'!E28</f>
        <v>18.600000000000001</v>
      </c>
      <c r="F28" s="87">
        <f>'21Q4_P7'!F28</f>
        <v>17.5</v>
      </c>
      <c r="G28" s="67"/>
      <c r="I28" s="3"/>
      <c r="Y28" s="27" t="s">
        <v>658</v>
      </c>
      <c r="AA28" s="3" t="s">
        <v>89</v>
      </c>
    </row>
    <row r="29" spans="1:27" s="27" customFormat="1" ht="15" customHeight="1" x14ac:dyDescent="0.25">
      <c r="A29" s="36" t="s">
        <v>417</v>
      </c>
      <c r="B29" s="136" t="s">
        <v>418</v>
      </c>
      <c r="C29" s="37"/>
      <c r="D29" s="37"/>
      <c r="E29" s="37"/>
      <c r="F29" s="37"/>
      <c r="G29" s="67"/>
      <c r="I29" s="3"/>
      <c r="AA29" s="3" t="s">
        <v>89</v>
      </c>
    </row>
    <row r="30" spans="1:27" s="27" customFormat="1" ht="15" customHeight="1" x14ac:dyDescent="0.25">
      <c r="A30" s="137" t="s">
        <v>426</v>
      </c>
      <c r="B30" s="12" t="s">
        <v>419</v>
      </c>
      <c r="C30" s="39" t="str">
        <f>'21Q4_P7'!C30</f>
        <v>―</v>
      </c>
      <c r="D30" s="39">
        <f>'21Q4_P7'!D30</f>
        <v>249</v>
      </c>
      <c r="E30" s="39">
        <f>'21Q4_P7'!E30</f>
        <v>280</v>
      </c>
      <c r="F30" s="39">
        <f>'21Q4_P7'!F30</f>
        <v>316</v>
      </c>
      <c r="G30" s="67"/>
      <c r="I30" s="3"/>
      <c r="Y30" s="27" t="s">
        <v>657</v>
      </c>
      <c r="AA30" s="3" t="s">
        <v>89</v>
      </c>
    </row>
    <row r="31" spans="1:27" s="27" customFormat="1" ht="15" customHeight="1" x14ac:dyDescent="0.25">
      <c r="A31" s="68" t="s">
        <v>427</v>
      </c>
      <c r="B31" s="14" t="s">
        <v>428</v>
      </c>
      <c r="C31" s="89" t="str">
        <f>'21Q4_P7'!C31</f>
        <v>―</v>
      </c>
      <c r="D31" s="89" t="str">
        <f>'21Q4_P7'!D31</f>
        <v>―</v>
      </c>
      <c r="E31" s="89">
        <f>'21Q4_P7'!E31</f>
        <v>12.4</v>
      </c>
      <c r="F31" s="89">
        <f>'21Q4_P7'!F31</f>
        <v>12.9</v>
      </c>
      <c r="G31" s="67"/>
      <c r="I31" s="3"/>
      <c r="Y31" s="27" t="s">
        <v>657</v>
      </c>
      <c r="AA31" s="3" t="s">
        <v>89</v>
      </c>
    </row>
    <row r="32" spans="1:27" s="27" customFormat="1" ht="15" customHeight="1" x14ac:dyDescent="0.25">
      <c r="A32" s="36" t="s">
        <v>420</v>
      </c>
      <c r="B32" s="136" t="s">
        <v>421</v>
      </c>
      <c r="C32" s="37"/>
      <c r="D32" s="37"/>
      <c r="E32" s="37"/>
      <c r="F32" s="37"/>
      <c r="G32" s="67"/>
      <c r="I32" s="3"/>
      <c r="AA32" s="3" t="s">
        <v>89</v>
      </c>
    </row>
    <row r="33" spans="1:27" s="27" customFormat="1" ht="15" customHeight="1" x14ac:dyDescent="0.25">
      <c r="A33" s="137" t="s">
        <v>429</v>
      </c>
      <c r="B33" s="12" t="s">
        <v>430</v>
      </c>
      <c r="C33" s="43" t="str">
        <f>'21Q4_P7'!C33</f>
        <v>―</v>
      </c>
      <c r="D33" s="43">
        <f>'21Q4_P7'!D33</f>
        <v>46</v>
      </c>
      <c r="E33" s="43">
        <f>'21Q4_P7'!E33</f>
        <v>46</v>
      </c>
      <c r="F33" s="43">
        <f>'21Q4_P7'!F33</f>
        <v>45</v>
      </c>
      <c r="G33" s="67"/>
      <c r="I33" s="3"/>
      <c r="Y33" s="27" t="s">
        <v>657</v>
      </c>
      <c r="AA33" s="3" t="s">
        <v>89</v>
      </c>
    </row>
    <row r="34" spans="1:27" s="27" customFormat="1" ht="15" customHeight="1" x14ac:dyDescent="0.25">
      <c r="A34" s="45" t="s">
        <v>610</v>
      </c>
      <c r="B34" s="134" t="s">
        <v>612</v>
      </c>
      <c r="C34" s="91" t="str">
        <f>'21Q4_P7'!C34</f>
        <v>―</v>
      </c>
      <c r="D34" s="91">
        <f>'21Q4_P7'!D34</f>
        <v>7.3</v>
      </c>
      <c r="E34" s="91">
        <f>'21Q4_P7'!E34</f>
        <v>2.4</v>
      </c>
      <c r="F34" s="91">
        <f>'21Q4_P7'!F34</f>
        <v>-1.5</v>
      </c>
      <c r="G34" s="67"/>
      <c r="I34" s="3"/>
      <c r="Y34" s="27" t="s">
        <v>655</v>
      </c>
      <c r="AA34" s="3" t="s">
        <v>89</v>
      </c>
    </row>
    <row r="35" spans="1:27" s="27" customFormat="1" ht="15" customHeight="1" x14ac:dyDescent="0.25">
      <c r="A35" s="36" t="s">
        <v>611</v>
      </c>
      <c r="B35" s="136" t="s">
        <v>504</v>
      </c>
      <c r="C35" s="37"/>
      <c r="D35" s="37"/>
      <c r="E35" s="37"/>
      <c r="F35" s="37"/>
      <c r="G35" s="67"/>
      <c r="I35" s="3"/>
      <c r="AA35" s="3" t="s">
        <v>89</v>
      </c>
    </row>
    <row r="36" spans="1:27" s="27" customFormat="1" ht="15" customHeight="1" x14ac:dyDescent="0.25">
      <c r="A36" s="137" t="s">
        <v>439</v>
      </c>
      <c r="B36" s="12" t="s">
        <v>441</v>
      </c>
      <c r="C36" s="87" t="str">
        <f>'21Q4_P7'!C36</f>
        <v>―</v>
      </c>
      <c r="D36" s="87">
        <f>'21Q4_P7'!D36</f>
        <v>0.8</v>
      </c>
      <c r="E36" s="87">
        <f>'21Q4_P7'!E36</f>
        <v>2.8</v>
      </c>
      <c r="F36" s="87">
        <f>'21Q4_P7'!F36</f>
        <v>-2</v>
      </c>
      <c r="G36" s="67"/>
      <c r="I36" s="3"/>
      <c r="Y36" s="27" t="s">
        <v>656</v>
      </c>
      <c r="AA36" s="3" t="s">
        <v>89</v>
      </c>
    </row>
    <row r="37" spans="1:27" s="27" customFormat="1" ht="15" customHeight="1" x14ac:dyDescent="0.25">
      <c r="A37" s="68" t="s">
        <v>440</v>
      </c>
      <c r="B37" s="14" t="s">
        <v>442</v>
      </c>
      <c r="C37" s="89" t="str">
        <f>'21Q4_P7'!C37</f>
        <v>―</v>
      </c>
      <c r="D37" s="89">
        <f>'21Q4_P7'!D37</f>
        <v>2.9</v>
      </c>
      <c r="E37" s="89">
        <f>'21Q4_P7'!E37</f>
        <v>2.2999999999999998</v>
      </c>
      <c r="F37" s="89">
        <f>'21Q4_P7'!F37</f>
        <v>-3.6</v>
      </c>
      <c r="G37" s="67"/>
      <c r="I37" s="3"/>
      <c r="Y37" s="27" t="s">
        <v>656</v>
      </c>
      <c r="AA37" s="3" t="s">
        <v>89</v>
      </c>
    </row>
    <row r="38" spans="1:27" s="27" customFormat="1" ht="15" customHeight="1" x14ac:dyDescent="0.25">
      <c r="I38" s="3"/>
      <c r="AA38" s="3" t="s">
        <v>89</v>
      </c>
    </row>
    <row r="39" spans="1:27" s="27" customFormat="1" ht="15" customHeight="1" x14ac:dyDescent="0.25">
      <c r="AA39" s="3" t="s">
        <v>89</v>
      </c>
    </row>
    <row r="40" spans="1:27" ht="15" customHeight="1" x14ac:dyDescent="0.25">
      <c r="A40" s="1" t="s">
        <v>495</v>
      </c>
      <c r="H40" s="75"/>
      <c r="AA40" s="3" t="s">
        <v>89</v>
      </c>
    </row>
    <row r="41" spans="1:27" s="27" customFormat="1" ht="15" customHeight="1" x14ac:dyDescent="0.25">
      <c r="F41" s="28" t="s">
        <v>437</v>
      </c>
      <c r="H41" s="75"/>
      <c r="I41" s="3"/>
      <c r="J41" s="3"/>
      <c r="K41" s="3"/>
      <c r="L41" s="3"/>
      <c r="M41" s="3"/>
      <c r="N41" s="3"/>
      <c r="O41" s="3"/>
      <c r="P41" s="3"/>
      <c r="Q41" s="3"/>
      <c r="R41" s="3"/>
      <c r="S41" s="3"/>
      <c r="T41" s="3"/>
      <c r="U41" s="3"/>
      <c r="V41" s="3"/>
      <c r="W41" s="3"/>
      <c r="AA41" s="27" t="s">
        <v>89</v>
      </c>
    </row>
    <row r="42" spans="1:27" s="27" customFormat="1" ht="15" customHeight="1" x14ac:dyDescent="0.25">
      <c r="A42" s="312"/>
      <c r="B42" s="313"/>
      <c r="C42" s="117" t="str">
        <f>'22Q3_パラメータ設定'!$C$4</f>
        <v>FY2018</v>
      </c>
      <c r="D42" s="117" t="str">
        <f>'22Q3_パラメータ設定'!$D$4</f>
        <v>FY2019</v>
      </c>
      <c r="E42" s="117" t="str">
        <f>'22Q3_パラメータ設定'!$E$4</f>
        <v>FY2020</v>
      </c>
      <c r="F42" s="122" t="str">
        <f>'22Q3_パラメータ設定'!$F$4</f>
        <v>FY2021</v>
      </c>
      <c r="H42" s="75"/>
      <c r="I42" s="3"/>
      <c r="J42" s="3"/>
      <c r="K42" s="3"/>
      <c r="L42" s="3"/>
      <c r="M42" s="3"/>
      <c r="N42" s="3"/>
      <c r="O42" s="3"/>
      <c r="P42" s="3"/>
      <c r="Q42" s="3"/>
      <c r="R42" s="3"/>
      <c r="S42" s="3"/>
      <c r="T42" s="3"/>
      <c r="U42" s="3"/>
      <c r="V42" s="3"/>
      <c r="W42" s="3"/>
      <c r="AA42" s="27" t="s">
        <v>89</v>
      </c>
    </row>
    <row r="43" spans="1:27" s="27" customFormat="1" ht="15" customHeight="1" x14ac:dyDescent="0.25">
      <c r="A43" s="314"/>
      <c r="B43" s="315"/>
      <c r="C43" s="119"/>
      <c r="D43" s="118"/>
      <c r="E43" s="118"/>
      <c r="F43" s="118"/>
      <c r="H43" s="75"/>
      <c r="I43" s="3"/>
      <c r="J43" s="3"/>
      <c r="K43" s="3"/>
      <c r="L43" s="3"/>
      <c r="M43" s="3"/>
      <c r="N43" s="3"/>
      <c r="O43" s="3"/>
      <c r="P43" s="3"/>
      <c r="Q43" s="3"/>
      <c r="R43" s="3"/>
      <c r="S43" s="3"/>
      <c r="T43" s="3"/>
      <c r="U43" s="3"/>
      <c r="V43" s="3"/>
      <c r="W43" s="3"/>
      <c r="AA43" s="3" t="s">
        <v>89</v>
      </c>
    </row>
    <row r="44" spans="1:27" s="27" customFormat="1" ht="15" customHeight="1" x14ac:dyDescent="0.25">
      <c r="A44" s="36" t="s">
        <v>723</v>
      </c>
      <c r="B44" s="136" t="s">
        <v>724</v>
      </c>
      <c r="C44" s="37"/>
      <c r="D44" s="37"/>
      <c r="E44" s="37"/>
      <c r="F44" s="37"/>
      <c r="G44" s="67"/>
      <c r="H44" s="75"/>
      <c r="I44" s="3"/>
      <c r="J44" s="3"/>
      <c r="K44" s="3"/>
      <c r="L44" s="3"/>
      <c r="M44" s="3"/>
      <c r="N44" s="3"/>
      <c r="O44" s="3"/>
      <c r="P44" s="3"/>
      <c r="Q44" s="3"/>
      <c r="R44" s="3"/>
      <c r="S44" s="3"/>
      <c r="T44" s="3"/>
      <c r="U44" s="3"/>
      <c r="V44" s="3"/>
      <c r="W44" s="3"/>
      <c r="Y44" s="27" t="s">
        <v>654</v>
      </c>
      <c r="AA44" s="3" t="s">
        <v>89</v>
      </c>
    </row>
    <row r="45" spans="1:27" s="27" customFormat="1" ht="15" customHeight="1" x14ac:dyDescent="0.25">
      <c r="A45" s="137" t="s">
        <v>435</v>
      </c>
      <c r="B45" s="12" t="s">
        <v>436</v>
      </c>
      <c r="C45" s="39" t="str">
        <f>'21Q4_P7'!C45</f>
        <v>―</v>
      </c>
      <c r="D45" s="39" t="str">
        <f>'21Q4_P7'!D45</f>
        <v>―</v>
      </c>
      <c r="E45" s="39">
        <f>'21Q4_P7'!E45</f>
        <v>24651</v>
      </c>
      <c r="F45" s="39">
        <f>'21Q4_P7'!F45</f>
        <v>27354</v>
      </c>
      <c r="G45" s="67"/>
      <c r="H45" s="75"/>
      <c r="I45" s="3"/>
      <c r="J45" s="3"/>
      <c r="K45" s="3"/>
      <c r="L45" s="3"/>
      <c r="M45" s="3"/>
      <c r="N45" s="3"/>
      <c r="O45" s="3"/>
      <c r="P45" s="3"/>
      <c r="Q45" s="3"/>
      <c r="R45" s="3"/>
      <c r="S45" s="3"/>
      <c r="T45" s="3"/>
      <c r="U45" s="3"/>
      <c r="V45" s="3"/>
      <c r="W45" s="3"/>
      <c r="Y45" s="27" t="s">
        <v>654</v>
      </c>
      <c r="AA45" s="3" t="s">
        <v>89</v>
      </c>
    </row>
    <row r="46" spans="1:27" s="27" customFormat="1" ht="15" customHeight="1" x14ac:dyDescent="0.25">
      <c r="A46" s="138" t="s">
        <v>432</v>
      </c>
      <c r="B46" s="139" t="s">
        <v>431</v>
      </c>
      <c r="C46" s="39" t="str">
        <f>'21Q4_P7'!C46</f>
        <v>―</v>
      </c>
      <c r="D46" s="39" t="str">
        <f>'21Q4_P7'!D46</f>
        <v>―</v>
      </c>
      <c r="E46" s="39">
        <f>'21Q4_P7'!E46</f>
        <v>18375</v>
      </c>
      <c r="F46" s="39">
        <f>'21Q4_P7'!F46</f>
        <v>20552</v>
      </c>
      <c r="G46" s="67"/>
      <c r="H46" s="75"/>
      <c r="I46" s="3"/>
      <c r="J46" s="3"/>
      <c r="K46" s="3"/>
      <c r="L46" s="3"/>
      <c r="M46" s="3"/>
      <c r="N46" s="3"/>
      <c r="O46" s="3"/>
      <c r="P46" s="3"/>
      <c r="Q46" s="3"/>
      <c r="R46" s="3"/>
      <c r="S46" s="3"/>
      <c r="T46" s="3"/>
      <c r="U46" s="3"/>
      <c r="V46" s="3"/>
      <c r="W46" s="3"/>
      <c r="Y46" s="27" t="s">
        <v>654</v>
      </c>
      <c r="AA46" s="3" t="s">
        <v>89</v>
      </c>
    </row>
    <row r="47" spans="1:27" s="27" customFormat="1" ht="15" customHeight="1" x14ac:dyDescent="0.25">
      <c r="A47" s="145" t="s">
        <v>469</v>
      </c>
      <c r="B47" s="146" t="s">
        <v>468</v>
      </c>
      <c r="C47" s="39" t="str">
        <f>'21Q4_P7'!C47</f>
        <v>―</v>
      </c>
      <c r="D47" s="39" t="str">
        <f>'21Q4_P7'!D47</f>
        <v>―</v>
      </c>
      <c r="E47" s="39">
        <f>'21Q4_P7'!E47</f>
        <v>3449</v>
      </c>
      <c r="F47" s="39">
        <f>'21Q4_P7'!F47</f>
        <v>3496</v>
      </c>
      <c r="G47" s="67"/>
      <c r="H47" s="75"/>
      <c r="I47" s="3"/>
      <c r="J47" s="3"/>
      <c r="K47" s="3"/>
      <c r="L47" s="3"/>
      <c r="M47" s="3"/>
      <c r="N47" s="3"/>
      <c r="O47" s="3"/>
      <c r="P47" s="3"/>
      <c r="Q47" s="3"/>
      <c r="R47" s="3"/>
      <c r="S47" s="3"/>
      <c r="T47" s="3"/>
      <c r="U47" s="3"/>
      <c r="V47" s="3"/>
      <c r="W47" s="3"/>
      <c r="Y47" s="27" t="s">
        <v>654</v>
      </c>
      <c r="AA47" s="3" t="s">
        <v>89</v>
      </c>
    </row>
    <row r="48" spans="1:27" s="27" customFormat="1" ht="15" customHeight="1" x14ac:dyDescent="0.25">
      <c r="A48" s="145" t="s">
        <v>471</v>
      </c>
      <c r="B48" s="146" t="s">
        <v>470</v>
      </c>
      <c r="C48" s="39" t="str">
        <f>'21Q4_P7'!C48</f>
        <v>―</v>
      </c>
      <c r="D48" s="39" t="str">
        <f>'21Q4_P7'!D48</f>
        <v>―</v>
      </c>
      <c r="E48" s="39">
        <f>'21Q4_P7'!E48</f>
        <v>14926</v>
      </c>
      <c r="F48" s="39">
        <f>'21Q4_P7'!F48</f>
        <v>17057</v>
      </c>
      <c r="G48" s="67"/>
      <c r="H48" s="75"/>
      <c r="I48" s="3"/>
      <c r="J48" s="3"/>
      <c r="K48" s="3"/>
      <c r="L48" s="3"/>
      <c r="M48" s="3"/>
      <c r="N48" s="3"/>
      <c r="O48" s="3"/>
      <c r="P48" s="3"/>
      <c r="Q48" s="3"/>
      <c r="R48" s="3"/>
      <c r="S48" s="3"/>
      <c r="T48" s="3"/>
      <c r="U48" s="3"/>
      <c r="V48" s="3"/>
      <c r="W48" s="3"/>
      <c r="Y48" s="27" t="s">
        <v>654</v>
      </c>
      <c r="AA48" s="3" t="s">
        <v>89</v>
      </c>
    </row>
    <row r="49" spans="1:27" s="27" customFormat="1" ht="15" customHeight="1" x14ac:dyDescent="0.25">
      <c r="A49" s="140" t="s">
        <v>434</v>
      </c>
      <c r="B49" s="141" t="s">
        <v>433</v>
      </c>
      <c r="C49" s="43" t="str">
        <f>'21Q4_P7'!C49</f>
        <v>―</v>
      </c>
      <c r="D49" s="43" t="str">
        <f>'21Q4_P7'!D49</f>
        <v>―</v>
      </c>
      <c r="E49" s="43">
        <f>'21Q4_P7'!E49</f>
        <v>6276</v>
      </c>
      <c r="F49" s="43">
        <f>'21Q4_P7'!F49</f>
        <v>6802</v>
      </c>
      <c r="G49" s="67"/>
      <c r="H49" s="75"/>
      <c r="I49" s="3"/>
      <c r="J49" s="3"/>
      <c r="K49" s="3"/>
      <c r="L49" s="3"/>
      <c r="M49" s="3"/>
      <c r="N49" s="3"/>
      <c r="O49" s="3"/>
      <c r="P49" s="3"/>
      <c r="Q49" s="3"/>
      <c r="R49" s="3"/>
      <c r="S49" s="3"/>
      <c r="T49" s="3"/>
      <c r="U49" s="3"/>
      <c r="V49" s="3"/>
      <c r="W49" s="3"/>
      <c r="Y49" s="27" t="s">
        <v>654</v>
      </c>
      <c r="AA49" s="3" t="s">
        <v>89</v>
      </c>
    </row>
    <row r="50" spans="1:27" s="27" customFormat="1" ht="15" customHeight="1" x14ac:dyDescent="0.25">
      <c r="A50" s="36" t="s">
        <v>725</v>
      </c>
      <c r="B50" s="136" t="s">
        <v>728</v>
      </c>
      <c r="C50" s="37"/>
      <c r="D50" s="37"/>
      <c r="E50" s="37"/>
      <c r="F50" s="37"/>
      <c r="G50" s="67"/>
      <c r="H50" s="75"/>
      <c r="I50" s="3"/>
      <c r="J50" s="3"/>
      <c r="K50" s="3"/>
      <c r="L50" s="3"/>
      <c r="M50" s="3"/>
      <c r="N50" s="3"/>
      <c r="O50" s="3"/>
      <c r="P50" s="3"/>
      <c r="Q50" s="3"/>
      <c r="R50" s="3"/>
      <c r="S50" s="3"/>
      <c r="T50" s="3"/>
      <c r="U50" s="3"/>
      <c r="V50" s="3"/>
      <c r="W50" s="3"/>
      <c r="Y50" s="27" t="s">
        <v>654</v>
      </c>
      <c r="AA50" s="3" t="s">
        <v>89</v>
      </c>
    </row>
    <row r="51" spans="1:27" s="27" customFormat="1" ht="15" customHeight="1" x14ac:dyDescent="0.25">
      <c r="A51" s="140" t="s">
        <v>431</v>
      </c>
      <c r="B51" s="141" t="s">
        <v>431</v>
      </c>
      <c r="C51" s="144" t="str">
        <f>'21Q4_P7'!C51</f>
        <v>―</v>
      </c>
      <c r="D51" s="144" t="str">
        <f>'21Q4_P7'!D51</f>
        <v>―</v>
      </c>
      <c r="E51" s="98">
        <f>'21Q4_P7'!E51</f>
        <v>30.2</v>
      </c>
      <c r="F51" s="98">
        <f>'21Q4_P7'!F51</f>
        <v>29.5</v>
      </c>
      <c r="G51" s="67"/>
      <c r="H51" s="75"/>
      <c r="I51" s="3"/>
      <c r="J51" s="3"/>
      <c r="K51" s="3"/>
      <c r="L51" s="3"/>
      <c r="M51" s="3"/>
      <c r="N51" s="3"/>
      <c r="O51" s="3"/>
      <c r="P51" s="3"/>
      <c r="Q51" s="3"/>
      <c r="R51" s="3"/>
      <c r="S51" s="3"/>
      <c r="T51" s="3"/>
      <c r="U51" s="3"/>
      <c r="V51" s="3"/>
      <c r="W51" s="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r:id="rId1"/>
  <headerFooter>
    <oddFooter>&amp;R7</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DD4E4-8A9E-4CE4-967E-A0FDA6344F38}">
  <dimension ref="A1:CB81"/>
  <sheetViews>
    <sheetView defaultGridColor="0" colorId="23" zoomScaleNormal="100" workbookViewId="0">
      <pane xSplit="11" ySplit="2" topLeftCell="AN3"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5">
      <c r="L3" s="27"/>
      <c r="BZ3" s="170" t="s">
        <v>635</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'22Q3_パラメータ設定'!$F$4</f>
        <v>FY2021</v>
      </c>
      <c r="D56" s="353"/>
      <c r="E56" s="353"/>
      <c r="F56" s="354"/>
      <c r="G56" s="355" t="str">
        <f>'22Q3_パラメータ設定'!$G$4</f>
        <v>FY2022</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381</v>
      </c>
      <c r="I57" s="157" t="s">
        <v>382</v>
      </c>
      <c r="J57" s="80" t="s">
        <v>378</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+IF(OR(AK58="",AK58=0),"―",IF(AK58&lt;0,ROUNDDOWN(AK58/10^6,0)+-0.0000001,ROUNDDOWN(AK58/10^6,0)))</f>
        <v>29095</v>
      </c>
      <c r="D58" s="107">
        <f t="shared" ref="D58:J62" si="1">+IF(OR(AL58="",AL58=0),"―",IF(AL58&lt;0,ROUNDDOWN(AL58/10^6,0)+-0.0000001,ROUNDDOWN(AL58/10^6,0)))</f>
        <v>29055</v>
      </c>
      <c r="E58" s="107">
        <f t="shared" si="1"/>
        <v>29104</v>
      </c>
      <c r="F58" s="107">
        <f t="shared" si="1"/>
        <v>29984</v>
      </c>
      <c r="G58" s="107">
        <f t="shared" si="1"/>
        <v>32059</v>
      </c>
      <c r="H58" s="107">
        <f t="shared" si="1"/>
        <v>33081</v>
      </c>
      <c r="I58" s="107">
        <f t="shared" si="1"/>
        <v>33299</v>
      </c>
      <c r="J58" s="107" t="str">
        <f t="shared" si="1"/>
        <v>―</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 t="shared" si="2"/>
        <v>32059328119</v>
      </c>
      <c r="AP58" s="107">
        <f t="shared" si="2"/>
        <v>33081599028</v>
      </c>
      <c r="AQ58" s="107">
        <f>SUM(AQ59:AQ62)</f>
        <v>33299992180</v>
      </c>
      <c r="AR58" s="107"/>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+IF(OR(AK59="",AK59=0),"―",IF(AK59&lt;0,ROUNDDOWN(AK59/10^6,0)+-0.0000001,ROUNDDOWN(AK59/10^6,0)))</f>
        <v>16585</v>
      </c>
      <c r="D59" s="110">
        <f t="shared" si="1"/>
        <v>16299</v>
      </c>
      <c r="E59" s="110">
        <f t="shared" si="1"/>
        <v>15980</v>
      </c>
      <c r="F59" s="110">
        <f t="shared" si="1"/>
        <v>17176</v>
      </c>
      <c r="G59" s="110">
        <f t="shared" si="1"/>
        <v>17085</v>
      </c>
      <c r="H59" s="110">
        <f t="shared" si="1"/>
        <v>18562</v>
      </c>
      <c r="I59" s="110">
        <f t="shared" si="1"/>
        <v>18420</v>
      </c>
      <c r="J59" s="110" t="str">
        <f t="shared" si="1"/>
        <v>―</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f>AP77-AO77</f>
        <v>18562798514</v>
      </c>
      <c r="AQ59" s="110">
        <f>AQ77-AP77</f>
        <v>18420857641</v>
      </c>
      <c r="AR59" s="110"/>
      <c r="AS59" s="110">
        <f>AS77</f>
        <v>0</v>
      </c>
      <c r="AT59" s="110">
        <f>AT77-AS77</f>
        <v>0</v>
      </c>
      <c r="AU59" s="110">
        <f>AU77-AT77</f>
        <v>0</v>
      </c>
      <c r="AV59" s="110">
        <f>AV77-AU77</f>
        <v>0</v>
      </c>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+IF(OR(AK60="",AK60=0),"―",IF(AK60&lt;0,ROUNDDOWN(AK60/10^6,0)+-0.0000001,ROUNDDOWN(AK60/10^6,0)))</f>
        <v>11671</v>
      </c>
      <c r="D60" s="110">
        <f t="shared" si="1"/>
        <v>11916</v>
      </c>
      <c r="E60" s="110">
        <f t="shared" si="1"/>
        <v>12283</v>
      </c>
      <c r="F60" s="110">
        <f t="shared" si="1"/>
        <v>11731</v>
      </c>
      <c r="G60" s="110">
        <f t="shared" si="1"/>
        <v>12082</v>
      </c>
      <c r="H60" s="110">
        <f t="shared" si="1"/>
        <v>12089</v>
      </c>
      <c r="I60" s="110">
        <f t="shared" si="1"/>
        <v>12356</v>
      </c>
      <c r="J60" s="110" t="str">
        <f t="shared" si="1"/>
        <v>―</v>
      </c>
      <c r="K60" s="67"/>
      <c r="L60" s="67" t="s">
        <v>365</v>
      </c>
      <c r="M60" s="110">
        <f>M78</f>
        <v>0</v>
      </c>
      <c r="N60" s="110">
        <f t="shared" ref="N60:P62" si="3">N78-M78</f>
        <v>0</v>
      </c>
      <c r="O60" s="110">
        <f t="shared" si="3"/>
        <v>0</v>
      </c>
      <c r="P60" s="110">
        <f t="shared" si="3"/>
        <v>0</v>
      </c>
      <c r="Q60" s="110">
        <f>Q78</f>
        <v>0</v>
      </c>
      <c r="R60" s="110">
        <f t="shared" ref="R60:T62" si="4">R78-Q78</f>
        <v>0</v>
      </c>
      <c r="S60" s="110">
        <f t="shared" si="4"/>
        <v>0</v>
      </c>
      <c r="T60" s="110">
        <f t="shared" si="4"/>
        <v>0</v>
      </c>
      <c r="U60" s="110">
        <f>U78</f>
        <v>3686457328</v>
      </c>
      <c r="V60" s="110">
        <f t="shared" ref="V60:X62" si="5">V78-U78</f>
        <v>3957024597</v>
      </c>
      <c r="W60" s="110">
        <f t="shared" si="5"/>
        <v>5072883166</v>
      </c>
      <c r="X60" s="110">
        <f t="shared" si="5"/>
        <v>5927756268</v>
      </c>
      <c r="Y60" s="110">
        <f>Y78</f>
        <v>6131104357</v>
      </c>
      <c r="Z60" s="110">
        <f t="shared" ref="Z60:AB62" si="6">Z78-Y78</f>
        <v>6156113626</v>
      </c>
      <c r="AA60" s="110">
        <f t="shared" si="6"/>
        <v>6729534934</v>
      </c>
      <c r="AB60" s="110">
        <f t="shared" si="6"/>
        <v>7425061523</v>
      </c>
      <c r="AC60" s="110">
        <f>AC78</f>
        <v>8477873011</v>
      </c>
      <c r="AD60" s="110">
        <f t="shared" ref="AD60:AF62" si="7">AD78-AC78</f>
        <v>8639663347</v>
      </c>
      <c r="AE60" s="110">
        <f t="shared" si="7"/>
        <v>9084831539</v>
      </c>
      <c r="AF60" s="110">
        <f t="shared" si="7"/>
        <v>8883269362</v>
      </c>
      <c r="AG60" s="110">
        <f>AG78</f>
        <v>9347644043</v>
      </c>
      <c r="AH60" s="110">
        <f t="shared" ref="AH60:AJ62" si="8">AH78-AG78</f>
        <v>9756200738</v>
      </c>
      <c r="AI60" s="110">
        <f t="shared" si="8"/>
        <v>11722775208</v>
      </c>
      <c r="AJ60" s="110">
        <f t="shared" si="8"/>
        <v>11476919062</v>
      </c>
      <c r="AK60" s="110">
        <f>AK78</f>
        <v>11671131728</v>
      </c>
      <c r="AL60" s="110">
        <f t="shared" ref="AL60:AN62" si="9">AL78-AK78</f>
        <v>11916851032</v>
      </c>
      <c r="AM60" s="110">
        <f t="shared" si="9"/>
        <v>12283685855</v>
      </c>
      <c r="AN60" s="110">
        <f t="shared" si="9"/>
        <v>11731177508</v>
      </c>
      <c r="AO60" s="110">
        <f>AO78</f>
        <v>12082106976</v>
      </c>
      <c r="AP60" s="110">
        <f t="shared" ref="AP60:AQ62" si="10">AP78-AO78</f>
        <v>12089593909</v>
      </c>
      <c r="AQ60" s="110">
        <f t="shared" si="10"/>
        <v>12356737961</v>
      </c>
      <c r="AR60" s="110"/>
      <c r="AS60" s="110">
        <f>AS78</f>
        <v>0</v>
      </c>
      <c r="AT60" s="110">
        <f t="shared" ref="AT60:AV62" si="11">AT78-AS78</f>
        <v>0</v>
      </c>
      <c r="AU60" s="110">
        <f t="shared" si="11"/>
        <v>0</v>
      </c>
      <c r="AV60" s="110">
        <f t="shared" si="11"/>
        <v>0</v>
      </c>
      <c r="AW60" s="110">
        <f>AW78</f>
        <v>0</v>
      </c>
      <c r="AX60" s="110">
        <f t="shared" ref="AX60:AZ62" si="12">AX78-AW78</f>
        <v>0</v>
      </c>
      <c r="AY60" s="110">
        <f t="shared" si="12"/>
        <v>0</v>
      </c>
      <c r="AZ60" s="110">
        <f t="shared" si="12"/>
        <v>0</v>
      </c>
      <c r="BA60" s="110">
        <f>BA78</f>
        <v>0</v>
      </c>
      <c r="BB60" s="110">
        <f t="shared" ref="BB60:BD62" si="13">BB78-BA78</f>
        <v>0</v>
      </c>
      <c r="BC60" s="110">
        <f t="shared" si="13"/>
        <v>0</v>
      </c>
      <c r="BD60" s="110">
        <f t="shared" si="13"/>
        <v>0</v>
      </c>
      <c r="BE60" s="110">
        <f>BE78</f>
        <v>0</v>
      </c>
      <c r="BF60" s="110">
        <f t="shared" ref="BF60:BH62" si="14">BF78-BE78</f>
        <v>0</v>
      </c>
      <c r="BG60" s="110">
        <f t="shared" si="14"/>
        <v>0</v>
      </c>
      <c r="BH60" s="110">
        <f t="shared" si="14"/>
        <v>0</v>
      </c>
      <c r="BI60" s="110">
        <f>BI78</f>
        <v>0</v>
      </c>
      <c r="BJ60" s="110">
        <f t="shared" ref="BJ60:BL62" si="15">BJ78-BI78</f>
        <v>0</v>
      </c>
      <c r="BK60" s="110">
        <f t="shared" si="15"/>
        <v>0</v>
      </c>
      <c r="BL60" s="110">
        <f t="shared" si="15"/>
        <v>0</v>
      </c>
      <c r="BM60" s="110">
        <f>BM78</f>
        <v>0</v>
      </c>
      <c r="BN60" s="110">
        <f t="shared" ref="BN60:BP62" si="16">BN78-BM78</f>
        <v>0</v>
      </c>
      <c r="BO60" s="110">
        <f t="shared" si="16"/>
        <v>0</v>
      </c>
      <c r="BP60" s="110">
        <f t="shared" si="16"/>
        <v>0</v>
      </c>
      <c r="BQ60" s="110">
        <f>BQ78</f>
        <v>0</v>
      </c>
      <c r="BR60" s="110">
        <f t="shared" ref="BR60:BT62" si="17">BR78-BQ78</f>
        <v>0</v>
      </c>
      <c r="BS60" s="110">
        <f t="shared" si="17"/>
        <v>0</v>
      </c>
      <c r="BT60" s="110">
        <f t="shared" si="17"/>
        <v>0</v>
      </c>
      <c r="BU60" s="110">
        <f>BU78</f>
        <v>0</v>
      </c>
      <c r="BV60" s="110">
        <f t="shared" ref="BV60:BX62" si="18">BV78-BU78</f>
        <v>0</v>
      </c>
      <c r="BW60" s="110">
        <f t="shared" si="18"/>
        <v>0</v>
      </c>
      <c r="BX60" s="110">
        <f t="shared" si="18"/>
        <v>0</v>
      </c>
      <c r="BY60" s="65"/>
      <c r="BZ60" s="65"/>
      <c r="CA60" s="65"/>
      <c r="CB60" s="3" t="s">
        <v>89</v>
      </c>
    </row>
    <row r="61" spans="1:80" s="27" customFormat="1" ht="15" customHeight="1" x14ac:dyDescent="0.25">
      <c r="A61" s="38" t="s">
        <v>14</v>
      </c>
      <c r="B61" s="12" t="s">
        <v>77</v>
      </c>
      <c r="C61" s="110">
        <f>+IF(OR(AK61="",AK61=0),"―",IF(AK61&lt;0,ROUNDDOWN(AK61/10^6,0)+-0.0000001,ROUNDDOWN(AK61/10^6,0)))</f>
        <v>702</v>
      </c>
      <c r="D61" s="110">
        <f t="shared" si="1"/>
        <v>704</v>
      </c>
      <c r="E61" s="110">
        <f t="shared" si="1"/>
        <v>731</v>
      </c>
      <c r="F61" s="110">
        <f t="shared" si="1"/>
        <v>939</v>
      </c>
      <c r="G61" s="110">
        <f t="shared" si="1"/>
        <v>2721</v>
      </c>
      <c r="H61" s="110">
        <f t="shared" si="1"/>
        <v>2291</v>
      </c>
      <c r="I61" s="110">
        <f t="shared" si="1"/>
        <v>2400</v>
      </c>
      <c r="J61" s="110" t="str">
        <f t="shared" si="1"/>
        <v>―</v>
      </c>
      <c r="K61" s="67"/>
      <c r="L61" s="67" t="s">
        <v>366</v>
      </c>
      <c r="M61" s="110">
        <f>M79</f>
        <v>0</v>
      </c>
      <c r="N61" s="110">
        <f t="shared" si="3"/>
        <v>0</v>
      </c>
      <c r="O61" s="110">
        <f t="shared" si="3"/>
        <v>0</v>
      </c>
      <c r="P61" s="110">
        <f t="shared" si="3"/>
        <v>0</v>
      </c>
      <c r="Q61" s="110">
        <f>Q79</f>
        <v>0</v>
      </c>
      <c r="R61" s="110">
        <f t="shared" si="4"/>
        <v>0</v>
      </c>
      <c r="S61" s="110">
        <f t="shared" si="4"/>
        <v>0</v>
      </c>
      <c r="T61" s="110">
        <f t="shared" si="4"/>
        <v>0</v>
      </c>
      <c r="U61" s="110">
        <f>U79</f>
        <v>311311680</v>
      </c>
      <c r="V61" s="110">
        <f t="shared" si="5"/>
        <v>345542790</v>
      </c>
      <c r="W61" s="110">
        <f t="shared" si="5"/>
        <v>397676025</v>
      </c>
      <c r="X61" s="110">
        <f t="shared" si="5"/>
        <v>396790849</v>
      </c>
      <c r="Y61" s="110">
        <f>Y79</f>
        <v>371553439</v>
      </c>
      <c r="Z61" s="110">
        <f t="shared" si="6"/>
        <v>402997101</v>
      </c>
      <c r="AA61" s="110">
        <f t="shared" si="6"/>
        <v>425266645</v>
      </c>
      <c r="AB61" s="110">
        <f t="shared" si="6"/>
        <v>416389917</v>
      </c>
      <c r="AC61" s="110">
        <f>AC79</f>
        <v>455746337</v>
      </c>
      <c r="AD61" s="110">
        <f t="shared" si="7"/>
        <v>470906720</v>
      </c>
      <c r="AE61" s="110">
        <f t="shared" si="7"/>
        <v>492783789</v>
      </c>
      <c r="AF61" s="110">
        <f t="shared" si="7"/>
        <v>506008260</v>
      </c>
      <c r="AG61" s="110">
        <f>AG79</f>
        <v>583508639</v>
      </c>
      <c r="AH61" s="110">
        <f t="shared" si="8"/>
        <v>588593741</v>
      </c>
      <c r="AI61" s="110">
        <f t="shared" si="8"/>
        <v>606224519</v>
      </c>
      <c r="AJ61" s="110">
        <f t="shared" si="8"/>
        <v>648863273</v>
      </c>
      <c r="AK61" s="110">
        <f>AK79</f>
        <v>702477106</v>
      </c>
      <c r="AL61" s="110">
        <f t="shared" si="9"/>
        <v>704818685</v>
      </c>
      <c r="AM61" s="110">
        <f t="shared" si="9"/>
        <v>731443877</v>
      </c>
      <c r="AN61" s="110">
        <f t="shared" si="9"/>
        <v>939887944</v>
      </c>
      <c r="AO61" s="110">
        <f>AO79</f>
        <v>2721858722</v>
      </c>
      <c r="AP61" s="110">
        <f t="shared" si="10"/>
        <v>2291679142</v>
      </c>
      <c r="AQ61" s="110">
        <f t="shared" si="10"/>
        <v>2400446254</v>
      </c>
      <c r="AR61" s="110"/>
      <c r="AS61" s="110">
        <f>AS79</f>
        <v>0</v>
      </c>
      <c r="AT61" s="110">
        <f t="shared" si="11"/>
        <v>0</v>
      </c>
      <c r="AU61" s="110">
        <f t="shared" si="11"/>
        <v>0</v>
      </c>
      <c r="AV61" s="110">
        <f t="shared" si="11"/>
        <v>0</v>
      </c>
      <c r="AW61" s="110">
        <f>AW79</f>
        <v>0</v>
      </c>
      <c r="AX61" s="110">
        <f t="shared" si="12"/>
        <v>0</v>
      </c>
      <c r="AY61" s="110">
        <f t="shared" si="12"/>
        <v>0</v>
      </c>
      <c r="AZ61" s="110">
        <f t="shared" si="12"/>
        <v>0</v>
      </c>
      <c r="BA61" s="110">
        <f>BA79</f>
        <v>0</v>
      </c>
      <c r="BB61" s="110">
        <f t="shared" si="13"/>
        <v>0</v>
      </c>
      <c r="BC61" s="110">
        <f t="shared" si="13"/>
        <v>0</v>
      </c>
      <c r="BD61" s="110">
        <f t="shared" si="13"/>
        <v>0</v>
      </c>
      <c r="BE61" s="110">
        <f>BE79</f>
        <v>0</v>
      </c>
      <c r="BF61" s="110">
        <f t="shared" si="14"/>
        <v>0</v>
      </c>
      <c r="BG61" s="110">
        <f t="shared" si="14"/>
        <v>0</v>
      </c>
      <c r="BH61" s="110">
        <f t="shared" si="14"/>
        <v>0</v>
      </c>
      <c r="BI61" s="110">
        <f>BI79</f>
        <v>0</v>
      </c>
      <c r="BJ61" s="110">
        <f t="shared" si="15"/>
        <v>0</v>
      </c>
      <c r="BK61" s="110">
        <f t="shared" si="15"/>
        <v>0</v>
      </c>
      <c r="BL61" s="110">
        <f t="shared" si="15"/>
        <v>0</v>
      </c>
      <c r="BM61" s="110">
        <f>BM79</f>
        <v>0</v>
      </c>
      <c r="BN61" s="110">
        <f t="shared" si="16"/>
        <v>0</v>
      </c>
      <c r="BO61" s="110">
        <f t="shared" si="16"/>
        <v>0</v>
      </c>
      <c r="BP61" s="110">
        <f t="shared" si="16"/>
        <v>0</v>
      </c>
      <c r="BQ61" s="110">
        <f>BQ79</f>
        <v>0</v>
      </c>
      <c r="BR61" s="110">
        <f t="shared" si="17"/>
        <v>0</v>
      </c>
      <c r="BS61" s="110">
        <f t="shared" si="17"/>
        <v>0</v>
      </c>
      <c r="BT61" s="110">
        <f t="shared" si="17"/>
        <v>0</v>
      </c>
      <c r="BU61" s="110">
        <f>BU79</f>
        <v>0</v>
      </c>
      <c r="BV61" s="110">
        <f t="shared" si="18"/>
        <v>0</v>
      </c>
      <c r="BW61" s="110">
        <f t="shared" si="18"/>
        <v>0</v>
      </c>
      <c r="BX61" s="110">
        <f t="shared" si="18"/>
        <v>0</v>
      </c>
      <c r="BY61" s="65"/>
      <c r="BZ61" s="65"/>
      <c r="CA61" s="65"/>
      <c r="CB61" s="3" t="s">
        <v>89</v>
      </c>
    </row>
    <row r="62" spans="1:80" s="27" customFormat="1" ht="15" customHeight="1" x14ac:dyDescent="0.25">
      <c r="A62" s="42" t="s">
        <v>15</v>
      </c>
      <c r="B62" s="14" t="s">
        <v>76</v>
      </c>
      <c r="C62" s="111">
        <f>+IF(OR(AK62="",AK62=0),"―",IF(AK62&lt;0,ROUNDDOWN(AK62/10^6,0)+-0.0000001,ROUNDDOWN(AK62/10^6,0)))</f>
        <v>136</v>
      </c>
      <c r="D62" s="111">
        <f t="shared" si="1"/>
        <v>134</v>
      </c>
      <c r="E62" s="111">
        <f t="shared" si="1"/>
        <v>108</v>
      </c>
      <c r="F62" s="111">
        <f t="shared" si="1"/>
        <v>136</v>
      </c>
      <c r="G62" s="111">
        <f t="shared" si="1"/>
        <v>170</v>
      </c>
      <c r="H62" s="111">
        <f t="shared" si="1"/>
        <v>137</v>
      </c>
      <c r="I62" s="111">
        <f t="shared" si="1"/>
        <v>121</v>
      </c>
      <c r="J62" s="111" t="str">
        <f t="shared" si="1"/>
        <v>―</v>
      </c>
      <c r="K62" s="67"/>
      <c r="L62" s="67" t="s">
        <v>367</v>
      </c>
      <c r="M62" s="111">
        <f>M80</f>
        <v>0</v>
      </c>
      <c r="N62" s="111">
        <f t="shared" si="3"/>
        <v>0</v>
      </c>
      <c r="O62" s="111">
        <f t="shared" si="3"/>
        <v>0</v>
      </c>
      <c r="P62" s="111">
        <f t="shared" si="3"/>
        <v>0</v>
      </c>
      <c r="Q62" s="111">
        <f>Q80</f>
        <v>0</v>
      </c>
      <c r="R62" s="111">
        <f t="shared" si="4"/>
        <v>0</v>
      </c>
      <c r="S62" s="111">
        <f t="shared" si="4"/>
        <v>0</v>
      </c>
      <c r="T62" s="111">
        <f t="shared" si="4"/>
        <v>0</v>
      </c>
      <c r="U62" s="111">
        <f>U80</f>
        <v>184865023</v>
      </c>
      <c r="V62" s="111">
        <f t="shared" si="5"/>
        <v>186716868</v>
      </c>
      <c r="W62" s="111">
        <f t="shared" si="5"/>
        <v>122739257</v>
      </c>
      <c r="X62" s="111">
        <f t="shared" si="5"/>
        <v>138150467</v>
      </c>
      <c r="Y62" s="111">
        <f>Y80</f>
        <v>180738042</v>
      </c>
      <c r="Z62" s="111">
        <f t="shared" si="6"/>
        <v>145378587</v>
      </c>
      <c r="AA62" s="111">
        <f t="shared" si="6"/>
        <v>92931716</v>
      </c>
      <c r="AB62" s="111">
        <f t="shared" si="6"/>
        <v>133532802</v>
      </c>
      <c r="AC62" s="111">
        <f>AC80</f>
        <v>119336176</v>
      </c>
      <c r="AD62" s="111">
        <f t="shared" si="7"/>
        <v>127497028</v>
      </c>
      <c r="AE62" s="111">
        <f t="shared" si="7"/>
        <v>91037280</v>
      </c>
      <c r="AF62" s="111">
        <f t="shared" si="7"/>
        <v>107540688</v>
      </c>
      <c r="AG62" s="111">
        <f>AG80</f>
        <v>133444603</v>
      </c>
      <c r="AH62" s="111">
        <f t="shared" si="8"/>
        <v>150622340</v>
      </c>
      <c r="AI62" s="111">
        <f t="shared" si="8"/>
        <v>105567376</v>
      </c>
      <c r="AJ62" s="111">
        <f t="shared" si="8"/>
        <v>135030268</v>
      </c>
      <c r="AK62" s="111">
        <f>AK80</f>
        <v>136302549</v>
      </c>
      <c r="AL62" s="111">
        <f t="shared" si="9"/>
        <v>134553863</v>
      </c>
      <c r="AM62" s="111">
        <f t="shared" si="9"/>
        <v>108606424</v>
      </c>
      <c r="AN62" s="111">
        <f t="shared" si="9"/>
        <v>136791411</v>
      </c>
      <c r="AO62" s="111">
        <f>AO80</f>
        <v>170005868</v>
      </c>
      <c r="AP62" s="111">
        <f t="shared" si="10"/>
        <v>137527463</v>
      </c>
      <c r="AQ62" s="111">
        <f t="shared" si="10"/>
        <v>121950324</v>
      </c>
      <c r="AR62" s="111"/>
      <c r="AS62" s="111">
        <f>AS80</f>
        <v>0</v>
      </c>
      <c r="AT62" s="111">
        <f t="shared" si="11"/>
        <v>0</v>
      </c>
      <c r="AU62" s="111">
        <f t="shared" si="11"/>
        <v>0</v>
      </c>
      <c r="AV62" s="111">
        <f t="shared" si="11"/>
        <v>0</v>
      </c>
      <c r="AW62" s="111">
        <f>AW80</f>
        <v>0</v>
      </c>
      <c r="AX62" s="111">
        <f t="shared" si="12"/>
        <v>0</v>
      </c>
      <c r="AY62" s="111">
        <f t="shared" si="12"/>
        <v>0</v>
      </c>
      <c r="AZ62" s="111">
        <f t="shared" si="12"/>
        <v>0</v>
      </c>
      <c r="BA62" s="111">
        <f>BA80</f>
        <v>0</v>
      </c>
      <c r="BB62" s="111">
        <f t="shared" si="13"/>
        <v>0</v>
      </c>
      <c r="BC62" s="111">
        <f t="shared" si="13"/>
        <v>0</v>
      </c>
      <c r="BD62" s="111">
        <f t="shared" si="13"/>
        <v>0</v>
      </c>
      <c r="BE62" s="111">
        <f>BE80</f>
        <v>0</v>
      </c>
      <c r="BF62" s="111">
        <f t="shared" si="14"/>
        <v>0</v>
      </c>
      <c r="BG62" s="111">
        <f t="shared" si="14"/>
        <v>0</v>
      </c>
      <c r="BH62" s="111">
        <f t="shared" si="14"/>
        <v>0</v>
      </c>
      <c r="BI62" s="111">
        <f>BI80</f>
        <v>0</v>
      </c>
      <c r="BJ62" s="111">
        <f t="shared" si="15"/>
        <v>0</v>
      </c>
      <c r="BK62" s="111">
        <f t="shared" si="15"/>
        <v>0</v>
      </c>
      <c r="BL62" s="111">
        <f t="shared" si="15"/>
        <v>0</v>
      </c>
      <c r="BM62" s="111">
        <f>BM80</f>
        <v>0</v>
      </c>
      <c r="BN62" s="111">
        <f t="shared" si="16"/>
        <v>0</v>
      </c>
      <c r="BO62" s="111">
        <f t="shared" si="16"/>
        <v>0</v>
      </c>
      <c r="BP62" s="111">
        <f t="shared" si="16"/>
        <v>0</v>
      </c>
      <c r="BQ62" s="111">
        <f>BQ80</f>
        <v>0</v>
      </c>
      <c r="BR62" s="111">
        <f t="shared" si="17"/>
        <v>0</v>
      </c>
      <c r="BS62" s="111">
        <f t="shared" si="17"/>
        <v>0</v>
      </c>
      <c r="BT62" s="111">
        <f t="shared" si="17"/>
        <v>0</v>
      </c>
      <c r="BU62" s="111">
        <f>BU80</f>
        <v>0</v>
      </c>
      <c r="BV62" s="111">
        <f t="shared" si="18"/>
        <v>0</v>
      </c>
      <c r="BW62" s="111">
        <f t="shared" si="18"/>
        <v>0</v>
      </c>
      <c r="BX62" s="111">
        <f t="shared" si="18"/>
        <v>0</v>
      </c>
      <c r="BY62" s="65"/>
      <c r="BZ62" s="65"/>
      <c r="CA62" s="65"/>
      <c r="CB62" s="3" t="s">
        <v>89</v>
      </c>
    </row>
    <row r="63" spans="1:80" s="27" customFormat="1" ht="15" customHeight="1" x14ac:dyDescent="0.25">
      <c r="A63" s="27" t="s">
        <v>89</v>
      </c>
      <c r="B63" s="27" t="s">
        <v>89</v>
      </c>
      <c r="C63" s="27" t="s">
        <v>89</v>
      </c>
      <c r="D63" s="27" t="s">
        <v>89</v>
      </c>
      <c r="E63" s="27" t="s">
        <v>89</v>
      </c>
      <c r="F63" s="27" t="s">
        <v>89</v>
      </c>
      <c r="G63" s="27" t="s">
        <v>89</v>
      </c>
      <c r="H63" s="27" t="s">
        <v>89</v>
      </c>
      <c r="I63" s="27" t="s">
        <v>89</v>
      </c>
      <c r="J63" s="27" t="s">
        <v>89</v>
      </c>
      <c r="K63" s="27" t="s">
        <v>89</v>
      </c>
      <c r="L63" s="27" t="s">
        <v>89</v>
      </c>
      <c r="M63" s="27" t="s">
        <v>89</v>
      </c>
      <c r="N63" s="27" t="s">
        <v>89</v>
      </c>
      <c r="O63" s="27" t="s">
        <v>89</v>
      </c>
      <c r="P63" s="27" t="s">
        <v>89</v>
      </c>
      <c r="Q63" s="27" t="s">
        <v>89</v>
      </c>
      <c r="R63" s="27" t="s">
        <v>89</v>
      </c>
      <c r="S63" s="27" t="s">
        <v>89</v>
      </c>
      <c r="T63" s="27" t="s">
        <v>89</v>
      </c>
      <c r="U63" s="27" t="s">
        <v>89</v>
      </c>
      <c r="V63" s="27" t="s">
        <v>89</v>
      </c>
      <c r="W63" s="27" t="s">
        <v>89</v>
      </c>
      <c r="X63" s="27" t="s">
        <v>89</v>
      </c>
      <c r="Y63" s="27" t="s">
        <v>89</v>
      </c>
      <c r="Z63" s="27" t="s">
        <v>89</v>
      </c>
      <c r="AA63" s="27" t="s">
        <v>89</v>
      </c>
      <c r="AB63" s="27" t="s">
        <v>89</v>
      </c>
      <c r="AC63" s="27" t="s">
        <v>89</v>
      </c>
      <c r="AD63" s="27" t="s">
        <v>89</v>
      </c>
      <c r="AE63" s="27" t="s">
        <v>89</v>
      </c>
      <c r="AF63" s="27" t="s">
        <v>89</v>
      </c>
      <c r="AG63" s="27" t="s">
        <v>89</v>
      </c>
      <c r="AH63" s="27" t="s">
        <v>89</v>
      </c>
      <c r="AI63" s="27" t="s">
        <v>89</v>
      </c>
      <c r="AJ63" s="27" t="s">
        <v>89</v>
      </c>
      <c r="AK63" s="27" t="s">
        <v>89</v>
      </c>
      <c r="AL63" s="27" t="s">
        <v>89</v>
      </c>
      <c r="AM63" s="27" t="s">
        <v>89</v>
      </c>
      <c r="AN63" s="27" t="s">
        <v>89</v>
      </c>
      <c r="AO63" s="27" t="s">
        <v>89</v>
      </c>
      <c r="AP63" s="27" t="s">
        <v>89</v>
      </c>
      <c r="AQ63" s="27" t="s">
        <v>89</v>
      </c>
      <c r="AR63" s="27" t="s">
        <v>89</v>
      </c>
      <c r="AS63" s="27" t="s">
        <v>89</v>
      </c>
      <c r="AT63" s="27" t="s">
        <v>89</v>
      </c>
      <c r="AU63" s="27" t="s">
        <v>89</v>
      </c>
      <c r="AV63" s="27" t="s">
        <v>89</v>
      </c>
      <c r="AW63" s="27" t="s">
        <v>89</v>
      </c>
      <c r="AX63" s="27" t="s">
        <v>89</v>
      </c>
      <c r="AY63" s="27" t="s">
        <v>89</v>
      </c>
      <c r="AZ63" s="27" t="s">
        <v>89</v>
      </c>
      <c r="BA63" s="27" t="s">
        <v>89</v>
      </c>
      <c r="BB63" s="27" t="s">
        <v>89</v>
      </c>
      <c r="BC63" s="27" t="s">
        <v>89</v>
      </c>
      <c r="BD63" s="27" t="s">
        <v>89</v>
      </c>
      <c r="BE63" s="27" t="s">
        <v>89</v>
      </c>
      <c r="BF63" s="27" t="s">
        <v>89</v>
      </c>
      <c r="BG63" s="27" t="s">
        <v>89</v>
      </c>
      <c r="BH63" s="27" t="s">
        <v>89</v>
      </c>
      <c r="BI63" s="27" t="s">
        <v>89</v>
      </c>
      <c r="BJ63" s="27" t="s">
        <v>89</v>
      </c>
      <c r="BK63" s="27" t="s">
        <v>89</v>
      </c>
      <c r="BL63" s="27" t="s">
        <v>89</v>
      </c>
      <c r="BM63" s="27" t="s">
        <v>89</v>
      </c>
      <c r="BN63" s="27" t="s">
        <v>89</v>
      </c>
      <c r="BO63" s="27" t="s">
        <v>89</v>
      </c>
      <c r="BP63" s="27" t="s">
        <v>89</v>
      </c>
      <c r="BQ63" s="27" t="s">
        <v>89</v>
      </c>
      <c r="BR63" s="27" t="s">
        <v>89</v>
      </c>
      <c r="BS63" s="27" t="s">
        <v>89</v>
      </c>
      <c r="BT63" s="27" t="s">
        <v>89</v>
      </c>
      <c r="BU63" s="27" t="s">
        <v>89</v>
      </c>
      <c r="BV63" s="27" t="s">
        <v>89</v>
      </c>
      <c r="BW63" s="27" t="s">
        <v>89</v>
      </c>
      <c r="BX63" s="27" t="s">
        <v>89</v>
      </c>
      <c r="BY63" s="27" t="s">
        <v>89</v>
      </c>
      <c r="BZ63" s="3" t="s">
        <v>89</v>
      </c>
      <c r="CA63" s="27" t="s">
        <v>89</v>
      </c>
      <c r="CB63" s="27"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9">N66</f>
        <v>Q2</v>
      </c>
      <c r="S66" s="33" t="str">
        <f t="shared" si="19"/>
        <v>Q3</v>
      </c>
      <c r="T66" s="33" t="str">
        <f t="shared" si="19"/>
        <v>Q4</v>
      </c>
      <c r="U66" s="33" t="str">
        <f t="shared" si="19"/>
        <v>Q1</v>
      </c>
      <c r="V66" s="33" t="str">
        <f t="shared" si="19"/>
        <v>Q2</v>
      </c>
      <c r="W66" s="33" t="str">
        <f t="shared" si="19"/>
        <v>Q3</v>
      </c>
      <c r="X66" s="33" t="str">
        <f t="shared" si="19"/>
        <v>Q4</v>
      </c>
      <c r="Y66" s="33" t="str">
        <f t="shared" si="19"/>
        <v>Q1</v>
      </c>
      <c r="Z66" s="33" t="str">
        <f t="shared" si="19"/>
        <v>Q2</v>
      </c>
      <c r="AA66" s="33" t="str">
        <f t="shared" si="19"/>
        <v>Q3</v>
      </c>
      <c r="AB66" s="33" t="str">
        <f t="shared" si="19"/>
        <v>Q4</v>
      </c>
      <c r="AC66" s="33" t="str">
        <f t="shared" si="19"/>
        <v>Q1</v>
      </c>
      <c r="AD66" s="33" t="str">
        <f t="shared" si="19"/>
        <v>Q2</v>
      </c>
      <c r="AE66" s="33" t="str">
        <f t="shared" si="19"/>
        <v>Q3</v>
      </c>
      <c r="AF66" s="33" t="str">
        <f t="shared" si="19"/>
        <v>Q4</v>
      </c>
      <c r="AG66" s="33" t="str">
        <f t="shared" si="19"/>
        <v>Q1</v>
      </c>
      <c r="AH66" s="33" t="str">
        <f t="shared" si="19"/>
        <v>Q2</v>
      </c>
      <c r="AI66" s="33" t="str">
        <f t="shared" si="19"/>
        <v>Q3</v>
      </c>
      <c r="AJ66" s="33" t="str">
        <f t="shared" si="19"/>
        <v>Q4</v>
      </c>
      <c r="AK66" s="33" t="str">
        <f t="shared" si="19"/>
        <v>Q1</v>
      </c>
      <c r="AL66" s="33" t="str">
        <f t="shared" si="19"/>
        <v>Q2</v>
      </c>
      <c r="AM66" s="33" t="str">
        <f t="shared" si="19"/>
        <v>Q3</v>
      </c>
      <c r="AN66" s="33" t="str">
        <f t="shared" si="19"/>
        <v>Q4</v>
      </c>
      <c r="AO66" s="33" t="str">
        <f t="shared" si="19"/>
        <v>Q1</v>
      </c>
      <c r="AP66" s="33" t="str">
        <f t="shared" si="19"/>
        <v>Q2</v>
      </c>
      <c r="AQ66" s="33" t="str">
        <f t="shared" si="19"/>
        <v>Q3</v>
      </c>
      <c r="AR66" s="33" t="str">
        <f t="shared" si="19"/>
        <v>Q4</v>
      </c>
      <c r="AS66" s="33" t="str">
        <f t="shared" si="19"/>
        <v>Q1</v>
      </c>
      <c r="AT66" s="33" t="str">
        <f t="shared" si="19"/>
        <v>Q2</v>
      </c>
      <c r="AU66" s="33" t="str">
        <f t="shared" si="19"/>
        <v>Q3</v>
      </c>
      <c r="AV66" s="33" t="str">
        <f t="shared" si="19"/>
        <v>Q4</v>
      </c>
      <c r="AW66" s="33" t="str">
        <f t="shared" si="19"/>
        <v>Q1</v>
      </c>
      <c r="AX66" s="33" t="str">
        <f t="shared" si="19"/>
        <v>Q2</v>
      </c>
      <c r="AY66" s="33" t="str">
        <f t="shared" si="19"/>
        <v>Q3</v>
      </c>
      <c r="AZ66" s="33" t="str">
        <f t="shared" si="19"/>
        <v>Q4</v>
      </c>
      <c r="BA66" s="33" t="str">
        <f t="shared" si="19"/>
        <v>Q1</v>
      </c>
      <c r="BB66" s="33" t="str">
        <f t="shared" si="19"/>
        <v>Q2</v>
      </c>
      <c r="BC66" s="33" t="str">
        <f t="shared" si="19"/>
        <v>Q3</v>
      </c>
      <c r="BD66" s="33" t="str">
        <f t="shared" si="19"/>
        <v>Q4</v>
      </c>
      <c r="BE66" s="33" t="str">
        <f t="shared" si="19"/>
        <v>Q1</v>
      </c>
      <c r="BF66" s="33" t="str">
        <f t="shared" si="19"/>
        <v>Q2</v>
      </c>
      <c r="BG66" s="33" t="str">
        <f t="shared" si="19"/>
        <v>Q3</v>
      </c>
      <c r="BH66" s="33" t="str">
        <f t="shared" si="19"/>
        <v>Q4</v>
      </c>
      <c r="BI66" s="33" t="str">
        <f t="shared" si="19"/>
        <v>Q1</v>
      </c>
      <c r="BJ66" s="33" t="str">
        <f t="shared" si="19"/>
        <v>Q2</v>
      </c>
      <c r="BK66" s="33" t="str">
        <f t="shared" si="19"/>
        <v>Q3</v>
      </c>
      <c r="BL66" s="33" t="str">
        <f t="shared" si="19"/>
        <v>Q4</v>
      </c>
      <c r="BM66" s="33" t="str">
        <f t="shared" si="19"/>
        <v>Q1</v>
      </c>
      <c r="BN66" s="33" t="str">
        <f t="shared" si="19"/>
        <v>Q2</v>
      </c>
      <c r="BO66" s="33" t="str">
        <f t="shared" si="19"/>
        <v>Q3</v>
      </c>
      <c r="BP66" s="33" t="str">
        <f t="shared" si="19"/>
        <v>Q4</v>
      </c>
      <c r="BQ66" s="33" t="str">
        <f t="shared" si="19"/>
        <v>Q1</v>
      </c>
      <c r="BR66" s="33" t="str">
        <f t="shared" si="19"/>
        <v>Q2</v>
      </c>
      <c r="BS66" s="33" t="str">
        <f t="shared" si="19"/>
        <v>Q3</v>
      </c>
      <c r="BT66" s="33" t="str">
        <f t="shared" si="19"/>
        <v>Q4</v>
      </c>
      <c r="BU66" s="33" t="str">
        <f t="shared" si="19"/>
        <v>Q1</v>
      </c>
      <c r="BV66" s="33" t="str">
        <f t="shared" si="19"/>
        <v>Q2</v>
      </c>
      <c r="BW66" s="33" t="str">
        <f t="shared" si="19"/>
        <v>Q3</v>
      </c>
      <c r="BX66" s="80" t="str">
        <f t="shared" si="19"/>
        <v>Q4</v>
      </c>
      <c r="BY66" s="67"/>
      <c r="BZ66" s="67"/>
      <c r="CB66" s="3"/>
    </row>
    <row r="67" spans="1:80" s="27" customFormat="1" ht="15" customHeight="1" x14ac:dyDescent="0.25">
      <c r="A67" s="36" t="s">
        <v>2</v>
      </c>
      <c r="B67" s="11" t="s">
        <v>12</v>
      </c>
      <c r="C67" s="172">
        <f>+IF(AK67="","―",AK67)</f>
        <v>16.564187263623364</v>
      </c>
      <c r="D67" s="172">
        <f t="shared" ref="D67:I69" si="20">+IF(AL67="","―",AL67)</f>
        <v>14.393282686345476</v>
      </c>
      <c r="E67" s="172">
        <f t="shared" si="20"/>
        <v>4.8495003788934676</v>
      </c>
      <c r="F67" s="172">
        <f t="shared" si="20"/>
        <v>6.8456273801047907</v>
      </c>
      <c r="G67" s="172">
        <f t="shared" si="20"/>
        <v>10.188410324351317</v>
      </c>
      <c r="H67" s="172">
        <f t="shared" si="20"/>
        <v>13.854998049146229</v>
      </c>
      <c r="I67" s="172">
        <f t="shared" si="20"/>
        <v>14.414932675829251</v>
      </c>
      <c r="J67" s="172"/>
      <c r="K67" s="67"/>
      <c r="L67" s="67" t="s">
        <v>362</v>
      </c>
      <c r="M67" s="115"/>
      <c r="N67" s="107"/>
      <c r="O67" s="107"/>
      <c r="P67" s="107"/>
      <c r="Q67" s="160" t="str">
        <f t="shared" ref="Q67:BX71" si="21">IF(OR(Q58&lt;=0,M58&lt;=0),"―",(Q58/M58-1)*100)</f>
        <v>―</v>
      </c>
      <c r="R67" s="161" t="str">
        <f t="shared" si="21"/>
        <v>―</v>
      </c>
      <c r="S67" s="161" t="str">
        <f t="shared" si="21"/>
        <v>―</v>
      </c>
      <c r="T67" s="161" t="str">
        <f t="shared" si="21"/>
        <v>―</v>
      </c>
      <c r="U67" s="161" t="str">
        <f t="shared" si="21"/>
        <v>―</v>
      </c>
      <c r="V67" s="161" t="str">
        <f t="shared" si="21"/>
        <v>―</v>
      </c>
      <c r="W67" s="161" t="str">
        <f t="shared" si="21"/>
        <v>―</v>
      </c>
      <c r="X67" s="161" t="str">
        <f t="shared" si="21"/>
        <v>―</v>
      </c>
      <c r="Y67" s="161">
        <f t="shared" si="21"/>
        <v>17.5124203308322</v>
      </c>
      <c r="Z67" s="161">
        <f t="shared" si="21"/>
        <v>15.229232104886247</v>
      </c>
      <c r="AA67" s="161">
        <f t="shared" si="21"/>
        <v>11.187328040222422</v>
      </c>
      <c r="AB67" s="161">
        <f t="shared" si="21"/>
        <v>10.102255598275555</v>
      </c>
      <c r="AC67" s="161">
        <f t="shared" si="21"/>
        <v>13.959888716501268</v>
      </c>
      <c r="AD67" s="161">
        <f t="shared" si="21"/>
        <v>15.430875009261591</v>
      </c>
      <c r="AE67" s="161">
        <f t="shared" si="21"/>
        <v>14.841062160787665</v>
      </c>
      <c r="AF67" s="161">
        <f t="shared" si="21"/>
        <v>10.40621268572739</v>
      </c>
      <c r="AG67" s="161">
        <f t="shared" si="21"/>
        <v>6.9522831694453835</v>
      </c>
      <c r="AH67" s="161">
        <f t="shared" si="21"/>
        <v>7.0657886869206488</v>
      </c>
      <c r="AI67" s="161">
        <f t="shared" si="21"/>
        <v>13.923260430406348</v>
      </c>
      <c r="AJ67" s="161">
        <f t="shared" si="21"/>
        <v>15.523739895974909</v>
      </c>
      <c r="AK67" s="161">
        <f t="shared" si="21"/>
        <v>16.564187263623364</v>
      </c>
      <c r="AL67" s="161">
        <f t="shared" si="21"/>
        <v>14.393282686345476</v>
      </c>
      <c r="AM67" s="161">
        <f t="shared" si="21"/>
        <v>4.8495003788934676</v>
      </c>
      <c r="AN67" s="161">
        <f t="shared" si="21"/>
        <v>6.8456273801047907</v>
      </c>
      <c r="AO67" s="161">
        <f t="shared" si="21"/>
        <v>10.188410324351317</v>
      </c>
      <c r="AP67" s="161">
        <f t="shared" si="21"/>
        <v>13.854998049146229</v>
      </c>
      <c r="AQ67" s="161">
        <f t="shared" si="21"/>
        <v>14.414932675829251</v>
      </c>
      <c r="AR67" s="161" t="str">
        <f t="shared" si="21"/>
        <v>―</v>
      </c>
      <c r="AS67" s="161" t="str">
        <f t="shared" si="21"/>
        <v>―</v>
      </c>
      <c r="AT67" s="161" t="str">
        <f t="shared" si="21"/>
        <v>―</v>
      </c>
      <c r="AU67" s="161" t="str">
        <f t="shared" si="21"/>
        <v>―</v>
      </c>
      <c r="AV67" s="161" t="str">
        <f t="shared" si="21"/>
        <v>―</v>
      </c>
      <c r="AW67" s="161" t="str">
        <f t="shared" si="21"/>
        <v>―</v>
      </c>
      <c r="AX67" s="161" t="str">
        <f t="shared" si="21"/>
        <v>―</v>
      </c>
      <c r="AY67" s="161" t="str">
        <f t="shared" si="21"/>
        <v>―</v>
      </c>
      <c r="AZ67" s="161" t="str">
        <f t="shared" si="21"/>
        <v>―</v>
      </c>
      <c r="BA67" s="161" t="str">
        <f t="shared" si="21"/>
        <v>―</v>
      </c>
      <c r="BB67" s="161" t="str">
        <f t="shared" si="21"/>
        <v>―</v>
      </c>
      <c r="BC67" s="161" t="str">
        <f t="shared" si="21"/>
        <v>―</v>
      </c>
      <c r="BD67" s="161" t="str">
        <f t="shared" si="21"/>
        <v>―</v>
      </c>
      <c r="BE67" s="161" t="str">
        <f t="shared" si="21"/>
        <v>―</v>
      </c>
      <c r="BF67" s="161" t="str">
        <f t="shared" si="21"/>
        <v>―</v>
      </c>
      <c r="BG67" s="161" t="str">
        <f t="shared" si="21"/>
        <v>―</v>
      </c>
      <c r="BH67" s="161" t="str">
        <f t="shared" si="21"/>
        <v>―</v>
      </c>
      <c r="BI67" s="161" t="str">
        <f t="shared" si="21"/>
        <v>―</v>
      </c>
      <c r="BJ67" s="161" t="str">
        <f t="shared" si="21"/>
        <v>―</v>
      </c>
      <c r="BK67" s="161" t="str">
        <f t="shared" si="21"/>
        <v>―</v>
      </c>
      <c r="BL67" s="161" t="str">
        <f t="shared" si="21"/>
        <v>―</v>
      </c>
      <c r="BM67" s="161" t="str">
        <f t="shared" si="21"/>
        <v>―</v>
      </c>
      <c r="BN67" s="161" t="str">
        <f t="shared" si="21"/>
        <v>―</v>
      </c>
      <c r="BO67" s="161" t="str">
        <f t="shared" si="21"/>
        <v>―</v>
      </c>
      <c r="BP67" s="161" t="str">
        <f t="shared" si="21"/>
        <v>―</v>
      </c>
      <c r="BQ67" s="161" t="str">
        <f t="shared" si="21"/>
        <v>―</v>
      </c>
      <c r="BR67" s="161" t="str">
        <f t="shared" si="21"/>
        <v>―</v>
      </c>
      <c r="BS67" s="161" t="str">
        <f t="shared" si="21"/>
        <v>―</v>
      </c>
      <c r="BT67" s="161" t="str">
        <f t="shared" si="21"/>
        <v>―</v>
      </c>
      <c r="BU67" s="161" t="str">
        <f t="shared" si="21"/>
        <v>―</v>
      </c>
      <c r="BV67" s="161" t="str">
        <f t="shared" si="21"/>
        <v>―</v>
      </c>
      <c r="BW67" s="161" t="str">
        <f t="shared" si="21"/>
        <v>―</v>
      </c>
      <c r="BX67" s="161" t="str">
        <f t="shared" si="21"/>
        <v>―</v>
      </c>
      <c r="BY67" s="67"/>
      <c r="BZ67" s="67"/>
      <c r="CB67" s="3"/>
    </row>
    <row r="68" spans="1:80" s="27" customFormat="1" ht="15" customHeight="1" x14ac:dyDescent="0.25">
      <c r="A68" s="38" t="s">
        <v>10</v>
      </c>
      <c r="B68" s="12" t="s">
        <v>363</v>
      </c>
      <c r="C68" s="173">
        <f>+IF(AK68="","―",AK68)</f>
        <v>11.339964626029641</v>
      </c>
      <c r="D68" s="173">
        <f t="shared" si="20"/>
        <v>9.3601241763705545</v>
      </c>
      <c r="E68" s="173">
        <f t="shared" si="20"/>
        <v>4.2872751872679693</v>
      </c>
      <c r="F68" s="173">
        <f t="shared" si="20"/>
        <v>8.6952493658379417</v>
      </c>
      <c r="G68" s="173">
        <f t="shared" si="20"/>
        <v>3.0163146674212049</v>
      </c>
      <c r="H68" s="173">
        <f t="shared" si="20"/>
        <v>13.884431719042723</v>
      </c>
      <c r="I68" s="173">
        <f t="shared" si="20"/>
        <v>15.268325029746421</v>
      </c>
      <c r="J68" s="173"/>
      <c r="K68" s="67"/>
      <c r="L68" s="67" t="s">
        <v>364</v>
      </c>
      <c r="M68" s="108"/>
      <c r="N68" s="108"/>
      <c r="O68" s="108"/>
      <c r="P68" s="108"/>
      <c r="Q68" s="162" t="str">
        <f t="shared" si="21"/>
        <v>―</v>
      </c>
      <c r="R68" s="162" t="str">
        <f t="shared" si="21"/>
        <v>―</v>
      </c>
      <c r="S68" s="162" t="str">
        <f t="shared" si="21"/>
        <v>―</v>
      </c>
      <c r="T68" s="162" t="str">
        <f t="shared" si="21"/>
        <v>―</v>
      </c>
      <c r="U68" s="162" t="str">
        <f t="shared" si="21"/>
        <v>―</v>
      </c>
      <c r="V68" s="162" t="str">
        <f t="shared" si="21"/>
        <v>―</v>
      </c>
      <c r="W68" s="162" t="str">
        <f t="shared" si="21"/>
        <v>―</v>
      </c>
      <c r="X68" s="162" t="str">
        <f t="shared" si="21"/>
        <v>―</v>
      </c>
      <c r="Y68" s="162">
        <f t="shared" si="21"/>
        <v>4.1614210042481448</v>
      </c>
      <c r="Z68" s="162">
        <f t="shared" si="21"/>
        <v>3.7543740762508548</v>
      </c>
      <c r="AA68" s="162">
        <f t="shared" si="21"/>
        <v>3.5611439771773057</v>
      </c>
      <c r="AB68" s="162">
        <f t="shared" si="21"/>
        <v>3.7461780273305267</v>
      </c>
      <c r="AC68" s="162">
        <f t="shared" si="21"/>
        <v>3.5467702058423978</v>
      </c>
      <c r="AD68" s="162">
        <f t="shared" si="21"/>
        <v>4.6059677185323444</v>
      </c>
      <c r="AE68" s="162">
        <f t="shared" si="21"/>
        <v>5.2108374472598085</v>
      </c>
      <c r="AF68" s="162">
        <f t="shared" si="21"/>
        <v>5.4734972178263952</v>
      </c>
      <c r="AG68" s="162">
        <f t="shared" si="21"/>
        <v>4.2763717108375454</v>
      </c>
      <c r="AH68" s="162">
        <f t="shared" si="21"/>
        <v>2.8919581587624199</v>
      </c>
      <c r="AI68" s="162">
        <f t="shared" si="21"/>
        <v>4.2634804352029487</v>
      </c>
      <c r="AJ68" s="162">
        <f t="shared" si="21"/>
        <v>6.8066020791099247</v>
      </c>
      <c r="AK68" s="162">
        <f t="shared" si="21"/>
        <v>11.339964626029641</v>
      </c>
      <c r="AL68" s="162">
        <f t="shared" si="21"/>
        <v>9.3601241763705545</v>
      </c>
      <c r="AM68" s="162">
        <f t="shared" si="21"/>
        <v>4.2872751872679693</v>
      </c>
      <c r="AN68" s="162">
        <f t="shared" si="21"/>
        <v>8.6952493658379417</v>
      </c>
      <c r="AO68" s="162">
        <f t="shared" si="21"/>
        <v>3.0163146674212049</v>
      </c>
      <c r="AP68" s="162">
        <f t="shared" si="21"/>
        <v>13.884431719042723</v>
      </c>
      <c r="AQ68" s="162">
        <f t="shared" si="21"/>
        <v>15.268325029746421</v>
      </c>
      <c r="AR68" s="162" t="str">
        <f t="shared" si="21"/>
        <v>―</v>
      </c>
      <c r="AS68" s="162" t="str">
        <f t="shared" si="21"/>
        <v>―</v>
      </c>
      <c r="AT68" s="162" t="str">
        <f t="shared" si="21"/>
        <v>―</v>
      </c>
      <c r="AU68" s="162" t="str">
        <f t="shared" si="21"/>
        <v>―</v>
      </c>
      <c r="AV68" s="162" t="str">
        <f t="shared" si="21"/>
        <v>―</v>
      </c>
      <c r="AW68" s="162" t="str">
        <f t="shared" si="21"/>
        <v>―</v>
      </c>
      <c r="AX68" s="162" t="str">
        <f t="shared" si="21"/>
        <v>―</v>
      </c>
      <c r="AY68" s="162" t="str">
        <f t="shared" si="21"/>
        <v>―</v>
      </c>
      <c r="AZ68" s="162" t="str">
        <f t="shared" si="21"/>
        <v>―</v>
      </c>
      <c r="BA68" s="162" t="str">
        <f t="shared" si="21"/>
        <v>―</v>
      </c>
      <c r="BB68" s="162" t="str">
        <f t="shared" si="21"/>
        <v>―</v>
      </c>
      <c r="BC68" s="162" t="str">
        <f t="shared" si="21"/>
        <v>―</v>
      </c>
      <c r="BD68" s="162" t="str">
        <f t="shared" si="21"/>
        <v>―</v>
      </c>
      <c r="BE68" s="162" t="str">
        <f t="shared" si="21"/>
        <v>―</v>
      </c>
      <c r="BF68" s="162" t="str">
        <f t="shared" si="21"/>
        <v>―</v>
      </c>
      <c r="BG68" s="162" t="str">
        <f t="shared" si="21"/>
        <v>―</v>
      </c>
      <c r="BH68" s="162" t="str">
        <f t="shared" si="21"/>
        <v>―</v>
      </c>
      <c r="BI68" s="162" t="str">
        <f t="shared" si="21"/>
        <v>―</v>
      </c>
      <c r="BJ68" s="162" t="str">
        <f t="shared" si="21"/>
        <v>―</v>
      </c>
      <c r="BK68" s="162" t="str">
        <f t="shared" si="21"/>
        <v>―</v>
      </c>
      <c r="BL68" s="162" t="str">
        <f t="shared" si="21"/>
        <v>―</v>
      </c>
      <c r="BM68" s="162" t="str">
        <f t="shared" si="21"/>
        <v>―</v>
      </c>
      <c r="BN68" s="162" t="str">
        <f t="shared" si="21"/>
        <v>―</v>
      </c>
      <c r="BO68" s="162" t="str">
        <f t="shared" si="21"/>
        <v>―</v>
      </c>
      <c r="BP68" s="162" t="str">
        <f t="shared" si="21"/>
        <v>―</v>
      </c>
      <c r="BQ68" s="162" t="str">
        <f t="shared" si="21"/>
        <v>―</v>
      </c>
      <c r="BR68" s="162" t="str">
        <f t="shared" si="21"/>
        <v>―</v>
      </c>
      <c r="BS68" s="162" t="str">
        <f t="shared" si="21"/>
        <v>―</v>
      </c>
      <c r="BT68" s="162" t="str">
        <f t="shared" si="21"/>
        <v>―</v>
      </c>
      <c r="BU68" s="162" t="str">
        <f t="shared" si="21"/>
        <v>―</v>
      </c>
      <c r="BV68" s="162" t="str">
        <f t="shared" si="21"/>
        <v>―</v>
      </c>
      <c r="BW68" s="162" t="str">
        <f t="shared" si="21"/>
        <v>―</v>
      </c>
      <c r="BX68" s="162" t="str">
        <f t="shared" si="21"/>
        <v>―</v>
      </c>
      <c r="BY68" s="67"/>
      <c r="BZ68" s="67"/>
      <c r="CB68" s="3"/>
    </row>
    <row r="69" spans="1:80" s="27" customFormat="1" ht="15" customHeight="1" x14ac:dyDescent="0.25">
      <c r="A69" s="42" t="s">
        <v>11</v>
      </c>
      <c r="B69" s="14" t="s">
        <v>44</v>
      </c>
      <c r="C69" s="174">
        <f>+IF(AK69="","―",AK69)</f>
        <v>24.856398834955073</v>
      </c>
      <c r="D69" s="174">
        <f t="shared" si="20"/>
        <v>22.146431300704549</v>
      </c>
      <c r="E69" s="174">
        <f t="shared" si="20"/>
        <v>4.7847940188874061</v>
      </c>
      <c r="F69" s="174">
        <f t="shared" si="20"/>
        <v>2.2153893795578528</v>
      </c>
      <c r="G69" s="174">
        <f t="shared" si="20"/>
        <v>3.5212973135590353</v>
      </c>
      <c r="H69" s="174">
        <f t="shared" si="20"/>
        <v>1.4495681496407009</v>
      </c>
      <c r="I69" s="174">
        <f t="shared" si="20"/>
        <v>0.59470835433539371</v>
      </c>
      <c r="J69" s="174"/>
      <c r="K69" s="67"/>
      <c r="L69" s="67" t="s">
        <v>365</v>
      </c>
      <c r="M69" s="108"/>
      <c r="N69" s="108"/>
      <c r="O69" s="108"/>
      <c r="P69" s="108"/>
      <c r="Q69" s="162" t="str">
        <f t="shared" si="21"/>
        <v>―</v>
      </c>
      <c r="R69" s="162" t="str">
        <f t="shared" si="21"/>
        <v>―</v>
      </c>
      <c r="S69" s="162" t="str">
        <f t="shared" si="21"/>
        <v>―</v>
      </c>
      <c r="T69" s="162" t="str">
        <f t="shared" si="21"/>
        <v>―</v>
      </c>
      <c r="U69" s="162" t="str">
        <f t="shared" si="21"/>
        <v>―</v>
      </c>
      <c r="V69" s="162" t="str">
        <f t="shared" si="21"/>
        <v>―</v>
      </c>
      <c r="W69" s="162" t="str">
        <f t="shared" si="21"/>
        <v>―</v>
      </c>
      <c r="X69" s="162" t="str">
        <f t="shared" si="21"/>
        <v>―</v>
      </c>
      <c r="Y69" s="162">
        <f t="shared" si="21"/>
        <v>66.314263573105976</v>
      </c>
      <c r="Z69" s="162">
        <f t="shared" si="21"/>
        <v>55.574307793467568</v>
      </c>
      <c r="AA69" s="162">
        <f t="shared" si="21"/>
        <v>32.65700615979847</v>
      </c>
      <c r="AB69" s="162">
        <f t="shared" si="21"/>
        <v>25.25922435581489</v>
      </c>
      <c r="AC69" s="162">
        <f t="shared" si="21"/>
        <v>38.276442829107118</v>
      </c>
      <c r="AD69" s="162">
        <f t="shared" si="21"/>
        <v>40.342818081051448</v>
      </c>
      <c r="AE69" s="162">
        <f t="shared" si="21"/>
        <v>34.999396363933059</v>
      </c>
      <c r="AF69" s="162">
        <f t="shared" si="21"/>
        <v>19.639000087514823</v>
      </c>
      <c r="AG69" s="162">
        <f t="shared" si="21"/>
        <v>10.259307150171693</v>
      </c>
      <c r="AH69" s="162">
        <f t="shared" si="21"/>
        <v>12.923390022919135</v>
      </c>
      <c r="AI69" s="162">
        <f t="shared" si="21"/>
        <v>29.036792346403463</v>
      </c>
      <c r="AJ69" s="162">
        <f t="shared" si="21"/>
        <v>29.197017385230573</v>
      </c>
      <c r="AK69" s="162">
        <f t="shared" si="21"/>
        <v>24.856398834955073</v>
      </c>
      <c r="AL69" s="162">
        <f t="shared" si="21"/>
        <v>22.146431300704549</v>
      </c>
      <c r="AM69" s="162">
        <f t="shared" si="21"/>
        <v>4.7847940188874061</v>
      </c>
      <c r="AN69" s="162">
        <f t="shared" si="21"/>
        <v>2.2153893795578528</v>
      </c>
      <c r="AO69" s="162">
        <f t="shared" si="21"/>
        <v>3.5212973135590353</v>
      </c>
      <c r="AP69" s="162">
        <f t="shared" si="21"/>
        <v>1.4495681496407009</v>
      </c>
      <c r="AQ69" s="162">
        <f t="shared" si="21"/>
        <v>0.59470835433539371</v>
      </c>
      <c r="AR69" s="162" t="str">
        <f t="shared" si="21"/>
        <v>―</v>
      </c>
      <c r="AS69" s="162" t="str">
        <f t="shared" si="21"/>
        <v>―</v>
      </c>
      <c r="AT69" s="162" t="str">
        <f t="shared" si="21"/>
        <v>―</v>
      </c>
      <c r="AU69" s="162" t="str">
        <f t="shared" si="21"/>
        <v>―</v>
      </c>
      <c r="AV69" s="162" t="str">
        <f t="shared" si="21"/>
        <v>―</v>
      </c>
      <c r="AW69" s="162" t="str">
        <f t="shared" si="21"/>
        <v>―</v>
      </c>
      <c r="AX69" s="162" t="str">
        <f t="shared" si="21"/>
        <v>―</v>
      </c>
      <c r="AY69" s="162" t="str">
        <f t="shared" si="21"/>
        <v>―</v>
      </c>
      <c r="AZ69" s="162" t="str">
        <f t="shared" si="21"/>
        <v>―</v>
      </c>
      <c r="BA69" s="162" t="str">
        <f t="shared" si="21"/>
        <v>―</v>
      </c>
      <c r="BB69" s="162" t="str">
        <f t="shared" si="21"/>
        <v>―</v>
      </c>
      <c r="BC69" s="162" t="str">
        <f t="shared" si="21"/>
        <v>―</v>
      </c>
      <c r="BD69" s="162" t="str">
        <f t="shared" si="21"/>
        <v>―</v>
      </c>
      <c r="BE69" s="162" t="str">
        <f t="shared" si="21"/>
        <v>―</v>
      </c>
      <c r="BF69" s="162" t="str">
        <f t="shared" si="21"/>
        <v>―</v>
      </c>
      <c r="BG69" s="162" t="str">
        <f t="shared" si="21"/>
        <v>―</v>
      </c>
      <c r="BH69" s="162" t="str">
        <f t="shared" si="21"/>
        <v>―</v>
      </c>
      <c r="BI69" s="162" t="str">
        <f t="shared" si="21"/>
        <v>―</v>
      </c>
      <c r="BJ69" s="162" t="str">
        <f t="shared" si="21"/>
        <v>―</v>
      </c>
      <c r="BK69" s="162" t="str">
        <f t="shared" si="21"/>
        <v>―</v>
      </c>
      <c r="BL69" s="162" t="str">
        <f t="shared" si="21"/>
        <v>―</v>
      </c>
      <c r="BM69" s="162" t="str">
        <f t="shared" si="21"/>
        <v>―</v>
      </c>
      <c r="BN69" s="162" t="str">
        <f t="shared" si="21"/>
        <v>―</v>
      </c>
      <c r="BO69" s="162" t="str">
        <f t="shared" si="21"/>
        <v>―</v>
      </c>
      <c r="BP69" s="162" t="str">
        <f t="shared" si="21"/>
        <v>―</v>
      </c>
      <c r="BQ69" s="162" t="str">
        <f t="shared" si="21"/>
        <v>―</v>
      </c>
      <c r="BR69" s="162" t="str">
        <f t="shared" si="21"/>
        <v>―</v>
      </c>
      <c r="BS69" s="162" t="str">
        <f t="shared" si="21"/>
        <v>―</v>
      </c>
      <c r="BT69" s="162" t="str">
        <f t="shared" si="21"/>
        <v>―</v>
      </c>
      <c r="BU69" s="162" t="str">
        <f t="shared" si="21"/>
        <v>―</v>
      </c>
      <c r="BV69" s="162" t="str">
        <f t="shared" si="21"/>
        <v>―</v>
      </c>
      <c r="BW69" s="162" t="str">
        <f t="shared" si="21"/>
        <v>―</v>
      </c>
      <c r="BX69" s="162" t="str">
        <f t="shared" si="21"/>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1"/>
        <v>―</v>
      </c>
      <c r="R70" s="162" t="str">
        <f t="shared" si="21"/>
        <v>―</v>
      </c>
      <c r="S70" s="162" t="str">
        <f t="shared" si="21"/>
        <v>―</v>
      </c>
      <c r="T70" s="162" t="str">
        <f t="shared" si="21"/>
        <v>―</v>
      </c>
      <c r="U70" s="162" t="str">
        <f t="shared" si="21"/>
        <v>―</v>
      </c>
      <c r="V70" s="162" t="str">
        <f t="shared" si="21"/>
        <v>―</v>
      </c>
      <c r="W70" s="162" t="str">
        <f t="shared" si="21"/>
        <v>―</v>
      </c>
      <c r="X70" s="162" t="str">
        <f t="shared" si="21"/>
        <v>―</v>
      </c>
      <c r="Y70" s="162">
        <f t="shared" si="21"/>
        <v>19.350947256460159</v>
      </c>
      <c r="Z70" s="162">
        <f t="shared" si="21"/>
        <v>16.627263731938967</v>
      </c>
      <c r="AA70" s="162">
        <f t="shared" si="21"/>
        <v>6.9379641380191259</v>
      </c>
      <c r="AB70" s="162">
        <f t="shared" si="21"/>
        <v>4.9393951623113219</v>
      </c>
      <c r="AC70" s="162">
        <f t="shared" si="21"/>
        <v>22.659700910479263</v>
      </c>
      <c r="AD70" s="162">
        <f t="shared" si="21"/>
        <v>16.851143303881976</v>
      </c>
      <c r="AE70" s="162">
        <f t="shared" si="21"/>
        <v>15.876425953885942</v>
      </c>
      <c r="AF70" s="162">
        <f t="shared" si="21"/>
        <v>21.522697678579949</v>
      </c>
      <c r="AG70" s="162">
        <f t="shared" si="21"/>
        <v>28.033643197443837</v>
      </c>
      <c r="AH70" s="162">
        <f t="shared" si="21"/>
        <v>24.991578162231363</v>
      </c>
      <c r="AI70" s="162">
        <f t="shared" si="21"/>
        <v>23.020385924261809</v>
      </c>
      <c r="AJ70" s="162">
        <f t="shared" si="21"/>
        <v>28.231755149609604</v>
      </c>
      <c r="AK70" s="162">
        <f t="shared" si="21"/>
        <v>20.388467119164623</v>
      </c>
      <c r="AL70" s="162">
        <f t="shared" si="21"/>
        <v>19.74620793665558</v>
      </c>
      <c r="AM70" s="162">
        <f t="shared" si="21"/>
        <v>20.655607629753426</v>
      </c>
      <c r="AN70" s="162">
        <f t="shared" si="21"/>
        <v>44.851463029253622</v>
      </c>
      <c r="AO70" s="162">
        <f t="shared" si="21"/>
        <v>287.46582611049536</v>
      </c>
      <c r="AP70" s="162">
        <f t="shared" si="21"/>
        <v>225.14449329617304</v>
      </c>
      <c r="AQ70" s="162">
        <f t="shared" si="21"/>
        <v>228.17914394818294</v>
      </c>
      <c r="AR70" s="162" t="str">
        <f t="shared" si="21"/>
        <v>―</v>
      </c>
      <c r="AS70" s="162" t="str">
        <f t="shared" si="21"/>
        <v>―</v>
      </c>
      <c r="AT70" s="162" t="str">
        <f t="shared" si="21"/>
        <v>―</v>
      </c>
      <c r="AU70" s="162" t="str">
        <f t="shared" si="21"/>
        <v>―</v>
      </c>
      <c r="AV70" s="162" t="str">
        <f t="shared" si="21"/>
        <v>―</v>
      </c>
      <c r="AW70" s="162" t="str">
        <f t="shared" si="21"/>
        <v>―</v>
      </c>
      <c r="AX70" s="162" t="str">
        <f t="shared" si="21"/>
        <v>―</v>
      </c>
      <c r="AY70" s="162" t="str">
        <f t="shared" si="21"/>
        <v>―</v>
      </c>
      <c r="AZ70" s="162" t="str">
        <f t="shared" si="21"/>
        <v>―</v>
      </c>
      <c r="BA70" s="162" t="str">
        <f t="shared" si="21"/>
        <v>―</v>
      </c>
      <c r="BB70" s="162" t="str">
        <f t="shared" si="21"/>
        <v>―</v>
      </c>
      <c r="BC70" s="162" t="str">
        <f t="shared" si="21"/>
        <v>―</v>
      </c>
      <c r="BD70" s="162" t="str">
        <f t="shared" si="21"/>
        <v>―</v>
      </c>
      <c r="BE70" s="162" t="str">
        <f t="shared" si="21"/>
        <v>―</v>
      </c>
      <c r="BF70" s="162" t="str">
        <f t="shared" si="21"/>
        <v>―</v>
      </c>
      <c r="BG70" s="162" t="str">
        <f t="shared" si="21"/>
        <v>―</v>
      </c>
      <c r="BH70" s="162" t="str">
        <f t="shared" si="21"/>
        <v>―</v>
      </c>
      <c r="BI70" s="162" t="str">
        <f t="shared" si="21"/>
        <v>―</v>
      </c>
      <c r="BJ70" s="162" t="str">
        <f t="shared" si="21"/>
        <v>―</v>
      </c>
      <c r="BK70" s="162" t="str">
        <f t="shared" si="21"/>
        <v>―</v>
      </c>
      <c r="BL70" s="162" t="str">
        <f t="shared" si="21"/>
        <v>―</v>
      </c>
      <c r="BM70" s="162" t="str">
        <f t="shared" si="21"/>
        <v>―</v>
      </c>
      <c r="BN70" s="162" t="str">
        <f t="shared" si="21"/>
        <v>―</v>
      </c>
      <c r="BO70" s="162" t="str">
        <f t="shared" si="21"/>
        <v>―</v>
      </c>
      <c r="BP70" s="162" t="str">
        <f t="shared" si="21"/>
        <v>―</v>
      </c>
      <c r="BQ70" s="162" t="str">
        <f t="shared" si="21"/>
        <v>―</v>
      </c>
      <c r="BR70" s="162" t="str">
        <f t="shared" si="21"/>
        <v>―</v>
      </c>
      <c r="BS70" s="162" t="str">
        <f t="shared" si="21"/>
        <v>―</v>
      </c>
      <c r="BT70" s="162" t="str">
        <f t="shared" si="21"/>
        <v>―</v>
      </c>
      <c r="BU70" s="162" t="str">
        <f t="shared" si="21"/>
        <v>―</v>
      </c>
      <c r="BV70" s="162" t="str">
        <f t="shared" si="21"/>
        <v>―</v>
      </c>
      <c r="BW70" s="162" t="str">
        <f t="shared" si="21"/>
        <v>―</v>
      </c>
      <c r="BX70" s="162" t="str">
        <f t="shared" si="21"/>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1"/>
        <v>―</v>
      </c>
      <c r="R71" s="163" t="str">
        <f t="shared" si="21"/>
        <v>―</v>
      </c>
      <c r="S71" s="163" t="str">
        <f t="shared" si="21"/>
        <v>―</v>
      </c>
      <c r="T71" s="163" t="str">
        <f t="shared" si="21"/>
        <v>―</v>
      </c>
      <c r="U71" s="163" t="str">
        <f t="shared" si="21"/>
        <v>―</v>
      </c>
      <c r="V71" s="163" t="str">
        <f t="shared" si="21"/>
        <v>―</v>
      </c>
      <c r="W71" s="163" t="str">
        <f t="shared" si="21"/>
        <v>―</v>
      </c>
      <c r="X71" s="163" t="str">
        <f t="shared" si="21"/>
        <v>―</v>
      </c>
      <c r="Y71" s="163">
        <f t="shared" si="21"/>
        <v>-2.2324293330491241</v>
      </c>
      <c r="Z71" s="163">
        <f t="shared" si="21"/>
        <v>-22.139553561920287</v>
      </c>
      <c r="AA71" s="163">
        <f t="shared" si="21"/>
        <v>-24.285254553887349</v>
      </c>
      <c r="AB71" s="163">
        <f t="shared" si="21"/>
        <v>-3.3424896059164211</v>
      </c>
      <c r="AC71" s="163">
        <f t="shared" si="21"/>
        <v>-33.972851161018994</v>
      </c>
      <c r="AD71" s="163">
        <f t="shared" si="21"/>
        <v>-12.299995046725831</v>
      </c>
      <c r="AE71" s="163">
        <f t="shared" si="21"/>
        <v>-2.0385247163627107</v>
      </c>
      <c r="AF71" s="163">
        <f t="shared" ref="AF71:BX71" si="22">IF(OR(AF62&lt;=0,AB62&lt;=0),"―",(AF62/AB62-1)*100)</f>
        <v>-19.464965619458809</v>
      </c>
      <c r="AG71" s="163">
        <f t="shared" si="22"/>
        <v>11.822422565308276</v>
      </c>
      <c r="AH71" s="163">
        <f t="shared" si="22"/>
        <v>18.1379223992578</v>
      </c>
      <c r="AI71" s="163">
        <f t="shared" si="22"/>
        <v>15.960599877324988</v>
      </c>
      <c r="AJ71" s="163">
        <f t="shared" si="22"/>
        <v>25.562027276596933</v>
      </c>
      <c r="AK71" s="163">
        <f t="shared" si="22"/>
        <v>2.1416722263394972</v>
      </c>
      <c r="AL71" s="163">
        <f t="shared" si="22"/>
        <v>-10.668056942947512</v>
      </c>
      <c r="AM71" s="163">
        <f t="shared" si="22"/>
        <v>2.8787757308659456</v>
      </c>
      <c r="AN71" s="163">
        <f t="shared" si="22"/>
        <v>1.3042579460776915</v>
      </c>
      <c r="AO71" s="163">
        <f t="shared" si="22"/>
        <v>24.72684424999272</v>
      </c>
      <c r="AP71" s="163">
        <f t="shared" si="22"/>
        <v>2.2099699954359453</v>
      </c>
      <c r="AQ71" s="163">
        <f t="shared" si="22"/>
        <v>12.286473956641819</v>
      </c>
      <c r="AR71" s="163" t="str">
        <f t="shared" si="22"/>
        <v>―</v>
      </c>
      <c r="AS71" s="163" t="str">
        <f t="shared" si="22"/>
        <v>―</v>
      </c>
      <c r="AT71" s="163" t="str">
        <f t="shared" si="22"/>
        <v>―</v>
      </c>
      <c r="AU71" s="163" t="str">
        <f t="shared" si="22"/>
        <v>―</v>
      </c>
      <c r="AV71" s="163" t="str">
        <f t="shared" si="22"/>
        <v>―</v>
      </c>
      <c r="AW71" s="163" t="str">
        <f t="shared" si="22"/>
        <v>―</v>
      </c>
      <c r="AX71" s="163" t="str">
        <f t="shared" si="22"/>
        <v>―</v>
      </c>
      <c r="AY71" s="163" t="str">
        <f t="shared" si="22"/>
        <v>―</v>
      </c>
      <c r="AZ71" s="163" t="str">
        <f t="shared" si="22"/>
        <v>―</v>
      </c>
      <c r="BA71" s="163" t="str">
        <f t="shared" si="22"/>
        <v>―</v>
      </c>
      <c r="BB71" s="163" t="str">
        <f t="shared" si="22"/>
        <v>―</v>
      </c>
      <c r="BC71" s="163" t="str">
        <f t="shared" si="22"/>
        <v>―</v>
      </c>
      <c r="BD71" s="163" t="str">
        <f t="shared" si="22"/>
        <v>―</v>
      </c>
      <c r="BE71" s="163" t="str">
        <f t="shared" si="22"/>
        <v>―</v>
      </c>
      <c r="BF71" s="163" t="str">
        <f t="shared" si="22"/>
        <v>―</v>
      </c>
      <c r="BG71" s="163" t="str">
        <f t="shared" si="22"/>
        <v>―</v>
      </c>
      <c r="BH71" s="163" t="str">
        <f t="shared" si="22"/>
        <v>―</v>
      </c>
      <c r="BI71" s="163" t="str">
        <f t="shared" si="22"/>
        <v>―</v>
      </c>
      <c r="BJ71" s="163" t="str">
        <f t="shared" si="22"/>
        <v>―</v>
      </c>
      <c r="BK71" s="163" t="str">
        <f t="shared" si="22"/>
        <v>―</v>
      </c>
      <c r="BL71" s="163" t="str">
        <f t="shared" si="22"/>
        <v>―</v>
      </c>
      <c r="BM71" s="163" t="str">
        <f t="shared" si="22"/>
        <v>―</v>
      </c>
      <c r="BN71" s="163" t="str">
        <f t="shared" si="22"/>
        <v>―</v>
      </c>
      <c r="BO71" s="163" t="str">
        <f t="shared" si="22"/>
        <v>―</v>
      </c>
      <c r="BP71" s="163" t="str">
        <f t="shared" si="22"/>
        <v>―</v>
      </c>
      <c r="BQ71" s="163" t="str">
        <f t="shared" si="22"/>
        <v>―</v>
      </c>
      <c r="BR71" s="163" t="str">
        <f t="shared" si="22"/>
        <v>―</v>
      </c>
      <c r="BS71" s="163" t="str">
        <f t="shared" si="22"/>
        <v>―</v>
      </c>
      <c r="BT71" s="163" t="str">
        <f t="shared" si="22"/>
        <v>―</v>
      </c>
      <c r="BU71" s="163" t="str">
        <f t="shared" si="22"/>
        <v>―</v>
      </c>
      <c r="BV71" s="163" t="str">
        <f t="shared" si="22"/>
        <v>―</v>
      </c>
      <c r="BW71" s="163" t="str">
        <f t="shared" si="22"/>
        <v>―</v>
      </c>
      <c r="BX71" s="163" t="str">
        <f t="shared" si="22"/>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592</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3">N75</f>
        <v>H1</v>
      </c>
      <c r="S75" s="33" t="str">
        <f t="shared" si="23"/>
        <v>Q3YTD</v>
      </c>
      <c r="T75" s="33" t="str">
        <f t="shared" si="23"/>
        <v>FY</v>
      </c>
      <c r="U75" s="33" t="str">
        <f t="shared" si="23"/>
        <v>Q1</v>
      </c>
      <c r="V75" s="33" t="str">
        <f t="shared" si="23"/>
        <v>H1</v>
      </c>
      <c r="W75" s="33" t="str">
        <f t="shared" si="23"/>
        <v>Q3YTD</v>
      </c>
      <c r="X75" s="33" t="str">
        <f t="shared" si="23"/>
        <v>FY</v>
      </c>
      <c r="Y75" s="33" t="str">
        <f t="shared" si="23"/>
        <v>Q1</v>
      </c>
      <c r="Z75" s="33" t="str">
        <f t="shared" si="23"/>
        <v>H1</v>
      </c>
      <c r="AA75" s="33" t="str">
        <f t="shared" si="23"/>
        <v>Q3YTD</v>
      </c>
      <c r="AB75" s="33" t="str">
        <f t="shared" si="23"/>
        <v>FY</v>
      </c>
      <c r="AC75" s="33" t="str">
        <f t="shared" si="23"/>
        <v>Q1</v>
      </c>
      <c r="AD75" s="33" t="str">
        <f t="shared" si="23"/>
        <v>H1</v>
      </c>
      <c r="AE75" s="33" t="str">
        <f t="shared" si="23"/>
        <v>Q3YTD</v>
      </c>
      <c r="AF75" s="33" t="str">
        <f t="shared" si="23"/>
        <v>FY</v>
      </c>
      <c r="AG75" s="33" t="str">
        <f t="shared" si="23"/>
        <v>Q1</v>
      </c>
      <c r="AH75" s="33" t="str">
        <f t="shared" si="23"/>
        <v>H1</v>
      </c>
      <c r="AI75" s="33" t="str">
        <f t="shared" si="23"/>
        <v>Q3YTD</v>
      </c>
      <c r="AJ75" s="33" t="str">
        <f t="shared" si="23"/>
        <v>FY</v>
      </c>
      <c r="AK75" s="33" t="str">
        <f t="shared" si="23"/>
        <v>Q1</v>
      </c>
      <c r="AL75" s="33" t="str">
        <f t="shared" si="23"/>
        <v>H1</v>
      </c>
      <c r="AM75" s="33" t="str">
        <f t="shared" si="23"/>
        <v>Q3YTD</v>
      </c>
      <c r="AN75" s="33" t="str">
        <f t="shared" si="23"/>
        <v>FY</v>
      </c>
      <c r="AO75" s="33" t="str">
        <f t="shared" si="23"/>
        <v>Q1</v>
      </c>
      <c r="AP75" s="33" t="str">
        <f t="shared" si="23"/>
        <v>H1</v>
      </c>
      <c r="AQ75" s="33" t="str">
        <f t="shared" si="23"/>
        <v>Q3YTD</v>
      </c>
      <c r="AR75" s="33" t="str">
        <f t="shared" si="23"/>
        <v>FY</v>
      </c>
      <c r="AS75" s="33" t="str">
        <f t="shared" si="23"/>
        <v>Q1</v>
      </c>
      <c r="AT75" s="33" t="str">
        <f t="shared" si="23"/>
        <v>H1</v>
      </c>
      <c r="AU75" s="33" t="str">
        <f t="shared" si="23"/>
        <v>Q3YTD</v>
      </c>
      <c r="AV75" s="33" t="str">
        <f t="shared" si="23"/>
        <v>FY</v>
      </c>
      <c r="AW75" s="33" t="str">
        <f t="shared" si="23"/>
        <v>Q1</v>
      </c>
      <c r="AX75" s="33" t="str">
        <f t="shared" si="23"/>
        <v>H1</v>
      </c>
      <c r="AY75" s="33" t="str">
        <f t="shared" si="23"/>
        <v>Q3YTD</v>
      </c>
      <c r="AZ75" s="33" t="str">
        <f t="shared" si="23"/>
        <v>FY</v>
      </c>
      <c r="BA75" s="33" t="str">
        <f t="shared" si="23"/>
        <v>Q1</v>
      </c>
      <c r="BB75" s="33" t="str">
        <f t="shared" si="23"/>
        <v>H1</v>
      </c>
      <c r="BC75" s="33" t="str">
        <f t="shared" si="23"/>
        <v>Q3YTD</v>
      </c>
      <c r="BD75" s="33" t="str">
        <f t="shared" si="23"/>
        <v>FY</v>
      </c>
      <c r="BE75" s="33" t="str">
        <f t="shared" si="23"/>
        <v>Q1</v>
      </c>
      <c r="BF75" s="33" t="str">
        <f t="shared" si="23"/>
        <v>H1</v>
      </c>
      <c r="BG75" s="33" t="str">
        <f t="shared" si="23"/>
        <v>Q3YTD</v>
      </c>
      <c r="BH75" s="33" t="str">
        <f t="shared" si="23"/>
        <v>FY</v>
      </c>
      <c r="BI75" s="33" t="str">
        <f t="shared" si="23"/>
        <v>Q1</v>
      </c>
      <c r="BJ75" s="33" t="str">
        <f t="shared" si="23"/>
        <v>H1</v>
      </c>
      <c r="BK75" s="33" t="str">
        <f t="shared" si="23"/>
        <v>Q3YTD</v>
      </c>
      <c r="BL75" s="33" t="str">
        <f t="shared" si="23"/>
        <v>FY</v>
      </c>
      <c r="BM75" s="33" t="str">
        <f t="shared" si="23"/>
        <v>Q1</v>
      </c>
      <c r="BN75" s="33" t="str">
        <f t="shared" si="23"/>
        <v>H1</v>
      </c>
      <c r="BO75" s="33" t="str">
        <f t="shared" si="23"/>
        <v>Q3YTD</v>
      </c>
      <c r="BP75" s="33" t="str">
        <f t="shared" si="23"/>
        <v>FY</v>
      </c>
      <c r="BQ75" s="33" t="str">
        <f t="shared" si="23"/>
        <v>Q1</v>
      </c>
      <c r="BR75" s="33" t="str">
        <f t="shared" si="23"/>
        <v>H1</v>
      </c>
      <c r="BS75" s="33" t="str">
        <f t="shared" si="23"/>
        <v>Q3YTD</v>
      </c>
      <c r="BT75" s="33" t="str">
        <f t="shared" si="23"/>
        <v>FY</v>
      </c>
      <c r="BU75" s="33" t="str">
        <f t="shared" si="23"/>
        <v>Q1</v>
      </c>
      <c r="BV75" s="33" t="str">
        <f t="shared" si="23"/>
        <v>H1</v>
      </c>
      <c r="BW75" s="33" t="str">
        <f t="shared" si="23"/>
        <v>Q3YTD</v>
      </c>
      <c r="BX75" s="80" t="str">
        <f t="shared" si="23"/>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4">SUM(N77:N80)</f>
        <v>0</v>
      </c>
      <c r="O76" s="107">
        <f t="shared" si="24"/>
        <v>0</v>
      </c>
      <c r="P76" s="107">
        <f t="shared" si="24"/>
        <v>0</v>
      </c>
      <c r="Q76" s="107">
        <f t="shared" si="24"/>
        <v>0</v>
      </c>
      <c r="R76" s="107">
        <f t="shared" si="24"/>
        <v>0</v>
      </c>
      <c r="S76" s="107">
        <f t="shared" si="24"/>
        <v>0</v>
      </c>
      <c r="T76" s="107">
        <f t="shared" si="24"/>
        <v>0</v>
      </c>
      <c r="U76" s="107">
        <f t="shared" si="24"/>
        <v>17427195815</v>
      </c>
      <c r="V76" s="107">
        <f t="shared" si="24"/>
        <v>35263238140</v>
      </c>
      <c r="W76" s="107">
        <f t="shared" si="24"/>
        <v>54345513419</v>
      </c>
      <c r="X76" s="107">
        <f t="shared" si="24"/>
        <v>74329261052</v>
      </c>
      <c r="Y76" s="107">
        <f t="shared" si="24"/>
        <v>20479119598</v>
      </c>
      <c r="Z76" s="107">
        <f t="shared" si="24"/>
        <v>41031454207</v>
      </c>
      <c r="AA76" s="107">
        <f t="shared" si="24"/>
        <v>62248526219</v>
      </c>
      <c r="AB76" s="107">
        <f t="shared" si="24"/>
        <v>84251083116</v>
      </c>
      <c r="AC76" s="107">
        <f t="shared" si="24"/>
        <v>23337981904</v>
      </c>
      <c r="AD76" s="107">
        <f t="shared" si="24"/>
        <v>47061721578</v>
      </c>
      <c r="AE76" s="107">
        <f t="shared" si="24"/>
        <v>71427632436</v>
      </c>
      <c r="AF76" s="107">
        <f t="shared" si="24"/>
        <v>95719822200</v>
      </c>
      <c r="AG76" s="107">
        <f t="shared" si="24"/>
        <v>24960504492</v>
      </c>
      <c r="AH76" s="107">
        <f t="shared" si="24"/>
        <v>50360513480</v>
      </c>
      <c r="AI76" s="107">
        <f t="shared" si="24"/>
        <v>78118953563</v>
      </c>
      <c r="AJ76" s="107">
        <f t="shared" si="24"/>
        <v>106182199681</v>
      </c>
      <c r="AK76" s="107">
        <f t="shared" si="24"/>
        <v>29095009198</v>
      </c>
      <c r="AL76" s="107">
        <f t="shared" si="24"/>
        <v>58150913282</v>
      </c>
      <c r="AM76" s="107">
        <f t="shared" si="24"/>
        <v>87255499022</v>
      </c>
      <c r="AN76" s="107">
        <f t="shared" si="24"/>
        <v>117239850400</v>
      </c>
      <c r="AO76" s="107">
        <f t="shared" si="24"/>
        <v>32059328119</v>
      </c>
      <c r="AP76" s="107">
        <f t="shared" si="24"/>
        <v>65140927147</v>
      </c>
      <c r="AQ76" s="107">
        <f t="shared" si="24"/>
        <v>98440919327</v>
      </c>
      <c r="AR76" s="107">
        <f t="shared" si="24"/>
        <v>0</v>
      </c>
      <c r="AS76" s="107">
        <f t="shared" si="24"/>
        <v>0</v>
      </c>
      <c r="AT76" s="107">
        <f t="shared" si="24"/>
        <v>0</v>
      </c>
      <c r="AU76" s="107">
        <f t="shared" si="24"/>
        <v>0</v>
      </c>
      <c r="AV76" s="107">
        <f t="shared" si="24"/>
        <v>0</v>
      </c>
      <c r="AW76" s="107">
        <f t="shared" si="24"/>
        <v>0</v>
      </c>
      <c r="AX76" s="107">
        <f t="shared" si="24"/>
        <v>0</v>
      </c>
      <c r="AY76" s="107">
        <f t="shared" si="24"/>
        <v>0</v>
      </c>
      <c r="AZ76" s="107">
        <f t="shared" si="24"/>
        <v>0</v>
      </c>
      <c r="BA76" s="107">
        <f t="shared" si="24"/>
        <v>0</v>
      </c>
      <c r="BB76" s="107">
        <f t="shared" si="24"/>
        <v>0</v>
      </c>
      <c r="BC76" s="107">
        <f t="shared" si="24"/>
        <v>0</v>
      </c>
      <c r="BD76" s="107">
        <f t="shared" si="24"/>
        <v>0</v>
      </c>
      <c r="BE76" s="107">
        <f t="shared" si="24"/>
        <v>0</v>
      </c>
      <c r="BF76" s="107">
        <f t="shared" si="24"/>
        <v>0</v>
      </c>
      <c r="BG76" s="107">
        <f t="shared" si="24"/>
        <v>0</v>
      </c>
      <c r="BH76" s="107">
        <f t="shared" si="24"/>
        <v>0</v>
      </c>
      <c r="BI76" s="107">
        <f t="shared" si="24"/>
        <v>0</v>
      </c>
      <c r="BJ76" s="107">
        <f t="shared" si="24"/>
        <v>0</v>
      </c>
      <c r="BK76" s="107">
        <f t="shared" si="24"/>
        <v>0</v>
      </c>
      <c r="BL76" s="107">
        <f t="shared" si="24"/>
        <v>0</v>
      </c>
      <c r="BM76" s="107">
        <f t="shared" si="24"/>
        <v>0</v>
      </c>
      <c r="BN76" s="107">
        <f t="shared" si="24"/>
        <v>0</v>
      </c>
      <c r="BO76" s="107">
        <f t="shared" si="24"/>
        <v>0</v>
      </c>
      <c r="BP76" s="107">
        <f t="shared" si="24"/>
        <v>0</v>
      </c>
      <c r="BQ76" s="107">
        <f t="shared" si="24"/>
        <v>0</v>
      </c>
      <c r="BR76" s="107">
        <f t="shared" si="24"/>
        <v>0</v>
      </c>
      <c r="BS76" s="107">
        <f t="shared" si="24"/>
        <v>0</v>
      </c>
      <c r="BT76" s="107">
        <f t="shared" si="24"/>
        <v>0</v>
      </c>
      <c r="BU76" s="107">
        <f t="shared" si="24"/>
        <v>0</v>
      </c>
      <c r="BV76" s="107">
        <f t="shared" si="24"/>
        <v>0</v>
      </c>
      <c r="BW76" s="107">
        <f t="shared" si="24"/>
        <v>0</v>
      </c>
      <c r="BX76" s="107">
        <f t="shared" si="24"/>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58">
        <f>'21Q4_P8'!U77</f>
        <v>13244561784</v>
      </c>
      <c r="V77" s="158">
        <f>'21Q4_P8'!V77</f>
        <v>26591319854</v>
      </c>
      <c r="W77" s="158">
        <f>'21Q4_P8'!W77</f>
        <v>40080296685</v>
      </c>
      <c r="X77" s="158">
        <f>'21Q4_P8'!X77</f>
        <v>53601346734</v>
      </c>
      <c r="Y77" s="158">
        <f>'21Q4_P8'!Y77</f>
        <v>13795723760</v>
      </c>
      <c r="Z77" s="158">
        <f>'21Q4_P8'!Z77</f>
        <v>27643569055</v>
      </c>
      <c r="AA77" s="158">
        <f>'21Q4_P8'!AA77</f>
        <v>41612907772</v>
      </c>
      <c r="AB77" s="158">
        <f>'21Q4_P8'!AB77</f>
        <v>55640480427</v>
      </c>
      <c r="AC77" s="158">
        <f>'21Q4_P8'!AC77</f>
        <v>14285026380</v>
      </c>
      <c r="AD77" s="158">
        <f>'21Q4_P8'!AD77</f>
        <v>28770698959</v>
      </c>
      <c r="AE77" s="158">
        <f>'21Q4_P8'!AE77</f>
        <v>43467957209</v>
      </c>
      <c r="AF77" s="158">
        <f>'21Q4_P8'!AF77</f>
        <v>58263328663</v>
      </c>
      <c r="AG77" s="158">
        <f>'21Q4_P8'!AG77</f>
        <v>14895907207</v>
      </c>
      <c r="AH77" s="158">
        <f>'21Q4_P8'!AH77</f>
        <v>29800499376</v>
      </c>
      <c r="AI77" s="158">
        <f>'21Q4_P8'!AI77</f>
        <v>45124372356</v>
      </c>
      <c r="AJ77" s="158">
        <f>'21Q4_P8'!AJ77</f>
        <v>60926805871</v>
      </c>
      <c r="AK77" s="158">
        <f>'21Q4_P8'!AK77</f>
        <v>16585097815</v>
      </c>
      <c r="AL77" s="158">
        <f>'21Q4_P8'!AL77</f>
        <v>32884778319</v>
      </c>
      <c r="AM77" s="158">
        <f>'21Q4_P8'!AM77</f>
        <v>48865627903</v>
      </c>
      <c r="AN77" s="158">
        <f>'21Q4_P8'!AN77</f>
        <v>66042122418</v>
      </c>
      <c r="AO77" s="158">
        <f>'22Q1_P8'!AO77</f>
        <v>17085356553</v>
      </c>
      <c r="AP77" s="158">
        <f>'22Q2_P8'!AP77</f>
        <v>35648155067</v>
      </c>
      <c r="AQ77" s="158">
        <f>'22Q3_P1'!P9</f>
        <v>54069012708</v>
      </c>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636</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58">
        <f>'21Q4_P8'!U78</f>
        <v>3686457328</v>
      </c>
      <c r="V78" s="158">
        <f>'21Q4_P8'!V78</f>
        <v>7643481925</v>
      </c>
      <c r="W78" s="158">
        <f>'21Q4_P8'!W78</f>
        <v>12716365091</v>
      </c>
      <c r="X78" s="158">
        <f>'21Q4_P8'!X78</f>
        <v>18644121359</v>
      </c>
      <c r="Y78" s="158">
        <f>'21Q4_P8'!Y78</f>
        <v>6131104357</v>
      </c>
      <c r="Z78" s="158">
        <f>'21Q4_P8'!Z78</f>
        <v>12287217983</v>
      </c>
      <c r="AA78" s="158">
        <f>'21Q4_P8'!AA78</f>
        <v>19016752917</v>
      </c>
      <c r="AB78" s="158">
        <f>'21Q4_P8'!AB78</f>
        <v>26441814440</v>
      </c>
      <c r="AC78" s="158">
        <f>'21Q4_P8'!AC78</f>
        <v>8477873011</v>
      </c>
      <c r="AD78" s="158">
        <f>'21Q4_P8'!AD78</f>
        <v>17117536358</v>
      </c>
      <c r="AE78" s="158">
        <f>'21Q4_P8'!AE78</f>
        <v>26202367897</v>
      </c>
      <c r="AF78" s="158">
        <f>'21Q4_P8'!AF78</f>
        <v>35085637259</v>
      </c>
      <c r="AG78" s="158">
        <f>'21Q4_P8'!AG78</f>
        <v>9347644043</v>
      </c>
      <c r="AH78" s="158">
        <f>'21Q4_P8'!AH78</f>
        <v>19103844781</v>
      </c>
      <c r="AI78" s="158">
        <f>'21Q4_P8'!AI78</f>
        <v>30826619989</v>
      </c>
      <c r="AJ78" s="158">
        <f>'21Q4_P8'!AJ78</f>
        <v>42303539051</v>
      </c>
      <c r="AK78" s="158">
        <f>'21Q4_P8'!AK78</f>
        <v>11671131728</v>
      </c>
      <c r="AL78" s="158">
        <f>'21Q4_P8'!AL78</f>
        <v>23587982760</v>
      </c>
      <c r="AM78" s="158">
        <f>'21Q4_P8'!AM78</f>
        <v>35871668615</v>
      </c>
      <c r="AN78" s="158">
        <f>'21Q4_P8'!AN78</f>
        <v>47602846123</v>
      </c>
      <c r="AO78" s="158">
        <f>'22Q1_P8'!AO78</f>
        <v>12082106976</v>
      </c>
      <c r="AP78" s="158">
        <f>'22Q2_P8'!AP78</f>
        <v>24171700885</v>
      </c>
      <c r="AQ78" s="158">
        <f>'22Q3_P1'!P10</f>
        <v>36528438846</v>
      </c>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636</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58">
        <f>'21Q4_P8'!U79</f>
        <v>311311680</v>
      </c>
      <c r="V79" s="158">
        <f>'21Q4_P8'!V79</f>
        <v>656854470</v>
      </c>
      <c r="W79" s="158">
        <f>'21Q4_P8'!W79</f>
        <v>1054530495</v>
      </c>
      <c r="X79" s="158">
        <f>'21Q4_P8'!X79</f>
        <v>1451321344</v>
      </c>
      <c r="Y79" s="158">
        <f>'21Q4_P8'!Y79</f>
        <v>371553439</v>
      </c>
      <c r="Z79" s="158">
        <f>'21Q4_P8'!Z79</f>
        <v>774550540</v>
      </c>
      <c r="AA79" s="158">
        <f>'21Q4_P8'!AA79</f>
        <v>1199817185</v>
      </c>
      <c r="AB79" s="158">
        <f>'21Q4_P8'!AB79</f>
        <v>1616207102</v>
      </c>
      <c r="AC79" s="158">
        <f>'21Q4_P8'!AC79</f>
        <v>455746337</v>
      </c>
      <c r="AD79" s="158">
        <f>'21Q4_P8'!AD79</f>
        <v>926653057</v>
      </c>
      <c r="AE79" s="158">
        <f>'21Q4_P8'!AE79</f>
        <v>1419436846</v>
      </c>
      <c r="AF79" s="158">
        <f>'21Q4_P8'!AF79</f>
        <v>1925445106</v>
      </c>
      <c r="AG79" s="158">
        <f>'21Q4_P8'!AG79</f>
        <v>583508639</v>
      </c>
      <c r="AH79" s="158">
        <f>'21Q4_P8'!AH79</f>
        <v>1172102380</v>
      </c>
      <c r="AI79" s="158">
        <f>'21Q4_P8'!AI79</f>
        <v>1778326899</v>
      </c>
      <c r="AJ79" s="158">
        <f>'21Q4_P8'!AJ79</f>
        <v>2427190172</v>
      </c>
      <c r="AK79" s="158">
        <f>'21Q4_P8'!AK79</f>
        <v>702477106</v>
      </c>
      <c r="AL79" s="158">
        <f>'21Q4_P8'!AL79</f>
        <v>1407295791</v>
      </c>
      <c r="AM79" s="158">
        <f>'21Q4_P8'!AM79</f>
        <v>2138739668</v>
      </c>
      <c r="AN79" s="158">
        <f>'21Q4_P8'!AN79</f>
        <v>3078627612</v>
      </c>
      <c r="AO79" s="158">
        <f>'22Q1_P8'!AO79</f>
        <v>2721858722</v>
      </c>
      <c r="AP79" s="158">
        <f>'22Q2_P8'!AP79</f>
        <v>5013537864</v>
      </c>
      <c r="AQ79" s="158">
        <f>'22Q3_P1'!P11</f>
        <v>7413984118</v>
      </c>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636</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59">
        <f>'21Q4_P8'!U80</f>
        <v>184865023</v>
      </c>
      <c r="V80" s="159">
        <f>'21Q4_P8'!V80</f>
        <v>371581891</v>
      </c>
      <c r="W80" s="159">
        <f>'21Q4_P8'!W80</f>
        <v>494321148</v>
      </c>
      <c r="X80" s="159">
        <f>'21Q4_P8'!X80</f>
        <v>632471615</v>
      </c>
      <c r="Y80" s="159">
        <f>'21Q4_P8'!Y80</f>
        <v>180738042</v>
      </c>
      <c r="Z80" s="159">
        <f>'21Q4_P8'!Z80</f>
        <v>326116629</v>
      </c>
      <c r="AA80" s="159">
        <f>'21Q4_P8'!AA80</f>
        <v>419048345</v>
      </c>
      <c r="AB80" s="159">
        <f>'21Q4_P8'!AB80</f>
        <v>552581147</v>
      </c>
      <c r="AC80" s="159">
        <f>'21Q4_P8'!AC80</f>
        <v>119336176</v>
      </c>
      <c r="AD80" s="159">
        <f>'21Q4_P8'!AD80</f>
        <v>246833204</v>
      </c>
      <c r="AE80" s="159">
        <f>'21Q4_P8'!AE80</f>
        <v>337870484</v>
      </c>
      <c r="AF80" s="159">
        <f>'21Q4_P8'!AF80</f>
        <v>445411172</v>
      </c>
      <c r="AG80" s="159">
        <f>'21Q4_P8'!AG80</f>
        <v>133444603</v>
      </c>
      <c r="AH80" s="159">
        <f>'21Q4_P8'!AH80</f>
        <v>284066943</v>
      </c>
      <c r="AI80" s="159">
        <f>'21Q4_P8'!AI80</f>
        <v>389634319</v>
      </c>
      <c r="AJ80" s="159">
        <f>'21Q4_P8'!AJ80</f>
        <v>524664587</v>
      </c>
      <c r="AK80" s="159">
        <f>'21Q4_P8'!AK80</f>
        <v>136302549</v>
      </c>
      <c r="AL80" s="159">
        <f>'21Q4_P8'!AL80</f>
        <v>270856412</v>
      </c>
      <c r="AM80" s="159">
        <f>'21Q4_P8'!AM80</f>
        <v>379462836</v>
      </c>
      <c r="AN80" s="159">
        <f>'21Q4_P8'!AN80</f>
        <v>516254247</v>
      </c>
      <c r="AO80" s="159">
        <f>'22Q1_P8'!AO80</f>
        <v>170005868</v>
      </c>
      <c r="AP80" s="159">
        <f>'22Q2_P8'!AP80</f>
        <v>307533331</v>
      </c>
      <c r="AQ80" s="159">
        <f>'22Q3_P1'!P12</f>
        <v>429483655</v>
      </c>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636</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BQ74:BT74"/>
    <mergeCell ref="BU74:BX74"/>
    <mergeCell ref="AS74:AV74"/>
    <mergeCell ref="AW74:AZ74"/>
    <mergeCell ref="BA74:BD74"/>
    <mergeCell ref="BE74:BH74"/>
    <mergeCell ref="BI74:BL74"/>
    <mergeCell ref="BM74:BP74"/>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&amp;R8</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FACD-BF2F-4784-86E0-DED1AE5462E8}">
  <dimension ref="A1:CB84"/>
  <sheetViews>
    <sheetView defaultGridColor="0" colorId="23" zoomScaleNormal="100" workbookViewId="0">
      <pane xSplit="11" ySplit="2" topLeftCell="AM51" activePane="bottomRight" state="frozen"/>
      <selection activeCell="L30" sqref="L30"/>
      <selection pane="topRight" activeCell="L30" sqref="L30"/>
      <selection pane="bottomLeft" activeCell="L30" sqref="L30"/>
      <selection pane="bottomRight" activeCell="L30" sqref="L30"/>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635</v>
      </c>
      <c r="CB2" s="3" t="s">
        <v>89</v>
      </c>
    </row>
    <row r="3" spans="1:80" ht="15" customHeight="1" x14ac:dyDescent="0.25">
      <c r="L3" s="27"/>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'22Q3_パラメータ設定'!$F$4</f>
        <v>FY2021</v>
      </c>
      <c r="D56" s="353"/>
      <c r="E56" s="353"/>
      <c r="F56" s="354"/>
      <c r="G56" s="355" t="str">
        <f>'22Q3_パラメータ設定'!$G$4</f>
        <v>FY2022</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381</v>
      </c>
      <c r="I57" s="157" t="s">
        <v>382</v>
      </c>
      <c r="J57" s="80" t="s">
        <v>378</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J63" si="1">+IF(OR(AK58="",AK58=0),"―",IF(AK58&lt;0,ROUNDDOWN(AK58/10^6,0)+-0.0000001,ROUNDDOWN(AK58/10^6,0)))</f>
        <v>1607</v>
      </c>
      <c r="D58" s="107">
        <f t="shared" si="1"/>
        <v>1840</v>
      </c>
      <c r="E58" s="107">
        <f t="shared" si="1"/>
        <v>1804</v>
      </c>
      <c r="F58" s="107">
        <f t="shared" si="1"/>
        <v>1066</v>
      </c>
      <c r="G58" s="107">
        <f t="shared" si="1"/>
        <v>1483</v>
      </c>
      <c r="H58" s="107">
        <f t="shared" si="1"/>
        <v>1636</v>
      </c>
      <c r="I58" s="107">
        <f t="shared" si="1"/>
        <v>1809</v>
      </c>
      <c r="J58" s="107" t="str">
        <f t="shared" si="1"/>
        <v>―</v>
      </c>
      <c r="K58" s="67"/>
      <c r="L58" s="67" t="s">
        <v>362</v>
      </c>
      <c r="M58" s="107">
        <f>SUM(M59:M63)</f>
        <v>0</v>
      </c>
      <c r="N58" s="107">
        <f t="shared" ref="N58:BX58" si="2">SUM(N59:N63)</f>
        <v>0</v>
      </c>
      <c r="O58" s="107">
        <f t="shared" si="2"/>
        <v>0</v>
      </c>
      <c r="P58" s="107">
        <f t="shared" si="2"/>
        <v>0</v>
      </c>
      <c r="Q58" s="107">
        <f t="shared" si="2"/>
        <v>0</v>
      </c>
      <c r="R58" s="107">
        <f t="shared" si="2"/>
        <v>0</v>
      </c>
      <c r="S58" s="107">
        <f t="shared" si="2"/>
        <v>0</v>
      </c>
      <c r="T58" s="107">
        <f t="shared" si="2"/>
        <v>0</v>
      </c>
      <c r="U58" s="107">
        <f t="shared" si="2"/>
        <v>947619260</v>
      </c>
      <c r="V58" s="107">
        <f t="shared" si="2"/>
        <v>1018911820</v>
      </c>
      <c r="W58" s="107">
        <f t="shared" si="2"/>
        <v>1045701552</v>
      </c>
      <c r="X58" s="107">
        <f t="shared" si="2"/>
        <v>1176748495</v>
      </c>
      <c r="Y58" s="107">
        <f t="shared" si="2"/>
        <v>1265010347</v>
      </c>
      <c r="Z58" s="107">
        <f t="shared" si="2"/>
        <v>1277871820</v>
      </c>
      <c r="AA58" s="107">
        <f t="shared" si="2"/>
        <v>1299249790</v>
      </c>
      <c r="AB58" s="107">
        <f t="shared" si="2"/>
        <v>1188488289</v>
      </c>
      <c r="AC58" s="107">
        <f t="shared" si="2"/>
        <v>1085107036</v>
      </c>
      <c r="AD58" s="107">
        <f t="shared" si="2"/>
        <v>1407904706</v>
      </c>
      <c r="AE58" s="107">
        <f t="shared" si="2"/>
        <v>1480682825</v>
      </c>
      <c r="AF58" s="107">
        <f t="shared" si="2"/>
        <v>1492156494</v>
      </c>
      <c r="AG58" s="107">
        <f t="shared" si="2"/>
        <v>1162908424</v>
      </c>
      <c r="AH58" s="107">
        <f t="shared" si="2"/>
        <v>1910127241</v>
      </c>
      <c r="AI58" s="107">
        <f t="shared" si="2"/>
        <v>1761894621</v>
      </c>
      <c r="AJ58" s="107">
        <f t="shared" si="2"/>
        <v>1227718428</v>
      </c>
      <c r="AK58" s="107">
        <f t="shared" si="2"/>
        <v>1607779144</v>
      </c>
      <c r="AL58" s="107">
        <f t="shared" si="2"/>
        <v>1840894213</v>
      </c>
      <c r="AM58" s="107">
        <f t="shared" si="2"/>
        <v>1804573722</v>
      </c>
      <c r="AN58" s="107">
        <f t="shared" si="2"/>
        <v>1066655337</v>
      </c>
      <c r="AO58" s="107">
        <f t="shared" si="2"/>
        <v>1483987740</v>
      </c>
      <c r="AP58" s="107">
        <f>SUM(AP59:AP63)</f>
        <v>1636545272</v>
      </c>
      <c r="AQ58" s="107">
        <f>SUM(AQ59:AQ63)</f>
        <v>1809714755</v>
      </c>
      <c r="AR58" s="107"/>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13</v>
      </c>
      <c r="C59" s="110">
        <f t="shared" si="1"/>
        <v>2056</v>
      </c>
      <c r="D59" s="110">
        <f t="shared" si="1"/>
        <v>2234</v>
      </c>
      <c r="E59" s="110">
        <f t="shared" si="1"/>
        <v>2047</v>
      </c>
      <c r="F59" s="110">
        <f t="shared" si="1"/>
        <v>2112</v>
      </c>
      <c r="G59" s="110">
        <f t="shared" si="1"/>
        <v>2131</v>
      </c>
      <c r="H59" s="110">
        <f t="shared" si="1"/>
        <v>2275</v>
      </c>
      <c r="I59" s="110">
        <f t="shared" si="1"/>
        <v>2233</v>
      </c>
      <c r="J59" s="110" t="str">
        <f t="shared" si="1"/>
        <v>―</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f>X79-W79</f>
        <v>1521023578</v>
      </c>
      <c r="Y59" s="110">
        <f>Y79</f>
        <v>1393786246</v>
      </c>
      <c r="Z59" s="110">
        <f>Z79-Y79</f>
        <v>1505455082</v>
      </c>
      <c r="AA59" s="110">
        <f>AA79-Z79</f>
        <v>1563531902</v>
      </c>
      <c r="AB59" s="110">
        <f>AB79-AA79</f>
        <v>1642832185</v>
      </c>
      <c r="AC59" s="110">
        <f>AC79</f>
        <v>1549965851</v>
      </c>
      <c r="AD59" s="110">
        <f>AD79-AC79</f>
        <v>1586929361</v>
      </c>
      <c r="AE59" s="110">
        <f>AE79-AD79</f>
        <v>1637151930</v>
      </c>
      <c r="AF59" s="110">
        <f>AF79-AE79</f>
        <v>1807409840</v>
      </c>
      <c r="AG59" s="110">
        <f>AG79</f>
        <v>1820996819</v>
      </c>
      <c r="AH59" s="110">
        <f>AH79-AG79</f>
        <v>2059014960</v>
      </c>
      <c r="AI59" s="110">
        <f>AI79-AH79</f>
        <v>1979635802</v>
      </c>
      <c r="AJ59" s="110">
        <f>AJ79-AI79</f>
        <v>1861003423</v>
      </c>
      <c r="AK59" s="110">
        <f>AK79</f>
        <v>2056453880</v>
      </c>
      <c r="AL59" s="110">
        <f>AL79-AK79</f>
        <v>2234123479</v>
      </c>
      <c r="AM59" s="110">
        <f>AM79-AL79</f>
        <v>2047282255</v>
      </c>
      <c r="AN59" s="110">
        <f>AN79-AM79</f>
        <v>2112572059</v>
      </c>
      <c r="AO59" s="110">
        <f>AO79</f>
        <v>2131255409</v>
      </c>
      <c r="AP59" s="110">
        <f>AP79-AO79</f>
        <v>2275184724</v>
      </c>
      <c r="AQ59" s="110">
        <f>AQ79-AP79</f>
        <v>2233940499</v>
      </c>
      <c r="AR59" s="110"/>
      <c r="AS59" s="110">
        <f>AS79</f>
        <v>0</v>
      </c>
      <c r="AT59" s="110">
        <f>AT79-AS79</f>
        <v>0</v>
      </c>
      <c r="AU59" s="110">
        <f>AU79-AT79</f>
        <v>0</v>
      </c>
      <c r="AV59" s="110">
        <f>AV79-AU79</f>
        <v>0</v>
      </c>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585</v>
      </c>
      <c r="D60" s="110">
        <f t="shared" si="1"/>
        <v>728</v>
      </c>
      <c r="E60" s="110">
        <f t="shared" si="1"/>
        <v>957</v>
      </c>
      <c r="F60" s="110">
        <f t="shared" si="1"/>
        <v>303</v>
      </c>
      <c r="G60" s="110">
        <f t="shared" si="1"/>
        <v>671</v>
      </c>
      <c r="H60" s="110">
        <f t="shared" si="1"/>
        <v>672</v>
      </c>
      <c r="I60" s="110">
        <f t="shared" si="1"/>
        <v>830</v>
      </c>
      <c r="J60" s="110" t="str">
        <f t="shared" si="1"/>
        <v>―</v>
      </c>
      <c r="K60" s="67"/>
      <c r="L60" s="67" t="s">
        <v>365</v>
      </c>
      <c r="M60" s="110">
        <f>M80</f>
        <v>0</v>
      </c>
      <c r="N60" s="110">
        <f t="shared" ref="N60:P63" si="3">N80-M80</f>
        <v>0</v>
      </c>
      <c r="O60" s="110">
        <f t="shared" si="3"/>
        <v>0</v>
      </c>
      <c r="P60" s="110">
        <f t="shared" si="3"/>
        <v>0</v>
      </c>
      <c r="Q60" s="110">
        <f>Q80</f>
        <v>0</v>
      </c>
      <c r="R60" s="110">
        <f t="shared" ref="R60:T63" si="4">R80-Q80</f>
        <v>0</v>
      </c>
      <c r="S60" s="110">
        <f t="shared" si="4"/>
        <v>0</v>
      </c>
      <c r="T60" s="110">
        <f t="shared" si="4"/>
        <v>0</v>
      </c>
      <c r="U60" s="110">
        <f>U80</f>
        <v>238642942</v>
      </c>
      <c r="V60" s="110">
        <f t="shared" ref="V60:X63" si="5">V80-U80</f>
        <v>169871708</v>
      </c>
      <c r="W60" s="110">
        <f t="shared" si="5"/>
        <v>233139214</v>
      </c>
      <c r="X60" s="110">
        <f t="shared" si="5"/>
        <v>274359394</v>
      </c>
      <c r="Y60" s="110">
        <f>Y80</f>
        <v>446345796</v>
      </c>
      <c r="Z60" s="110">
        <f t="shared" ref="Z60:AB63" si="6">Z80-Y80</f>
        <v>401081609</v>
      </c>
      <c r="AA60" s="110">
        <f t="shared" si="6"/>
        <v>507773628</v>
      </c>
      <c r="AB60" s="110">
        <f t="shared" si="6"/>
        <v>349782359</v>
      </c>
      <c r="AC60" s="110">
        <f>AC80</f>
        <v>366057458</v>
      </c>
      <c r="AD60" s="110">
        <f t="shared" ref="AD60:AF63" si="7">AD80-AC80</f>
        <v>524647436</v>
      </c>
      <c r="AE60" s="110">
        <f t="shared" si="7"/>
        <v>628318783</v>
      </c>
      <c r="AF60" s="110">
        <f t="shared" si="7"/>
        <v>511688208</v>
      </c>
      <c r="AG60" s="110">
        <f>AG80</f>
        <v>239935602</v>
      </c>
      <c r="AH60" s="110">
        <f t="shared" ref="AH60:AJ63" si="8">AH80-AG80</f>
        <v>653120036</v>
      </c>
      <c r="AI60" s="110">
        <f t="shared" si="8"/>
        <v>672241723</v>
      </c>
      <c r="AJ60" s="110">
        <f t="shared" si="8"/>
        <v>467819543</v>
      </c>
      <c r="AK60" s="110">
        <f>AK80</f>
        <v>585574089</v>
      </c>
      <c r="AL60" s="110">
        <f t="shared" ref="AL60:AN63" si="9">AL80-AK80</f>
        <v>728959303</v>
      </c>
      <c r="AM60" s="110">
        <f t="shared" si="9"/>
        <v>957446800</v>
      </c>
      <c r="AN60" s="110">
        <f t="shared" si="9"/>
        <v>303586757</v>
      </c>
      <c r="AO60" s="110">
        <f>AO80</f>
        <v>671600227</v>
      </c>
      <c r="AP60" s="110">
        <f t="shared" ref="AP60:AQ63" si="10">AP80-AO80</f>
        <v>672259194</v>
      </c>
      <c r="AQ60" s="110">
        <f t="shared" si="10"/>
        <v>830671686</v>
      </c>
      <c r="AR60" s="110"/>
      <c r="AS60" s="110">
        <f>AS80</f>
        <v>0</v>
      </c>
      <c r="AT60" s="110">
        <f t="shared" ref="AT60:AV63" si="11">AT80-AS80</f>
        <v>0</v>
      </c>
      <c r="AU60" s="110">
        <f t="shared" si="11"/>
        <v>0</v>
      </c>
      <c r="AV60" s="110">
        <f t="shared" si="11"/>
        <v>0</v>
      </c>
      <c r="AW60" s="110">
        <f>AW80</f>
        <v>0</v>
      </c>
      <c r="AX60" s="110">
        <f t="shared" ref="AX60:AZ63" si="12">AX80-AW80</f>
        <v>0</v>
      </c>
      <c r="AY60" s="110">
        <f t="shared" si="12"/>
        <v>0</v>
      </c>
      <c r="AZ60" s="110">
        <f t="shared" si="12"/>
        <v>0</v>
      </c>
      <c r="BA60" s="110">
        <f>BA80</f>
        <v>0</v>
      </c>
      <c r="BB60" s="110">
        <f t="shared" ref="BB60:BD63" si="13">BB80-BA80</f>
        <v>0</v>
      </c>
      <c r="BC60" s="110">
        <f t="shared" si="13"/>
        <v>0</v>
      </c>
      <c r="BD60" s="110">
        <f t="shared" si="13"/>
        <v>0</v>
      </c>
      <c r="BE60" s="110">
        <f>BE80</f>
        <v>0</v>
      </c>
      <c r="BF60" s="110">
        <f t="shared" ref="BF60:BH63" si="14">BF80-BE80</f>
        <v>0</v>
      </c>
      <c r="BG60" s="110">
        <f t="shared" si="14"/>
        <v>0</v>
      </c>
      <c r="BH60" s="110">
        <f t="shared" si="14"/>
        <v>0</v>
      </c>
      <c r="BI60" s="110">
        <f>BI80</f>
        <v>0</v>
      </c>
      <c r="BJ60" s="110">
        <f t="shared" ref="BJ60:BL63" si="15">BJ80-BI80</f>
        <v>0</v>
      </c>
      <c r="BK60" s="110">
        <f t="shared" si="15"/>
        <v>0</v>
      </c>
      <c r="BL60" s="110">
        <f t="shared" si="15"/>
        <v>0</v>
      </c>
      <c r="BM60" s="110">
        <f>BM80</f>
        <v>0</v>
      </c>
      <c r="BN60" s="110">
        <f t="shared" ref="BN60:BP63" si="16">BN80-BM80</f>
        <v>0</v>
      </c>
      <c r="BO60" s="110">
        <f t="shared" si="16"/>
        <v>0</v>
      </c>
      <c r="BP60" s="110">
        <f t="shared" si="16"/>
        <v>0</v>
      </c>
      <c r="BQ60" s="110">
        <f>BQ80</f>
        <v>0</v>
      </c>
      <c r="BR60" s="110">
        <f t="shared" ref="BR60:BT63" si="17">BR80-BQ80</f>
        <v>0</v>
      </c>
      <c r="BS60" s="110">
        <f t="shared" si="17"/>
        <v>0</v>
      </c>
      <c r="BT60" s="110">
        <f t="shared" si="17"/>
        <v>0</v>
      </c>
      <c r="BU60" s="110">
        <f>BU80</f>
        <v>0</v>
      </c>
      <c r="BV60" s="110">
        <f t="shared" ref="BV60:BX63" si="18">BV80-BU80</f>
        <v>0</v>
      </c>
      <c r="BW60" s="110">
        <f t="shared" si="18"/>
        <v>0</v>
      </c>
      <c r="BX60" s="110">
        <f t="shared" si="18"/>
        <v>0</v>
      </c>
      <c r="BY60" s="65"/>
      <c r="BZ60" s="65"/>
      <c r="CA60" s="65"/>
      <c r="CB60" s="3" t="s">
        <v>89</v>
      </c>
    </row>
    <row r="61" spans="1:80" s="27" customFormat="1" ht="15" customHeight="1" x14ac:dyDescent="0.25">
      <c r="A61" s="38" t="s">
        <v>14</v>
      </c>
      <c r="B61" s="12" t="s">
        <v>77</v>
      </c>
      <c r="C61" s="110">
        <f t="shared" si="1"/>
        <v>52</v>
      </c>
      <c r="D61" s="110">
        <f t="shared" si="1"/>
        <v>88</v>
      </c>
      <c r="E61" s="110">
        <f t="shared" si="1"/>
        <v>93</v>
      </c>
      <c r="F61" s="110">
        <f t="shared" si="1"/>
        <v>-12.000000099999999</v>
      </c>
      <c r="G61" s="110">
        <f t="shared" si="1"/>
        <v>58</v>
      </c>
      <c r="H61" s="110">
        <f t="shared" si="1"/>
        <v>70</v>
      </c>
      <c r="I61" s="110">
        <f t="shared" si="1"/>
        <v>189</v>
      </c>
      <c r="J61" s="110" t="str">
        <f t="shared" si="1"/>
        <v>―</v>
      </c>
      <c r="K61" s="67"/>
      <c r="L61" s="67" t="s">
        <v>366</v>
      </c>
      <c r="M61" s="110">
        <f>M81</f>
        <v>0</v>
      </c>
      <c r="N61" s="110">
        <f t="shared" si="3"/>
        <v>0</v>
      </c>
      <c r="O61" s="110">
        <f t="shared" si="3"/>
        <v>0</v>
      </c>
      <c r="P61" s="110">
        <f t="shared" si="3"/>
        <v>0</v>
      </c>
      <c r="Q61" s="110">
        <f>Q81</f>
        <v>0</v>
      </c>
      <c r="R61" s="110">
        <f t="shared" si="4"/>
        <v>0</v>
      </c>
      <c r="S61" s="110">
        <f t="shared" si="4"/>
        <v>0</v>
      </c>
      <c r="T61" s="110">
        <f t="shared" si="4"/>
        <v>0</v>
      </c>
      <c r="U61" s="110">
        <f>U81</f>
        <v>8598499</v>
      </c>
      <c r="V61" s="110">
        <f t="shared" si="5"/>
        <v>25048029</v>
      </c>
      <c r="W61" s="110">
        <f t="shared" si="5"/>
        <v>48819106</v>
      </c>
      <c r="X61" s="110">
        <f t="shared" si="5"/>
        <v>48093639</v>
      </c>
      <c r="Y61" s="110">
        <f>Y81</f>
        <v>29123242</v>
      </c>
      <c r="Z61" s="110">
        <f t="shared" si="6"/>
        <v>63185878</v>
      </c>
      <c r="AA61" s="110">
        <f t="shared" si="6"/>
        <v>62106113</v>
      </c>
      <c r="AB61" s="110">
        <f t="shared" si="6"/>
        <v>9818289</v>
      </c>
      <c r="AC61" s="110">
        <f>AC81</f>
        <v>42957779</v>
      </c>
      <c r="AD61" s="110">
        <f t="shared" si="7"/>
        <v>61036583</v>
      </c>
      <c r="AE61" s="110">
        <f t="shared" si="7"/>
        <v>70081145</v>
      </c>
      <c r="AF61" s="110">
        <f t="shared" si="7"/>
        <v>41963813</v>
      </c>
      <c r="AG61" s="110">
        <f>AG81</f>
        <v>51453754</v>
      </c>
      <c r="AH61" s="110">
        <f t="shared" si="8"/>
        <v>80676993</v>
      </c>
      <c r="AI61" s="110">
        <f t="shared" si="8"/>
        <v>72344322</v>
      </c>
      <c r="AJ61" s="110">
        <f t="shared" si="8"/>
        <v>50946933</v>
      </c>
      <c r="AK61" s="110">
        <f>AK81</f>
        <v>52617882</v>
      </c>
      <c r="AL61" s="110">
        <f t="shared" si="9"/>
        <v>88483962</v>
      </c>
      <c r="AM61" s="110">
        <f t="shared" si="9"/>
        <v>93958279</v>
      </c>
      <c r="AN61" s="110">
        <f t="shared" si="9"/>
        <v>-12999334</v>
      </c>
      <c r="AO61" s="110">
        <f>AO81</f>
        <v>58463442</v>
      </c>
      <c r="AP61" s="110">
        <f t="shared" si="10"/>
        <v>70831340</v>
      </c>
      <c r="AQ61" s="110">
        <f t="shared" si="10"/>
        <v>189998121</v>
      </c>
      <c r="AR61" s="110"/>
      <c r="AS61" s="110">
        <f>AS81</f>
        <v>0</v>
      </c>
      <c r="AT61" s="110">
        <f t="shared" si="11"/>
        <v>0</v>
      </c>
      <c r="AU61" s="110">
        <f t="shared" si="11"/>
        <v>0</v>
      </c>
      <c r="AV61" s="110">
        <f t="shared" si="11"/>
        <v>0</v>
      </c>
      <c r="AW61" s="110">
        <f>AW81</f>
        <v>0</v>
      </c>
      <c r="AX61" s="110">
        <f t="shared" si="12"/>
        <v>0</v>
      </c>
      <c r="AY61" s="110">
        <f t="shared" si="12"/>
        <v>0</v>
      </c>
      <c r="AZ61" s="110">
        <f t="shared" si="12"/>
        <v>0</v>
      </c>
      <c r="BA61" s="110">
        <f>BA81</f>
        <v>0</v>
      </c>
      <c r="BB61" s="110">
        <f t="shared" si="13"/>
        <v>0</v>
      </c>
      <c r="BC61" s="110">
        <f t="shared" si="13"/>
        <v>0</v>
      </c>
      <c r="BD61" s="110">
        <f t="shared" si="13"/>
        <v>0</v>
      </c>
      <c r="BE61" s="110">
        <f>BE81</f>
        <v>0</v>
      </c>
      <c r="BF61" s="110">
        <f t="shared" si="14"/>
        <v>0</v>
      </c>
      <c r="BG61" s="110">
        <f t="shared" si="14"/>
        <v>0</v>
      </c>
      <c r="BH61" s="110">
        <f t="shared" si="14"/>
        <v>0</v>
      </c>
      <c r="BI61" s="110">
        <f>BI81</f>
        <v>0</v>
      </c>
      <c r="BJ61" s="110">
        <f t="shared" si="15"/>
        <v>0</v>
      </c>
      <c r="BK61" s="110">
        <f t="shared" si="15"/>
        <v>0</v>
      </c>
      <c r="BL61" s="110">
        <f t="shared" si="15"/>
        <v>0</v>
      </c>
      <c r="BM61" s="110">
        <f>BM81</f>
        <v>0</v>
      </c>
      <c r="BN61" s="110">
        <f t="shared" si="16"/>
        <v>0</v>
      </c>
      <c r="BO61" s="110">
        <f t="shared" si="16"/>
        <v>0</v>
      </c>
      <c r="BP61" s="110">
        <f t="shared" si="16"/>
        <v>0</v>
      </c>
      <c r="BQ61" s="110">
        <f>BQ81</f>
        <v>0</v>
      </c>
      <c r="BR61" s="110">
        <f t="shared" si="17"/>
        <v>0</v>
      </c>
      <c r="BS61" s="110">
        <f t="shared" si="17"/>
        <v>0</v>
      </c>
      <c r="BT61" s="110">
        <f t="shared" si="17"/>
        <v>0</v>
      </c>
      <c r="BU61" s="110">
        <f>BU81</f>
        <v>0</v>
      </c>
      <c r="BV61" s="110">
        <f t="shared" si="18"/>
        <v>0</v>
      </c>
      <c r="BW61" s="110">
        <f t="shared" si="18"/>
        <v>0</v>
      </c>
      <c r="BX61" s="110">
        <f t="shared" si="18"/>
        <v>0</v>
      </c>
      <c r="BY61" s="65"/>
      <c r="BZ61" s="65"/>
      <c r="CA61" s="65"/>
      <c r="CB61" s="3" t="s">
        <v>89</v>
      </c>
    </row>
    <row r="62" spans="1:80" s="27" customFormat="1" ht="15" customHeight="1" x14ac:dyDescent="0.25">
      <c r="A62" s="38" t="s">
        <v>15</v>
      </c>
      <c r="B62" s="79" t="s">
        <v>31</v>
      </c>
      <c r="C62" s="110">
        <f t="shared" si="1"/>
        <v>-28.000000100000001</v>
      </c>
      <c r="D62" s="110">
        <f t="shared" si="1"/>
        <v>-47.000000100000001</v>
      </c>
      <c r="E62" s="110">
        <f t="shared" si="1"/>
        <v>-137.00000009999999</v>
      </c>
      <c r="F62" s="110">
        <f t="shared" si="1"/>
        <v>-139.00000009999999</v>
      </c>
      <c r="G62" s="110">
        <f t="shared" si="1"/>
        <v>-135.00000009999999</v>
      </c>
      <c r="H62" s="110">
        <f t="shared" si="1"/>
        <v>-154.00000009999999</v>
      </c>
      <c r="I62" s="110">
        <f t="shared" si="1"/>
        <v>-182.00000009999999</v>
      </c>
      <c r="J62" s="110" t="str">
        <f t="shared" si="1"/>
        <v>―</v>
      </c>
      <c r="K62" s="67"/>
      <c r="L62" s="67" t="s">
        <v>367</v>
      </c>
      <c r="M62" s="110">
        <f>M82</f>
        <v>0</v>
      </c>
      <c r="N62" s="110">
        <f t="shared" si="3"/>
        <v>0</v>
      </c>
      <c r="O62" s="110">
        <f t="shared" si="3"/>
        <v>0</v>
      </c>
      <c r="P62" s="110">
        <f t="shared" si="3"/>
        <v>0</v>
      </c>
      <c r="Q62" s="110">
        <f>Q82</f>
        <v>0</v>
      </c>
      <c r="R62" s="110">
        <f t="shared" si="4"/>
        <v>0</v>
      </c>
      <c r="S62" s="110">
        <f t="shared" si="4"/>
        <v>0</v>
      </c>
      <c r="T62" s="110">
        <f t="shared" si="4"/>
        <v>0</v>
      </c>
      <c r="U62" s="110">
        <f>U82</f>
        <v>58727383</v>
      </c>
      <c r="V62" s="110">
        <f t="shared" si="5"/>
        <v>40936304</v>
      </c>
      <c r="W62" s="110">
        <f t="shared" si="5"/>
        <v>-717530</v>
      </c>
      <c r="X62" s="110">
        <f t="shared" si="5"/>
        <v>13105425</v>
      </c>
      <c r="Y62" s="110">
        <f>Y82</f>
        <v>51149501</v>
      </c>
      <c r="Z62" s="110">
        <f t="shared" si="6"/>
        <v>23756606</v>
      </c>
      <c r="AA62" s="110">
        <f t="shared" si="6"/>
        <v>-8908354</v>
      </c>
      <c r="AB62" s="110">
        <f t="shared" si="6"/>
        <v>23152865</v>
      </c>
      <c r="AC62" s="110">
        <f>AC82</f>
        <v>12812661</v>
      </c>
      <c r="AD62" s="110">
        <f t="shared" si="7"/>
        <v>9725329</v>
      </c>
      <c r="AE62" s="110">
        <f t="shared" si="7"/>
        <v>-16172568</v>
      </c>
      <c r="AF62" s="110">
        <f t="shared" si="7"/>
        <v>-340928</v>
      </c>
      <c r="AG62" s="110">
        <f>AG82</f>
        <v>11738791</v>
      </c>
      <c r="AH62" s="110">
        <f t="shared" si="8"/>
        <v>19056560</v>
      </c>
      <c r="AI62" s="110">
        <f t="shared" si="8"/>
        <v>-3173324</v>
      </c>
      <c r="AJ62" s="110">
        <f t="shared" si="8"/>
        <v>16474463</v>
      </c>
      <c r="AK62" s="110">
        <f>AK82</f>
        <v>-28636879</v>
      </c>
      <c r="AL62" s="110">
        <f t="shared" si="9"/>
        <v>-47117065</v>
      </c>
      <c r="AM62" s="110">
        <f t="shared" si="9"/>
        <v>-137011236</v>
      </c>
      <c r="AN62" s="110">
        <f t="shared" si="9"/>
        <v>-139683811</v>
      </c>
      <c r="AO62" s="110">
        <f>AO82</f>
        <v>-135826499</v>
      </c>
      <c r="AP62" s="110">
        <f t="shared" si="10"/>
        <v>-154130304</v>
      </c>
      <c r="AQ62" s="110">
        <f t="shared" si="10"/>
        <v>-182753338</v>
      </c>
      <c r="AR62" s="110"/>
      <c r="AS62" s="110">
        <f>AS82</f>
        <v>0</v>
      </c>
      <c r="AT62" s="110">
        <f t="shared" si="11"/>
        <v>0</v>
      </c>
      <c r="AU62" s="110">
        <f t="shared" si="11"/>
        <v>0</v>
      </c>
      <c r="AV62" s="110">
        <f t="shared" si="11"/>
        <v>0</v>
      </c>
      <c r="AW62" s="110">
        <f>AW82</f>
        <v>0</v>
      </c>
      <c r="AX62" s="110">
        <f t="shared" si="12"/>
        <v>0</v>
      </c>
      <c r="AY62" s="110">
        <f t="shared" si="12"/>
        <v>0</v>
      </c>
      <c r="AZ62" s="110">
        <f t="shared" si="12"/>
        <v>0</v>
      </c>
      <c r="BA62" s="110">
        <f>BA82</f>
        <v>0</v>
      </c>
      <c r="BB62" s="110">
        <f t="shared" si="13"/>
        <v>0</v>
      </c>
      <c r="BC62" s="110">
        <f t="shared" si="13"/>
        <v>0</v>
      </c>
      <c r="BD62" s="110">
        <f t="shared" si="13"/>
        <v>0</v>
      </c>
      <c r="BE62" s="110">
        <f>BE82</f>
        <v>0</v>
      </c>
      <c r="BF62" s="110">
        <f t="shared" si="14"/>
        <v>0</v>
      </c>
      <c r="BG62" s="110">
        <f t="shared" si="14"/>
        <v>0</v>
      </c>
      <c r="BH62" s="110">
        <f t="shared" si="14"/>
        <v>0</v>
      </c>
      <c r="BI62" s="110">
        <f>BI82</f>
        <v>0</v>
      </c>
      <c r="BJ62" s="110">
        <f t="shared" si="15"/>
        <v>0</v>
      </c>
      <c r="BK62" s="110">
        <f t="shared" si="15"/>
        <v>0</v>
      </c>
      <c r="BL62" s="110">
        <f t="shared" si="15"/>
        <v>0</v>
      </c>
      <c r="BM62" s="110">
        <f>BM82</f>
        <v>0</v>
      </c>
      <c r="BN62" s="110">
        <f t="shared" si="16"/>
        <v>0</v>
      </c>
      <c r="BO62" s="110">
        <f t="shared" si="16"/>
        <v>0</v>
      </c>
      <c r="BP62" s="110">
        <f t="shared" si="16"/>
        <v>0</v>
      </c>
      <c r="BQ62" s="110">
        <f>BQ82</f>
        <v>0</v>
      </c>
      <c r="BR62" s="110">
        <f t="shared" si="17"/>
        <v>0</v>
      </c>
      <c r="BS62" s="110">
        <f t="shared" si="17"/>
        <v>0</v>
      </c>
      <c r="BT62" s="110">
        <f t="shared" si="17"/>
        <v>0</v>
      </c>
      <c r="BU62" s="110">
        <f>BU82</f>
        <v>0</v>
      </c>
      <c r="BV62" s="110">
        <f t="shared" si="18"/>
        <v>0</v>
      </c>
      <c r="BW62" s="110">
        <f t="shared" si="18"/>
        <v>0</v>
      </c>
      <c r="BX62" s="110">
        <f t="shared" si="18"/>
        <v>0</v>
      </c>
      <c r="BY62" s="65"/>
      <c r="BZ62" s="65"/>
      <c r="CA62" s="65"/>
      <c r="CB62" s="3" t="s">
        <v>89</v>
      </c>
    </row>
    <row r="63" spans="1:80" s="27" customFormat="1" ht="15" customHeight="1" x14ac:dyDescent="0.25">
      <c r="A63" s="42" t="s">
        <v>285</v>
      </c>
      <c r="B63" s="14" t="s">
        <v>101</v>
      </c>
      <c r="C63" s="111">
        <f t="shared" si="1"/>
        <v>-1058.0000001000001</v>
      </c>
      <c r="D63" s="111">
        <f t="shared" si="1"/>
        <v>-1163.0000001000001</v>
      </c>
      <c r="E63" s="111">
        <f t="shared" si="1"/>
        <v>-1157.0000001000001</v>
      </c>
      <c r="F63" s="111">
        <f t="shared" si="1"/>
        <v>-1196.0000001000001</v>
      </c>
      <c r="G63" s="111">
        <f t="shared" si="1"/>
        <v>-1241.0000001000001</v>
      </c>
      <c r="H63" s="111">
        <f t="shared" si="1"/>
        <v>-1227.0000001000001</v>
      </c>
      <c r="I63" s="111">
        <f t="shared" si="1"/>
        <v>-1262.0000001000001</v>
      </c>
      <c r="J63" s="111" t="str">
        <f t="shared" si="1"/>
        <v>―</v>
      </c>
      <c r="K63" s="67"/>
      <c r="L63" s="67" t="s">
        <v>368</v>
      </c>
      <c r="M63" s="111">
        <f>M83</f>
        <v>0</v>
      </c>
      <c r="N63" s="111">
        <f t="shared" si="3"/>
        <v>0</v>
      </c>
      <c r="O63" s="111">
        <f t="shared" si="3"/>
        <v>0</v>
      </c>
      <c r="P63" s="111">
        <f t="shared" si="3"/>
        <v>0</v>
      </c>
      <c r="Q63" s="111">
        <f>Q83</f>
        <v>0</v>
      </c>
      <c r="R63" s="111">
        <f t="shared" si="4"/>
        <v>0</v>
      </c>
      <c r="S63" s="111">
        <f t="shared" si="4"/>
        <v>0</v>
      </c>
      <c r="T63" s="111">
        <f t="shared" si="4"/>
        <v>0</v>
      </c>
      <c r="U63" s="111">
        <f>U83</f>
        <v>-627475701</v>
      </c>
      <c r="V63" s="111">
        <f t="shared" si="5"/>
        <v>-626230304</v>
      </c>
      <c r="W63" s="111">
        <f t="shared" si="5"/>
        <v>-637202909</v>
      </c>
      <c r="X63" s="111">
        <f t="shared" si="5"/>
        <v>-679833541</v>
      </c>
      <c r="Y63" s="111">
        <f>Y83</f>
        <v>-655394438</v>
      </c>
      <c r="Z63" s="111">
        <f t="shared" si="6"/>
        <v>-715607355</v>
      </c>
      <c r="AA63" s="111">
        <f t="shared" si="6"/>
        <v>-825253499</v>
      </c>
      <c r="AB63" s="111">
        <f t="shared" si="6"/>
        <v>-837097409</v>
      </c>
      <c r="AC63" s="111">
        <f>AC83</f>
        <v>-886686713</v>
      </c>
      <c r="AD63" s="111">
        <f t="shared" si="7"/>
        <v>-774434003</v>
      </c>
      <c r="AE63" s="111">
        <f t="shared" si="7"/>
        <v>-838696465</v>
      </c>
      <c r="AF63" s="111">
        <f t="shared" si="7"/>
        <v>-868564439</v>
      </c>
      <c r="AG63" s="111">
        <f>AG83</f>
        <v>-961216542</v>
      </c>
      <c r="AH63" s="111">
        <f t="shared" si="8"/>
        <v>-901741308</v>
      </c>
      <c r="AI63" s="111">
        <f t="shared" si="8"/>
        <v>-959153902</v>
      </c>
      <c r="AJ63" s="111">
        <f t="shared" si="8"/>
        <v>-1168525934</v>
      </c>
      <c r="AK63" s="111">
        <f>AK83</f>
        <v>-1058229828</v>
      </c>
      <c r="AL63" s="111">
        <f t="shared" si="9"/>
        <v>-1163555466</v>
      </c>
      <c r="AM63" s="111">
        <f t="shared" si="9"/>
        <v>-1157102376</v>
      </c>
      <c r="AN63" s="111">
        <f t="shared" si="9"/>
        <v>-1196820334</v>
      </c>
      <c r="AO63" s="111">
        <f>AO83</f>
        <v>-1241504839</v>
      </c>
      <c r="AP63" s="111">
        <f t="shared" si="10"/>
        <v>-1227599682</v>
      </c>
      <c r="AQ63" s="111">
        <f t="shared" si="10"/>
        <v>-1262142213</v>
      </c>
      <c r="AR63" s="111"/>
      <c r="AS63" s="111">
        <f>AS83</f>
        <v>0</v>
      </c>
      <c r="AT63" s="111">
        <f t="shared" si="11"/>
        <v>0</v>
      </c>
      <c r="AU63" s="111">
        <f t="shared" si="11"/>
        <v>0</v>
      </c>
      <c r="AV63" s="111">
        <f t="shared" si="11"/>
        <v>0</v>
      </c>
      <c r="AW63" s="111">
        <f>AW83</f>
        <v>0</v>
      </c>
      <c r="AX63" s="111">
        <f t="shared" si="12"/>
        <v>0</v>
      </c>
      <c r="AY63" s="111">
        <f t="shared" si="12"/>
        <v>0</v>
      </c>
      <c r="AZ63" s="111">
        <f t="shared" si="12"/>
        <v>0</v>
      </c>
      <c r="BA63" s="111">
        <f>BA83</f>
        <v>0</v>
      </c>
      <c r="BB63" s="111">
        <f t="shared" si="13"/>
        <v>0</v>
      </c>
      <c r="BC63" s="111">
        <f t="shared" si="13"/>
        <v>0</v>
      </c>
      <c r="BD63" s="111">
        <f t="shared" si="13"/>
        <v>0</v>
      </c>
      <c r="BE63" s="111">
        <f>BE83</f>
        <v>0</v>
      </c>
      <c r="BF63" s="111">
        <f t="shared" si="14"/>
        <v>0</v>
      </c>
      <c r="BG63" s="111">
        <f t="shared" si="14"/>
        <v>0</v>
      </c>
      <c r="BH63" s="111">
        <f t="shared" si="14"/>
        <v>0</v>
      </c>
      <c r="BI63" s="111">
        <f>BI83</f>
        <v>0</v>
      </c>
      <c r="BJ63" s="111">
        <f t="shared" si="15"/>
        <v>0</v>
      </c>
      <c r="BK63" s="111">
        <f t="shared" si="15"/>
        <v>0</v>
      </c>
      <c r="BL63" s="111">
        <f t="shared" si="15"/>
        <v>0</v>
      </c>
      <c r="BM63" s="111">
        <f>BM83</f>
        <v>0</v>
      </c>
      <c r="BN63" s="111">
        <f t="shared" si="16"/>
        <v>0</v>
      </c>
      <c r="BO63" s="111">
        <f t="shared" si="16"/>
        <v>0</v>
      </c>
      <c r="BP63" s="111">
        <f t="shared" si="16"/>
        <v>0</v>
      </c>
      <c r="BQ63" s="111">
        <f>BQ83</f>
        <v>0</v>
      </c>
      <c r="BR63" s="111">
        <f t="shared" si="17"/>
        <v>0</v>
      </c>
      <c r="BS63" s="111">
        <f t="shared" si="17"/>
        <v>0</v>
      </c>
      <c r="BT63" s="111">
        <f t="shared" si="17"/>
        <v>0</v>
      </c>
      <c r="BU63" s="111">
        <f>BU83</f>
        <v>0</v>
      </c>
      <c r="BV63" s="111">
        <f t="shared" si="18"/>
        <v>0</v>
      </c>
      <c r="BW63" s="111">
        <f t="shared" si="18"/>
        <v>0</v>
      </c>
      <c r="BX63" s="111">
        <f t="shared" si="18"/>
        <v>0</v>
      </c>
      <c r="BY63" s="67"/>
      <c r="BZ63" s="67"/>
      <c r="CA63" s="67"/>
      <c r="CB63" s="3" t="s">
        <v>89</v>
      </c>
    </row>
    <row r="64" spans="1:80" s="27" customFormat="1" ht="15" customHeight="1" x14ac:dyDescent="0.25">
      <c r="A64" s="27" t="s">
        <v>89</v>
      </c>
      <c r="B64" s="27" t="s">
        <v>89</v>
      </c>
      <c r="C64" s="27" t="s">
        <v>89</v>
      </c>
      <c r="D64" s="27" t="s">
        <v>89</v>
      </c>
      <c r="E64" s="27" t="s">
        <v>89</v>
      </c>
      <c r="F64" s="27" t="s">
        <v>89</v>
      </c>
      <c r="G64" s="27" t="s">
        <v>89</v>
      </c>
      <c r="H64" s="27" t="s">
        <v>89</v>
      </c>
      <c r="I64" s="27" t="s">
        <v>89</v>
      </c>
      <c r="J64" s="27" t="s">
        <v>89</v>
      </c>
      <c r="K64" s="27" t="s">
        <v>89</v>
      </c>
      <c r="L64" s="27" t="s">
        <v>89</v>
      </c>
      <c r="M64" s="27" t="s">
        <v>89</v>
      </c>
      <c r="N64" s="27" t="s">
        <v>89</v>
      </c>
      <c r="O64" s="27" t="s">
        <v>89</v>
      </c>
      <c r="P64" s="27" t="s">
        <v>89</v>
      </c>
      <c r="Q64" s="27" t="s">
        <v>89</v>
      </c>
      <c r="R64" s="27" t="s">
        <v>89</v>
      </c>
      <c r="S64" s="27" t="s">
        <v>89</v>
      </c>
      <c r="T64" s="27" t="s">
        <v>89</v>
      </c>
      <c r="U64" s="27" t="s">
        <v>89</v>
      </c>
      <c r="V64" s="27" t="s">
        <v>89</v>
      </c>
      <c r="W64" s="27" t="s">
        <v>89</v>
      </c>
      <c r="X64" s="27" t="s">
        <v>89</v>
      </c>
      <c r="Y64" s="27" t="s">
        <v>89</v>
      </c>
      <c r="Z64" s="27" t="s">
        <v>89</v>
      </c>
      <c r="AA64" s="27" t="s">
        <v>89</v>
      </c>
      <c r="AB64" s="27" t="s">
        <v>89</v>
      </c>
      <c r="AC64" s="27" t="s">
        <v>89</v>
      </c>
      <c r="AD64" s="27" t="s">
        <v>89</v>
      </c>
      <c r="AE64" s="27" t="s">
        <v>89</v>
      </c>
      <c r="AF64" s="27" t="s">
        <v>89</v>
      </c>
      <c r="AG64" s="27" t="s">
        <v>89</v>
      </c>
      <c r="AH64" s="27" t="s">
        <v>89</v>
      </c>
      <c r="AI64" s="27" t="s">
        <v>89</v>
      </c>
      <c r="AJ64" s="27" t="s">
        <v>89</v>
      </c>
      <c r="AK64" s="27" t="s">
        <v>89</v>
      </c>
      <c r="AL64" s="27" t="s">
        <v>89</v>
      </c>
      <c r="AM64" s="27" t="s">
        <v>89</v>
      </c>
      <c r="AN64" s="27" t="s">
        <v>89</v>
      </c>
      <c r="AO64" s="27" t="s">
        <v>89</v>
      </c>
      <c r="AP64" s="27" t="s">
        <v>89</v>
      </c>
      <c r="AQ64" s="27" t="s">
        <v>89</v>
      </c>
      <c r="AR64" s="27" t="s">
        <v>89</v>
      </c>
      <c r="AS64" s="27" t="s">
        <v>89</v>
      </c>
      <c r="AT64" s="27" t="s">
        <v>89</v>
      </c>
      <c r="AU64" s="27" t="s">
        <v>89</v>
      </c>
      <c r="AV64" s="27" t="s">
        <v>89</v>
      </c>
      <c r="AW64" s="27" t="s">
        <v>89</v>
      </c>
      <c r="AX64" s="27" t="s">
        <v>89</v>
      </c>
      <c r="AY64" s="27" t="s">
        <v>89</v>
      </c>
      <c r="AZ64" s="27" t="s">
        <v>89</v>
      </c>
      <c r="BA64" s="27" t="s">
        <v>89</v>
      </c>
      <c r="BB64" s="27" t="s">
        <v>89</v>
      </c>
      <c r="BC64" s="27" t="s">
        <v>89</v>
      </c>
      <c r="BD64" s="27" t="s">
        <v>89</v>
      </c>
      <c r="BE64" s="27" t="s">
        <v>89</v>
      </c>
      <c r="BF64" s="27" t="s">
        <v>89</v>
      </c>
      <c r="BG64" s="27" t="s">
        <v>89</v>
      </c>
      <c r="BH64" s="27" t="s">
        <v>89</v>
      </c>
      <c r="BI64" s="27" t="s">
        <v>89</v>
      </c>
      <c r="BJ64" s="27" t="s">
        <v>89</v>
      </c>
      <c r="BK64" s="27" t="s">
        <v>89</v>
      </c>
      <c r="BL64" s="27" t="s">
        <v>89</v>
      </c>
      <c r="BM64" s="27" t="s">
        <v>89</v>
      </c>
      <c r="BN64" s="27" t="s">
        <v>89</v>
      </c>
      <c r="BO64" s="27" t="s">
        <v>89</v>
      </c>
      <c r="BP64" s="27" t="s">
        <v>89</v>
      </c>
      <c r="BQ64" s="27" t="s">
        <v>89</v>
      </c>
      <c r="BR64" s="27" t="s">
        <v>89</v>
      </c>
      <c r="BS64" s="27" t="s">
        <v>89</v>
      </c>
      <c r="BT64" s="27" t="s">
        <v>89</v>
      </c>
      <c r="BU64" s="27" t="s">
        <v>89</v>
      </c>
      <c r="BV64" s="27" t="s">
        <v>89</v>
      </c>
      <c r="BW64" s="27" t="s">
        <v>89</v>
      </c>
      <c r="BX64" s="27" t="s">
        <v>89</v>
      </c>
      <c r="BY64" s="27" t="s">
        <v>89</v>
      </c>
      <c r="BZ64" s="27" t="s">
        <v>89</v>
      </c>
      <c r="CA64" s="27" t="s">
        <v>89</v>
      </c>
      <c r="CB64" s="27" t="s">
        <v>89</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19">N67</f>
        <v>Q2</v>
      </c>
      <c r="S67" s="33" t="str">
        <f t="shared" si="19"/>
        <v>Q3</v>
      </c>
      <c r="T67" s="34" t="str">
        <f t="shared" si="19"/>
        <v>Q4</v>
      </c>
      <c r="U67" s="33" t="str">
        <f t="shared" si="19"/>
        <v>Q1</v>
      </c>
      <c r="V67" s="33" t="str">
        <f t="shared" si="19"/>
        <v>Q2</v>
      </c>
      <c r="W67" s="33" t="str">
        <f t="shared" si="19"/>
        <v>Q3</v>
      </c>
      <c r="X67" s="34" t="str">
        <f t="shared" si="19"/>
        <v>Q4</v>
      </c>
      <c r="Y67" s="33" t="str">
        <f t="shared" si="19"/>
        <v>Q1</v>
      </c>
      <c r="Z67" s="33" t="str">
        <f t="shared" si="19"/>
        <v>Q2</v>
      </c>
      <c r="AA67" s="33" t="str">
        <f t="shared" si="19"/>
        <v>Q3</v>
      </c>
      <c r="AB67" s="34" t="str">
        <f t="shared" si="19"/>
        <v>Q4</v>
      </c>
      <c r="AC67" s="33" t="str">
        <f t="shared" si="19"/>
        <v>Q1</v>
      </c>
      <c r="AD67" s="33" t="str">
        <f t="shared" si="19"/>
        <v>Q2</v>
      </c>
      <c r="AE67" s="33" t="str">
        <f t="shared" si="19"/>
        <v>Q3</v>
      </c>
      <c r="AF67" s="34" t="str">
        <f t="shared" si="19"/>
        <v>Q4</v>
      </c>
      <c r="AG67" s="33" t="str">
        <f t="shared" si="19"/>
        <v>Q1</v>
      </c>
      <c r="AH67" s="33" t="str">
        <f t="shared" si="19"/>
        <v>Q2</v>
      </c>
      <c r="AI67" s="33" t="str">
        <f t="shared" si="19"/>
        <v>Q3</v>
      </c>
      <c r="AJ67" s="34" t="str">
        <f t="shared" si="19"/>
        <v>Q4</v>
      </c>
      <c r="AK67" s="33" t="str">
        <f t="shared" si="19"/>
        <v>Q1</v>
      </c>
      <c r="AL67" s="33" t="str">
        <f t="shared" si="19"/>
        <v>Q2</v>
      </c>
      <c r="AM67" s="33" t="str">
        <f t="shared" si="19"/>
        <v>Q3</v>
      </c>
      <c r="AN67" s="34" t="str">
        <f t="shared" si="19"/>
        <v>Q4</v>
      </c>
      <c r="AO67" s="33" t="str">
        <f t="shared" si="19"/>
        <v>Q1</v>
      </c>
      <c r="AP67" s="33" t="str">
        <f t="shared" si="19"/>
        <v>Q2</v>
      </c>
      <c r="AQ67" s="33" t="str">
        <f t="shared" si="19"/>
        <v>Q3</v>
      </c>
      <c r="AR67" s="34" t="str">
        <f t="shared" si="19"/>
        <v>Q4</v>
      </c>
      <c r="AS67" s="33" t="str">
        <f t="shared" si="19"/>
        <v>Q1</v>
      </c>
      <c r="AT67" s="33" t="str">
        <f t="shared" si="19"/>
        <v>Q2</v>
      </c>
      <c r="AU67" s="33" t="str">
        <f t="shared" si="19"/>
        <v>Q3</v>
      </c>
      <c r="AV67" s="34" t="str">
        <f t="shared" si="19"/>
        <v>Q4</v>
      </c>
      <c r="AW67" s="33" t="str">
        <f t="shared" si="19"/>
        <v>Q1</v>
      </c>
      <c r="AX67" s="33" t="str">
        <f t="shared" si="19"/>
        <v>Q2</v>
      </c>
      <c r="AY67" s="33" t="str">
        <f t="shared" si="19"/>
        <v>Q3</v>
      </c>
      <c r="AZ67" s="34" t="str">
        <f t="shared" si="19"/>
        <v>Q4</v>
      </c>
      <c r="BA67" s="33" t="str">
        <f t="shared" si="19"/>
        <v>Q1</v>
      </c>
      <c r="BB67" s="33" t="str">
        <f t="shared" si="19"/>
        <v>Q2</v>
      </c>
      <c r="BC67" s="33" t="str">
        <f t="shared" si="19"/>
        <v>Q3</v>
      </c>
      <c r="BD67" s="34" t="str">
        <f t="shared" si="19"/>
        <v>Q4</v>
      </c>
      <c r="BE67" s="33" t="str">
        <f t="shared" si="19"/>
        <v>Q1</v>
      </c>
      <c r="BF67" s="33" t="str">
        <f t="shared" si="19"/>
        <v>Q2</v>
      </c>
      <c r="BG67" s="33" t="str">
        <f t="shared" si="19"/>
        <v>Q3</v>
      </c>
      <c r="BH67" s="34" t="str">
        <f t="shared" si="19"/>
        <v>Q4</v>
      </c>
      <c r="BI67" s="33" t="str">
        <f t="shared" si="19"/>
        <v>Q1</v>
      </c>
      <c r="BJ67" s="33" t="str">
        <f t="shared" si="19"/>
        <v>Q2</v>
      </c>
      <c r="BK67" s="33" t="str">
        <f t="shared" si="19"/>
        <v>Q3</v>
      </c>
      <c r="BL67" s="34" t="str">
        <f t="shared" si="19"/>
        <v>Q4</v>
      </c>
      <c r="BM67" s="33" t="str">
        <f t="shared" si="19"/>
        <v>Q1</v>
      </c>
      <c r="BN67" s="33" t="str">
        <f t="shared" si="19"/>
        <v>Q2</v>
      </c>
      <c r="BO67" s="33" t="str">
        <f t="shared" si="19"/>
        <v>Q3</v>
      </c>
      <c r="BP67" s="34" t="str">
        <f t="shared" si="19"/>
        <v>Q4</v>
      </c>
      <c r="BQ67" s="33" t="str">
        <f t="shared" si="19"/>
        <v>Q1</v>
      </c>
      <c r="BR67" s="33" t="str">
        <f t="shared" si="19"/>
        <v>Q2</v>
      </c>
      <c r="BS67" s="33" t="str">
        <f t="shared" si="19"/>
        <v>Q3</v>
      </c>
      <c r="BT67" s="34" t="str">
        <f t="shared" si="19"/>
        <v>Q4</v>
      </c>
      <c r="BU67" s="33" t="str">
        <f t="shared" si="19"/>
        <v>Q1</v>
      </c>
      <c r="BV67" s="33" t="str">
        <f t="shared" si="19"/>
        <v>Q2</v>
      </c>
      <c r="BW67" s="33" t="str">
        <f t="shared" si="19"/>
        <v>Q3</v>
      </c>
      <c r="BX67" s="34" t="str">
        <f t="shared" si="19"/>
        <v>Q4</v>
      </c>
      <c r="CB67" s="3"/>
    </row>
    <row r="68" spans="1:80" s="27" customFormat="1" ht="15" customHeight="1" x14ac:dyDescent="0.25">
      <c r="A68" s="36" t="s">
        <v>2</v>
      </c>
      <c r="B68" s="11" t="s">
        <v>12</v>
      </c>
      <c r="C68" s="175">
        <f>+IF(AK68="","―",AK68)</f>
        <v>5.5259619718921389</v>
      </c>
      <c r="D68" s="175">
        <f t="shared" ref="D68:I70" si="20">+IF(AL68="","―",AL68)</f>
        <v>6.3356975837957545</v>
      </c>
      <c r="E68" s="175">
        <f t="shared" si="20"/>
        <v>6.2003071891172015</v>
      </c>
      <c r="F68" s="175">
        <f t="shared" si="20"/>
        <v>3.5573733897162843</v>
      </c>
      <c r="G68" s="175">
        <f t="shared" si="20"/>
        <v>4.6288797272719915</v>
      </c>
      <c r="H68" s="175">
        <f t="shared" si="20"/>
        <v>4.9469956715660608</v>
      </c>
      <c r="I68" s="175">
        <f>+IF(AQ68="","―",AQ68)</f>
        <v>5.4345801200725683</v>
      </c>
      <c r="J68" s="175"/>
      <c r="K68" s="67"/>
      <c r="L68" s="67" t="s">
        <v>362</v>
      </c>
      <c r="M68" s="164" t="e">
        <f>+IF(OR(M58="",M58&lt;0),"―",(M58/'22Q3_P8'!M58)*100)</f>
        <v>#DIV/0!</v>
      </c>
      <c r="N68" s="164" t="e">
        <f>+IF(OR(N58="",N58&lt;0),"―",(N58/'22Q3_P8'!N58)*100)</f>
        <v>#DIV/0!</v>
      </c>
      <c r="O68" s="164" t="e">
        <f>+IF(OR(O58="",O58&lt;0),"―",(O58/'22Q3_P8'!O58)*100)</f>
        <v>#DIV/0!</v>
      </c>
      <c r="P68" s="164" t="e">
        <f>+IF(OR(P58="",P58&lt;0),"―",(P58/'22Q3_P8'!P58)*100)</f>
        <v>#DIV/0!</v>
      </c>
      <c r="Q68" s="164" t="e">
        <f>+IF(OR(Q58="",Q58&lt;0),"―",(Q58/'22Q3_P8'!Q58)*100)</f>
        <v>#DIV/0!</v>
      </c>
      <c r="R68" s="164" t="e">
        <f>+IF(OR(R58="",R58&lt;0),"―",(R58/'22Q3_P8'!R58)*100)</f>
        <v>#DIV/0!</v>
      </c>
      <c r="S68" s="164" t="e">
        <f>+IF(OR(S58="",S58&lt;0),"―",(S58/'22Q3_P8'!S58)*100)</f>
        <v>#DIV/0!</v>
      </c>
      <c r="T68" s="164" t="e">
        <f>+IF(OR(T58="",T58&lt;0),"―",(T58/'22Q3_P8'!T58)*100)</f>
        <v>#DIV/0!</v>
      </c>
      <c r="U68" s="164">
        <f>+IF(OR(U58="",U58&lt;0),"―",(U58/'22Q3_P8'!U58)*100)</f>
        <v>5.4375888700599884</v>
      </c>
      <c r="V68" s="164">
        <f>+IF(OR(V58="",V58&lt;0),"―",(V58/'22Q3_P8'!V58)*100)</f>
        <v>5.7126564370832194</v>
      </c>
      <c r="W68" s="164">
        <f>+IF(OR(W58="",W58&lt;0),"―",(W58/'22Q3_P8'!W58)*100)</f>
        <v>5.4799626182460131</v>
      </c>
      <c r="X68" s="164">
        <f>+IF(OR(X58="",X58&lt;0),"―",(X58/'22Q3_P8'!X58)*100)</f>
        <v>5.888527600582715</v>
      </c>
      <c r="Y68" s="164">
        <f>+IF(OR(Y58="",Y58&lt;0),"―",(Y58/'22Q3_P8'!Y58)*100)</f>
        <v>6.1770738773533092</v>
      </c>
      <c r="Z68" s="164">
        <f>+IF(OR(Z58="",Z58&lt;0),"―",(Z58/'22Q3_P8'!Z58)*100)</f>
        <v>6.2176479913888301</v>
      </c>
      <c r="AA68" s="164">
        <f>+IF(OR(AA58="",AA58&lt;0),"―",(AA58/'22Q3_P8'!AA58)*100)</f>
        <v>6.1236055062883672</v>
      </c>
      <c r="AB68" s="164">
        <f>+IF(OR(AB58="",AB58&lt;0),"―",(AB58/'22Q3_P8'!AB58)*100)</f>
        <v>5.4015917084711536</v>
      </c>
      <c r="AC68" s="164">
        <f>+IF(OR(AC58="",AC58&lt;0),"―",(AC58/'22Q3_P8'!AC58)*100)</f>
        <v>4.6495324251409187</v>
      </c>
      <c r="AD68" s="164">
        <f>+IF(OR(AD58="",AD58&lt;0),"―",(AD58/'22Q3_P8'!AD58)*100)</f>
        <v>5.9345816694447686</v>
      </c>
      <c r="AE68" s="164">
        <f>+IF(OR(AE58="",AE58&lt;0),"―",(AE58/'22Q3_P8'!AE58)*100)</f>
        <v>6.0768621933698448</v>
      </c>
      <c r="AF68" s="164">
        <f>+IF(OR(AF58="",AF58&lt;0),"―",(AF58/'22Q3_P8'!AF58)*100)</f>
        <v>6.1425359693645776</v>
      </c>
      <c r="AG68" s="164">
        <f>+IF(OR(AG58="",AG58&lt;0),"―",(AG58/'22Q3_P8'!AG58)*100)</f>
        <v>4.658994069501758</v>
      </c>
      <c r="AH68" s="164">
        <f>+IF(OR(AH58="",AH58&lt;0),"―",(AH58/'22Q3_P8'!AH58)*100)</f>
        <v>7.5201833271099323</v>
      </c>
      <c r="AI68" s="164">
        <f>+IF(OR(AI58="",AI58&lt;0),"―",(AI58/'22Q3_P8'!AI58)*100)</f>
        <v>6.3472393107530225</v>
      </c>
      <c r="AJ68" s="164">
        <f>+IF(OR(AJ58="",AJ58&lt;0),"―",(AJ58/'22Q3_P8'!AJ58)*100)</f>
        <v>4.3748268565856723</v>
      </c>
      <c r="AK68" s="164">
        <f>+IF(OR(AK58="",AK58&lt;0),"―",(AK58/'22Q3_P8'!AK58)*100)</f>
        <v>5.5259619718921389</v>
      </c>
      <c r="AL68" s="164">
        <f>+IF(OR(AL58="",AL58&lt;0),"―",(AL58/'22Q3_P8'!AL58)*100)</f>
        <v>6.3356975837957545</v>
      </c>
      <c r="AM68" s="164">
        <f>+IF(OR(AM58="",AM58&lt;0),"―",(AM58/'22Q3_P8'!AM58)*100)</f>
        <v>6.2003071891172015</v>
      </c>
      <c r="AN68" s="164">
        <f>+IF(OR(AN58="",AN58&lt;0),"―",(AN58/'22Q3_P8'!AN58)*100)</f>
        <v>3.5573733897162843</v>
      </c>
      <c r="AO68" s="164">
        <f>+IF(OR(AO58="",AO58&lt;0),"―",(AO58/'22Q3_P8'!AO58)*100)</f>
        <v>4.6288797272719915</v>
      </c>
      <c r="AP68" s="164">
        <f>+IF(OR(AP58="",AP58&lt;0),"―",(AP58/'22Q3_P8'!AP58)*100)</f>
        <v>4.9469956715660608</v>
      </c>
      <c r="AQ68" s="164">
        <f>+IF(OR(AQ58="",AQ58&lt;0),"―",(AQ58/'22Q3_P8'!AQ58)*100)</f>
        <v>5.4345801200725683</v>
      </c>
      <c r="AR68" s="164" t="str">
        <f>+IF(OR(AR58="",AR58&lt;0),"―",(AR58/'22Q3_P8'!AR58)*100)</f>
        <v>―</v>
      </c>
      <c r="AS68" s="164" t="e">
        <f>+IF(OR(AS58="",AS58&lt;0),"―",(AS58/'22Q3_P8'!AS58)*100)</f>
        <v>#DIV/0!</v>
      </c>
      <c r="AT68" s="164" t="e">
        <f>+IF(OR(AT58="",AT58&lt;0),"―",(AT58/'22Q3_P8'!AT58)*100)</f>
        <v>#DIV/0!</v>
      </c>
      <c r="AU68" s="164" t="e">
        <f>+IF(OR(AU58="",AU58&lt;0),"―",(AU58/'22Q3_P8'!AU58)*100)</f>
        <v>#DIV/0!</v>
      </c>
      <c r="AV68" s="164" t="e">
        <f>+IF(OR(AV58="",AV58&lt;0),"―",(AV58/'22Q3_P8'!AV58)*100)</f>
        <v>#DIV/0!</v>
      </c>
      <c r="AW68" s="164" t="e">
        <f>+IF(OR(AW58="",AW58&lt;0),"―",(AW58/'22Q3_P8'!AW58)*100)</f>
        <v>#DIV/0!</v>
      </c>
      <c r="AX68" s="164" t="e">
        <f>+IF(OR(AX58="",AX58&lt;0),"―",(AX58/'22Q3_P8'!AX58)*100)</f>
        <v>#DIV/0!</v>
      </c>
      <c r="AY68" s="164" t="e">
        <f>+IF(OR(AY58="",AY58&lt;0),"―",(AY58/'22Q3_P8'!AY58)*100)</f>
        <v>#DIV/0!</v>
      </c>
      <c r="AZ68" s="164" t="e">
        <f>+IF(OR(AZ58="",AZ58&lt;0),"―",(AZ58/'22Q3_P8'!AZ58)*100)</f>
        <v>#DIV/0!</v>
      </c>
      <c r="BA68" s="164" t="e">
        <f>+IF(OR(BA58="",BA58&lt;0),"―",(BA58/'22Q3_P8'!BA58)*100)</f>
        <v>#DIV/0!</v>
      </c>
      <c r="BB68" s="164" t="e">
        <f>+IF(OR(BB58="",BB58&lt;0),"―",(BB58/'22Q3_P8'!BB58)*100)</f>
        <v>#DIV/0!</v>
      </c>
      <c r="BC68" s="164" t="e">
        <f>+IF(OR(BC58="",BC58&lt;0),"―",(BC58/'22Q3_P8'!BC58)*100)</f>
        <v>#DIV/0!</v>
      </c>
      <c r="BD68" s="164" t="e">
        <f>+IF(OR(BD58="",BD58&lt;0),"―",(BD58/'22Q3_P8'!BD58)*100)</f>
        <v>#DIV/0!</v>
      </c>
      <c r="BE68" s="164" t="e">
        <f>+IF(OR(BE58="",BE58&lt;0),"―",(BE58/'22Q3_P8'!BE58)*100)</f>
        <v>#DIV/0!</v>
      </c>
      <c r="BF68" s="164" t="e">
        <f>+IF(OR(BF58="",BF58&lt;0),"―",(BF58/'22Q3_P8'!BF58)*100)</f>
        <v>#DIV/0!</v>
      </c>
      <c r="BG68" s="164" t="e">
        <f>+IF(OR(BG58="",BG58&lt;0),"―",(BG58/'22Q3_P8'!BG58)*100)</f>
        <v>#DIV/0!</v>
      </c>
      <c r="BH68" s="164" t="e">
        <f>+IF(OR(BH58="",BH58&lt;0),"―",(BH58/'22Q3_P8'!BH58)*100)</f>
        <v>#DIV/0!</v>
      </c>
      <c r="BI68" s="164" t="e">
        <f>+IF(OR(BI58="",BI58&lt;0),"―",(BI58/'22Q3_P8'!BI58)*100)</f>
        <v>#DIV/0!</v>
      </c>
      <c r="BJ68" s="164" t="e">
        <f>+IF(OR(BJ58="",BJ58&lt;0),"―",(BJ58/'22Q3_P8'!BJ58)*100)</f>
        <v>#DIV/0!</v>
      </c>
      <c r="BK68" s="164" t="e">
        <f>+IF(OR(BK58="",BK58&lt;0),"―",(BK58/'22Q3_P8'!BK58)*100)</f>
        <v>#DIV/0!</v>
      </c>
      <c r="BL68" s="164" t="e">
        <f>+IF(OR(BL58="",BL58&lt;0),"―",(BL58/'22Q3_P8'!BL58)*100)</f>
        <v>#DIV/0!</v>
      </c>
      <c r="BM68" s="164" t="e">
        <f>+IF(OR(BM58="",BM58&lt;0),"―",(BM58/'22Q3_P8'!BM58)*100)</f>
        <v>#DIV/0!</v>
      </c>
      <c r="BN68" s="164" t="e">
        <f>+IF(OR(BN58="",BN58&lt;0),"―",(BN58/'22Q3_P8'!BN58)*100)</f>
        <v>#DIV/0!</v>
      </c>
      <c r="BO68" s="164" t="e">
        <f>+IF(OR(BO58="",BO58&lt;0),"―",(BO58/'22Q3_P8'!BO58)*100)</f>
        <v>#DIV/0!</v>
      </c>
      <c r="BP68" s="164" t="e">
        <f>+IF(OR(BP58="",BP58&lt;0),"―",(BP58/'22Q3_P8'!BP58)*100)</f>
        <v>#DIV/0!</v>
      </c>
      <c r="BQ68" s="164" t="e">
        <f>+IF(OR(BQ58="",BQ58&lt;0),"―",(BQ58/'22Q3_P8'!BQ58)*100)</f>
        <v>#DIV/0!</v>
      </c>
      <c r="BR68" s="164" t="e">
        <f>+IF(OR(BR58="",BR58&lt;0),"―",(BR58/'22Q3_P8'!BR58)*100)</f>
        <v>#DIV/0!</v>
      </c>
      <c r="BS68" s="164" t="e">
        <f>+IF(OR(BS58="",BS58&lt;0),"―",(BS58/'22Q3_P8'!BS58)*100)</f>
        <v>#DIV/0!</v>
      </c>
      <c r="BT68" s="164" t="e">
        <f>+IF(OR(BT58="",BT58&lt;0),"―",(BT58/'22Q3_P8'!BT58)*100)</f>
        <v>#DIV/0!</v>
      </c>
      <c r="BU68" s="164" t="e">
        <f>+IF(OR(BU58="",BU58&lt;0),"―",(BU58/'22Q3_P8'!BU58)*100)</f>
        <v>#DIV/0!</v>
      </c>
      <c r="BV68" s="164" t="e">
        <f>+IF(OR(BV58="",BV58&lt;0),"―",(BV58/'22Q3_P8'!BV58)*100)</f>
        <v>#DIV/0!</v>
      </c>
      <c r="BW68" s="164" t="e">
        <f>+IF(OR(BW58="",BW58&lt;0),"―",(BW58/'22Q3_P8'!BW58)*100)</f>
        <v>#DIV/0!</v>
      </c>
      <c r="BX68" s="164" t="e">
        <f>+IF(OR(BX58="",BX58&lt;0),"―",(BX58/'22Q3_P8'!BX58)*100)</f>
        <v>#DIV/0!</v>
      </c>
      <c r="CB68" s="3"/>
    </row>
    <row r="69" spans="1:80" s="27" customFormat="1" ht="15" customHeight="1" x14ac:dyDescent="0.25">
      <c r="A69" s="38" t="s">
        <v>10</v>
      </c>
      <c r="B69" s="12" t="s">
        <v>363</v>
      </c>
      <c r="C69" s="176">
        <f>+IF(AK69="","―",AK69)</f>
        <v>12.399407606388001</v>
      </c>
      <c r="D69" s="176">
        <f t="shared" si="20"/>
        <v>13.70654767405863</v>
      </c>
      <c r="E69" s="176">
        <f t="shared" si="20"/>
        <v>12.810847409825667</v>
      </c>
      <c r="F69" s="176">
        <f t="shared" si="20"/>
        <v>12.299203758689641</v>
      </c>
      <c r="G69" s="176">
        <f t="shared" si="20"/>
        <v>12.474164073712439</v>
      </c>
      <c r="H69" s="176">
        <f t="shared" si="20"/>
        <v>12.256690295291754</v>
      </c>
      <c r="I69" s="176">
        <f t="shared" si="20"/>
        <v>12.127233935231301</v>
      </c>
      <c r="J69" s="176"/>
      <c r="K69" s="67"/>
      <c r="L69" s="67" t="s">
        <v>364</v>
      </c>
      <c r="M69" s="166" t="e">
        <f>+IF(OR(M59="",M59&lt;0),"―",(M59/'22Q3_P8'!M59)*100)</f>
        <v>#DIV/0!</v>
      </c>
      <c r="N69" s="166" t="e">
        <f>+IF(OR(N59="",N59&lt;0),"―",(N59/'22Q3_P8'!N59)*100)</f>
        <v>#DIV/0!</v>
      </c>
      <c r="O69" s="166" t="e">
        <f>+IF(OR(O59="",O59&lt;0),"―",(O59/'22Q3_P8'!O59)*100)</f>
        <v>#DIV/0!</v>
      </c>
      <c r="P69" s="166" t="e">
        <f>+IF(OR(P59="",P59&lt;0),"―",(P59/'22Q3_P8'!P59)*100)</f>
        <v>#DIV/0!</v>
      </c>
      <c r="Q69" s="166" t="e">
        <f>+IF(OR(Q59="",Q59&lt;0),"―",(Q59/'22Q3_P8'!Q59)*100)</f>
        <v>#DIV/0!</v>
      </c>
      <c r="R69" s="166" t="e">
        <f>+IF(OR(R59="",R59&lt;0),"―",(R59/'22Q3_P8'!R59)*100)</f>
        <v>#DIV/0!</v>
      </c>
      <c r="S69" s="166" t="e">
        <f>+IF(OR(S59="",S59&lt;0),"―",(S59/'22Q3_P8'!S59)*100)</f>
        <v>#DIV/0!</v>
      </c>
      <c r="T69" s="166" t="e">
        <f>+IF(OR(T59="",T59&lt;0),"―",(T59/'22Q3_P8'!T59)*100)</f>
        <v>#DIV/0!</v>
      </c>
      <c r="U69" s="166">
        <f>+IF(OR(U59="",U59&lt;0),"―",(U59/'22Q3_P8'!U59)*100)</f>
        <v>9.5822433214299245</v>
      </c>
      <c r="V69" s="166">
        <f>+IF(OR(V59="",V59&lt;0),"―",(V59/'22Q3_P8'!V59)*100)</f>
        <v>10.559014223594151</v>
      </c>
      <c r="W69" s="166">
        <f>+IF(OR(W59="",W59&lt;0),"―",(W59/'22Q3_P8'!W59)*100)</f>
        <v>10.391178579080474</v>
      </c>
      <c r="X69" s="166">
        <f>+IF(OR(X59="",X59&lt;0),"―",(X59/'22Q3_P8'!X59)*100)</f>
        <v>11.24930070140886</v>
      </c>
      <c r="Y69" s="166">
        <f>+IF(OR(Y59="",Y59&lt;0),"―",(Y59/'22Q3_P8'!Y59)*100)</f>
        <v>10.103030984436007</v>
      </c>
      <c r="Z69" s="166">
        <f>+IF(OR(Z59="",Z59&lt;0),"―",(Z59/'22Q3_P8'!Z59)*100)</f>
        <v>10.871403095061801</v>
      </c>
      <c r="AA69" s="166">
        <f>+IF(OR(AA59="",AA59&lt;0),"―",(AA59/'22Q3_P8'!AA59)*100)</f>
        <v>11.192597829253423</v>
      </c>
      <c r="AB69" s="166">
        <f>+IF(OR(AB59="",AB59&lt;0),"―",(AB59/'22Q3_P8'!AB59)*100)</f>
        <v>11.71145019458821</v>
      </c>
      <c r="AC69" s="166">
        <f>+IF(OR(AC59="",AC59&lt;0),"―",(AC59/'22Q3_P8'!AC59)*100)</f>
        <v>10.85028343503836</v>
      </c>
      <c r="AD69" s="166">
        <f>+IF(OR(AD59="",AD59&lt;0),"―",(AD59/'22Q3_P8'!AD59)*100)</f>
        <v>10.955165197510986</v>
      </c>
      <c r="AE69" s="166">
        <f>+IF(OR(AE59="",AE59&lt;0),"―",(AE59/'22Q3_P8'!AE59)*100)</f>
        <v>11.13916556511484</v>
      </c>
      <c r="AF69" s="166">
        <f>+IF(OR(AF59="",AF59&lt;0),"―",(AF59/'22Q3_P8'!AF59)*100)</f>
        <v>12.21604909088888</v>
      </c>
      <c r="AG69" s="166">
        <f>+IF(OR(AG59="",AG59&lt;0),"―",(AG59/'22Q3_P8'!AG59)*100)</f>
        <v>12.224813122790286</v>
      </c>
      <c r="AH69" s="166">
        <f>+IF(OR(AH59="",AH59&lt;0),"―",(AH59/'22Q3_P8'!AH59)*100)</f>
        <v>13.814634688780931</v>
      </c>
      <c r="AI69" s="166">
        <f>+IF(OR(AI59="",AI59&lt;0),"―",(AI59/'22Q3_P8'!AI59)*100)</f>
        <v>12.918638810069281</v>
      </c>
      <c r="AJ69" s="166">
        <f>+IF(OR(AJ59="",AJ59&lt;0),"―",(AJ59/'22Q3_P8'!AJ59)*100)</f>
        <v>11.776688832346592</v>
      </c>
      <c r="AK69" s="166">
        <f>+IF(OR(AK59="",AK59&lt;0),"―",(AK59/'22Q3_P8'!AK59)*100)</f>
        <v>12.399407606388001</v>
      </c>
      <c r="AL69" s="166">
        <f>+IF(OR(AL59="",AL59&lt;0),"―",(AL59/'22Q3_P8'!AL59)*100)</f>
        <v>13.70654767405863</v>
      </c>
      <c r="AM69" s="166">
        <f>+IF(OR(AM59="",AM59&lt;0),"―",(AM59/'22Q3_P8'!AM59)*100)</f>
        <v>12.810847409825667</v>
      </c>
      <c r="AN69" s="166">
        <f>+IF(OR(AN59="",AN59&lt;0),"―",(AN59/'22Q3_P8'!AN59)*100)</f>
        <v>12.299203758689641</v>
      </c>
      <c r="AO69" s="166">
        <f>+IF(OR(AO59="",AO59&lt;0),"―",(AO59/'22Q3_P8'!AO59)*100)</f>
        <v>12.474164073712439</v>
      </c>
      <c r="AP69" s="166">
        <f>+IF(OR(AP59="",AP59&lt;0),"―",(AP59/'22Q3_P8'!AP59)*100)</f>
        <v>12.256690295291754</v>
      </c>
      <c r="AQ69" s="166">
        <f>+IF(OR(AQ59="",AQ59&lt;0),"―",(AQ59/'22Q3_P8'!AQ59)*100)</f>
        <v>12.127233935231301</v>
      </c>
      <c r="AR69" s="166" t="str">
        <f>+IF(OR(AR59="",AR59&lt;0),"―",(AR59/'22Q3_P8'!AR59)*100)</f>
        <v>―</v>
      </c>
      <c r="AS69" s="166" t="e">
        <f>+IF(OR(AS59="",AS59&lt;0),"―",(AS59/'22Q3_P8'!AS59)*100)</f>
        <v>#DIV/0!</v>
      </c>
      <c r="AT69" s="166" t="e">
        <f>+IF(OR(AT59="",AT59&lt;0),"―",(AT59/'22Q3_P8'!AT59)*100)</f>
        <v>#DIV/0!</v>
      </c>
      <c r="AU69" s="166" t="e">
        <f>+IF(OR(AU59="",AU59&lt;0),"―",(AU59/'22Q3_P8'!AU59)*100)</f>
        <v>#DIV/0!</v>
      </c>
      <c r="AV69" s="166" t="e">
        <f>+IF(OR(AV59="",AV59&lt;0),"―",(AV59/'22Q3_P8'!AV59)*100)</f>
        <v>#DIV/0!</v>
      </c>
      <c r="AW69" s="166" t="e">
        <f>+IF(OR(AW59="",AW59&lt;0),"―",(AW59/'22Q3_P8'!AW59)*100)</f>
        <v>#DIV/0!</v>
      </c>
      <c r="AX69" s="166" t="e">
        <f>+IF(OR(AX59="",AX59&lt;0),"―",(AX59/'22Q3_P8'!AX59)*100)</f>
        <v>#DIV/0!</v>
      </c>
      <c r="AY69" s="166" t="e">
        <f>+IF(OR(AY59="",AY59&lt;0),"―",(AY59/'22Q3_P8'!AY59)*100)</f>
        <v>#DIV/0!</v>
      </c>
      <c r="AZ69" s="166" t="e">
        <f>+IF(OR(AZ59="",AZ59&lt;0),"―",(AZ59/'22Q3_P8'!AZ59)*100)</f>
        <v>#DIV/0!</v>
      </c>
      <c r="BA69" s="166" t="e">
        <f>+IF(OR(BA59="",BA59&lt;0),"―",(BA59/'22Q3_P8'!BA59)*100)</f>
        <v>#DIV/0!</v>
      </c>
      <c r="BB69" s="166" t="e">
        <f>+IF(OR(BB59="",BB59&lt;0),"―",(BB59/'22Q3_P8'!BB59)*100)</f>
        <v>#DIV/0!</v>
      </c>
      <c r="BC69" s="166" t="e">
        <f>+IF(OR(BC59="",BC59&lt;0),"―",(BC59/'22Q3_P8'!BC59)*100)</f>
        <v>#DIV/0!</v>
      </c>
      <c r="BD69" s="166" t="e">
        <f>+IF(OR(BD59="",BD59&lt;0),"―",(BD59/'22Q3_P8'!BD59)*100)</f>
        <v>#DIV/0!</v>
      </c>
      <c r="BE69" s="166" t="e">
        <f>+IF(OR(BE59="",BE59&lt;0),"―",(BE59/'22Q3_P8'!BE59)*100)</f>
        <v>#DIV/0!</v>
      </c>
      <c r="BF69" s="166" t="e">
        <f>+IF(OR(BF59="",BF59&lt;0),"―",(BF59/'22Q3_P8'!BF59)*100)</f>
        <v>#DIV/0!</v>
      </c>
      <c r="BG69" s="166" t="e">
        <f>+IF(OR(BG59="",BG59&lt;0),"―",(BG59/'22Q3_P8'!BG59)*100)</f>
        <v>#DIV/0!</v>
      </c>
      <c r="BH69" s="166" t="e">
        <f>+IF(OR(BH59="",BH59&lt;0),"―",(BH59/'22Q3_P8'!BH59)*100)</f>
        <v>#DIV/0!</v>
      </c>
      <c r="BI69" s="166" t="e">
        <f>+IF(OR(BI59="",BI59&lt;0),"―",(BI59/'22Q3_P8'!BI59)*100)</f>
        <v>#DIV/0!</v>
      </c>
      <c r="BJ69" s="166" t="e">
        <f>+IF(OR(BJ59="",BJ59&lt;0),"―",(BJ59/'22Q3_P8'!BJ59)*100)</f>
        <v>#DIV/0!</v>
      </c>
      <c r="BK69" s="166" t="e">
        <f>+IF(OR(BK59="",BK59&lt;0),"―",(BK59/'22Q3_P8'!BK59)*100)</f>
        <v>#DIV/0!</v>
      </c>
      <c r="BL69" s="166" t="e">
        <f>+IF(OR(BL59="",BL59&lt;0),"―",(BL59/'22Q3_P8'!BL59)*100)</f>
        <v>#DIV/0!</v>
      </c>
      <c r="BM69" s="166" t="e">
        <f>+IF(OR(BM59="",BM59&lt;0),"―",(BM59/'22Q3_P8'!BM59)*100)</f>
        <v>#DIV/0!</v>
      </c>
      <c r="BN69" s="166" t="e">
        <f>+IF(OR(BN59="",BN59&lt;0),"―",(BN59/'22Q3_P8'!BN59)*100)</f>
        <v>#DIV/0!</v>
      </c>
      <c r="BO69" s="166" t="e">
        <f>+IF(OR(BO59="",BO59&lt;0),"―",(BO59/'22Q3_P8'!BO59)*100)</f>
        <v>#DIV/0!</v>
      </c>
      <c r="BP69" s="166" t="e">
        <f>+IF(OR(BP59="",BP59&lt;0),"―",(BP59/'22Q3_P8'!BP59)*100)</f>
        <v>#DIV/0!</v>
      </c>
      <c r="BQ69" s="166" t="e">
        <f>+IF(OR(BQ59="",BQ59&lt;0),"―",(BQ59/'22Q3_P8'!BQ59)*100)</f>
        <v>#DIV/0!</v>
      </c>
      <c r="BR69" s="166" t="e">
        <f>+IF(OR(BR59="",BR59&lt;0),"―",(BR59/'22Q3_P8'!BR59)*100)</f>
        <v>#DIV/0!</v>
      </c>
      <c r="BS69" s="166" t="e">
        <f>+IF(OR(BS59="",BS59&lt;0),"―",(BS59/'22Q3_P8'!BS59)*100)</f>
        <v>#DIV/0!</v>
      </c>
      <c r="BT69" s="166" t="e">
        <f>+IF(OR(BT59="",BT59&lt;0),"―",(BT59/'22Q3_P8'!BT59)*100)</f>
        <v>#DIV/0!</v>
      </c>
      <c r="BU69" s="166" t="e">
        <f>+IF(OR(BU59="",BU59&lt;0),"―",(BU59/'22Q3_P8'!BU59)*100)</f>
        <v>#DIV/0!</v>
      </c>
      <c r="BV69" s="166" t="e">
        <f>+IF(OR(BV59="",BV59&lt;0),"―",(BV59/'22Q3_P8'!BV59)*100)</f>
        <v>#DIV/0!</v>
      </c>
      <c r="BW69" s="166" t="e">
        <f>+IF(OR(BW59="",BW59&lt;0),"―",(BW59/'22Q3_P8'!BW59)*100)</f>
        <v>#DIV/0!</v>
      </c>
      <c r="BX69" s="166" t="e">
        <f>+IF(OR(BX59="",BX59&lt;0),"―",(BX59/'22Q3_P8'!BX59)*100)</f>
        <v>#DIV/0!</v>
      </c>
      <c r="CB69" s="3"/>
    </row>
    <row r="70" spans="1:80" s="27" customFormat="1" ht="15" customHeight="1" x14ac:dyDescent="0.25">
      <c r="A70" s="42" t="s">
        <v>11</v>
      </c>
      <c r="B70" s="14" t="s">
        <v>44</v>
      </c>
      <c r="C70" s="177">
        <f>+IF(AK70="","―",AK70)</f>
        <v>5.0172862636376543</v>
      </c>
      <c r="D70" s="177">
        <f t="shared" si="20"/>
        <v>6.1170463660454022</v>
      </c>
      <c r="E70" s="177">
        <f t="shared" si="20"/>
        <v>7.7944585306231771</v>
      </c>
      <c r="F70" s="177">
        <f t="shared" si="20"/>
        <v>2.5878626147543242</v>
      </c>
      <c r="G70" s="177">
        <f t="shared" si="20"/>
        <v>5.558634999127821</v>
      </c>
      <c r="H70" s="177">
        <f t="shared" si="20"/>
        <v>5.560643302497879</v>
      </c>
      <c r="I70" s="177">
        <f t="shared" si="20"/>
        <v>6.7224188828940408</v>
      </c>
      <c r="J70" s="177"/>
      <c r="K70" s="67"/>
      <c r="L70" s="67" t="s">
        <v>365</v>
      </c>
      <c r="M70" s="166" t="e">
        <f>+IF(OR(M60="",M60&lt;0),"―",(M60/'22Q3_P8'!M60)*100)</f>
        <v>#DIV/0!</v>
      </c>
      <c r="N70" s="166" t="e">
        <f>+IF(OR(N60="",N60&lt;0),"―",(N60/'22Q3_P8'!N60)*100)</f>
        <v>#DIV/0!</v>
      </c>
      <c r="O70" s="166" t="e">
        <f>+IF(OR(O60="",O60&lt;0),"―",(O60/'22Q3_P8'!O60)*100)</f>
        <v>#DIV/0!</v>
      </c>
      <c r="P70" s="166" t="e">
        <f>+IF(OR(P60="",P60&lt;0),"―",(P60/'22Q3_P8'!P60)*100)</f>
        <v>#DIV/0!</v>
      </c>
      <c r="Q70" s="166" t="e">
        <f>+IF(OR(Q60="",Q60&lt;0),"―",(Q60/'22Q3_P8'!Q60)*100)</f>
        <v>#DIV/0!</v>
      </c>
      <c r="R70" s="166" t="e">
        <f>+IF(OR(R60="",R60&lt;0),"―",(R60/'22Q3_P8'!R60)*100)</f>
        <v>#DIV/0!</v>
      </c>
      <c r="S70" s="166" t="e">
        <f>+IF(OR(S60="",S60&lt;0),"―",(S60/'22Q3_P8'!S60)*100)</f>
        <v>#DIV/0!</v>
      </c>
      <c r="T70" s="166" t="e">
        <f>+IF(OR(T60="",T60&lt;0),"―",(T60/'22Q3_P8'!T60)*100)</f>
        <v>#DIV/0!</v>
      </c>
      <c r="U70" s="166">
        <f>+IF(OR(U60="",U60&lt;0),"―",(U60/'22Q3_P8'!U60)*100)</f>
        <v>6.4735034415675727</v>
      </c>
      <c r="V70" s="166">
        <f>+IF(OR(V60="",V60&lt;0),"―",(V60/'22Q3_P8'!V60)*100)</f>
        <v>4.2929151395416509</v>
      </c>
      <c r="W70" s="166">
        <f>+IF(OR(W60="",W60&lt;0),"―",(W60/'22Q3_P8'!W60)*100)</f>
        <v>4.5957930898659294</v>
      </c>
      <c r="X70" s="166">
        <f>+IF(OR(X60="",X60&lt;0),"―",(X60/'22Q3_P8'!X60)*100)</f>
        <v>4.6283852033708479</v>
      </c>
      <c r="Y70" s="166">
        <f>+IF(OR(Y60="",Y60&lt;0),"―",(Y60/'22Q3_P8'!Y60)*100)</f>
        <v>7.2800228149827273</v>
      </c>
      <c r="Z70" s="166">
        <f>+IF(OR(Z60="",Z60&lt;0),"―",(Z60/'22Q3_P8'!Z60)*100)</f>
        <v>6.5151755371449669</v>
      </c>
      <c r="AA70" s="166">
        <f>+IF(OR(AA60="",AA60&lt;0),"―",(AA60/'22Q3_P8'!AA60)*100)</f>
        <v>7.5454490240409831</v>
      </c>
      <c r="AB70" s="166">
        <f>+IF(OR(AB60="",AB60&lt;0),"―",(AB60/'22Q3_P8'!AB60)*100)</f>
        <v>4.7108344882599029</v>
      </c>
      <c r="AC70" s="166">
        <f>+IF(OR(AC60="",AC60&lt;0),"―",(AC60/'22Q3_P8'!AC60)*100)</f>
        <v>4.3177983148018635</v>
      </c>
      <c r="AD70" s="166">
        <f>+IF(OR(AD60="",AD60&lt;0),"―",(AD60/'22Q3_P8'!AD60)*100)</f>
        <v>6.0725449005160179</v>
      </c>
      <c r="AE70" s="166">
        <f>+IF(OR(AE60="",AE60&lt;0),"―",(AE60/'22Q3_P8'!AE60)*100)</f>
        <v>6.9161302584721485</v>
      </c>
      <c r="AF70" s="166">
        <f>+IF(OR(AF60="",AF60&lt;0),"―",(AF60/'22Q3_P8'!AF60)*100)</f>
        <v>5.7601338780612785</v>
      </c>
      <c r="AG70" s="166">
        <f>+IF(OR(AG60="",AG60&lt;0),"―",(AG60/'22Q3_P8'!AG60)*100)</f>
        <v>2.5668029387541367</v>
      </c>
      <c r="AH70" s="166">
        <f>+IF(OR(AH60="",AH60&lt;0),"―",(AH60/'22Q3_P8'!AH60)*100)</f>
        <v>6.6944095713008895</v>
      </c>
      <c r="AI70" s="166">
        <f>+IF(OR(AI60="",AI60&lt;0),"―",(AI60/'22Q3_P8'!AI60)*100)</f>
        <v>5.7344929939562483</v>
      </c>
      <c r="AJ70" s="166">
        <f>+IF(OR(AJ60="",AJ60&lt;0),"―",(AJ60/'22Q3_P8'!AJ60)*100)</f>
        <v>4.0761770687130428</v>
      </c>
      <c r="AK70" s="166">
        <f>+IF(OR(AK60="",AK60&lt;0),"―",(AK60/'22Q3_P8'!AK60)*100)</f>
        <v>5.0172862636376543</v>
      </c>
      <c r="AL70" s="166">
        <f>+IF(OR(AL60="",AL60&lt;0),"―",(AL60/'22Q3_P8'!AL60)*100)</f>
        <v>6.1170463660454022</v>
      </c>
      <c r="AM70" s="166">
        <f>+IF(OR(AM60="",AM60&lt;0),"―",(AM60/'22Q3_P8'!AM60)*100)</f>
        <v>7.7944585306231771</v>
      </c>
      <c r="AN70" s="166">
        <f>+IF(OR(AN60="",AN60&lt;0),"―",(AN60/'22Q3_P8'!AN60)*100)</f>
        <v>2.5878626147543242</v>
      </c>
      <c r="AO70" s="166">
        <f>+IF(OR(AO60="",AO60&lt;0),"―",(AO60/'22Q3_P8'!AO60)*100)</f>
        <v>5.558634999127821</v>
      </c>
      <c r="AP70" s="166">
        <f>+IF(OR(AP60="",AP60&lt;0),"―",(AP60/'22Q3_P8'!AP60)*100)</f>
        <v>5.560643302497879</v>
      </c>
      <c r="AQ70" s="166">
        <f>+IF(OR(AQ60="",AQ60&lt;0),"―",(AQ60/'22Q3_P8'!AQ60)*100)</f>
        <v>6.7224188828940408</v>
      </c>
      <c r="AR70" s="166" t="str">
        <f>+IF(OR(AR60="",AR60&lt;0),"―",(AR60/'22Q3_P8'!AR60)*100)</f>
        <v>―</v>
      </c>
      <c r="AS70" s="166" t="e">
        <f>+IF(OR(AS60="",AS60&lt;0),"―",(AS60/'22Q3_P8'!AS60)*100)</f>
        <v>#DIV/0!</v>
      </c>
      <c r="AT70" s="166" t="e">
        <f>+IF(OR(AT60="",AT60&lt;0),"―",(AT60/'22Q3_P8'!AT60)*100)</f>
        <v>#DIV/0!</v>
      </c>
      <c r="AU70" s="166" t="e">
        <f>+IF(OR(AU60="",AU60&lt;0),"―",(AU60/'22Q3_P8'!AU60)*100)</f>
        <v>#DIV/0!</v>
      </c>
      <c r="AV70" s="166" t="e">
        <f>+IF(OR(AV60="",AV60&lt;0),"―",(AV60/'22Q3_P8'!AV60)*100)</f>
        <v>#DIV/0!</v>
      </c>
      <c r="AW70" s="166" t="e">
        <f>+IF(OR(AW60="",AW60&lt;0),"―",(AW60/'22Q3_P8'!AW60)*100)</f>
        <v>#DIV/0!</v>
      </c>
      <c r="AX70" s="166" t="e">
        <f>+IF(OR(AX60="",AX60&lt;0),"―",(AX60/'22Q3_P8'!AX60)*100)</f>
        <v>#DIV/0!</v>
      </c>
      <c r="AY70" s="166" t="e">
        <f>+IF(OR(AY60="",AY60&lt;0),"―",(AY60/'22Q3_P8'!AY60)*100)</f>
        <v>#DIV/0!</v>
      </c>
      <c r="AZ70" s="166" t="e">
        <f>+IF(OR(AZ60="",AZ60&lt;0),"―",(AZ60/'22Q3_P8'!AZ60)*100)</f>
        <v>#DIV/0!</v>
      </c>
      <c r="BA70" s="166" t="e">
        <f>+IF(OR(BA60="",BA60&lt;0),"―",(BA60/'22Q3_P8'!BA60)*100)</f>
        <v>#DIV/0!</v>
      </c>
      <c r="BB70" s="166" t="e">
        <f>+IF(OR(BB60="",BB60&lt;0),"―",(BB60/'22Q3_P8'!BB60)*100)</f>
        <v>#DIV/0!</v>
      </c>
      <c r="BC70" s="166" t="e">
        <f>+IF(OR(BC60="",BC60&lt;0),"―",(BC60/'22Q3_P8'!BC60)*100)</f>
        <v>#DIV/0!</v>
      </c>
      <c r="BD70" s="166" t="e">
        <f>+IF(OR(BD60="",BD60&lt;0),"―",(BD60/'22Q3_P8'!BD60)*100)</f>
        <v>#DIV/0!</v>
      </c>
      <c r="BE70" s="166" t="e">
        <f>+IF(OR(BE60="",BE60&lt;0),"―",(BE60/'22Q3_P8'!BE60)*100)</f>
        <v>#DIV/0!</v>
      </c>
      <c r="BF70" s="166" t="e">
        <f>+IF(OR(BF60="",BF60&lt;0),"―",(BF60/'22Q3_P8'!BF60)*100)</f>
        <v>#DIV/0!</v>
      </c>
      <c r="BG70" s="166" t="e">
        <f>+IF(OR(BG60="",BG60&lt;0),"―",(BG60/'22Q3_P8'!BG60)*100)</f>
        <v>#DIV/0!</v>
      </c>
      <c r="BH70" s="166" t="e">
        <f>+IF(OR(BH60="",BH60&lt;0),"―",(BH60/'22Q3_P8'!BH60)*100)</f>
        <v>#DIV/0!</v>
      </c>
      <c r="BI70" s="166" t="e">
        <f>+IF(OR(BI60="",BI60&lt;0),"―",(BI60/'22Q3_P8'!BI60)*100)</f>
        <v>#DIV/0!</v>
      </c>
      <c r="BJ70" s="166" t="e">
        <f>+IF(OR(BJ60="",BJ60&lt;0),"―",(BJ60/'22Q3_P8'!BJ60)*100)</f>
        <v>#DIV/0!</v>
      </c>
      <c r="BK70" s="166" t="e">
        <f>+IF(OR(BK60="",BK60&lt;0),"―",(BK60/'22Q3_P8'!BK60)*100)</f>
        <v>#DIV/0!</v>
      </c>
      <c r="BL70" s="166" t="e">
        <f>+IF(OR(BL60="",BL60&lt;0),"―",(BL60/'22Q3_P8'!BL60)*100)</f>
        <v>#DIV/0!</v>
      </c>
      <c r="BM70" s="166" t="e">
        <f>+IF(OR(BM60="",BM60&lt;0),"―",(BM60/'22Q3_P8'!BM60)*100)</f>
        <v>#DIV/0!</v>
      </c>
      <c r="BN70" s="166" t="e">
        <f>+IF(OR(BN60="",BN60&lt;0),"―",(BN60/'22Q3_P8'!BN60)*100)</f>
        <v>#DIV/0!</v>
      </c>
      <c r="BO70" s="166" t="e">
        <f>+IF(OR(BO60="",BO60&lt;0),"―",(BO60/'22Q3_P8'!BO60)*100)</f>
        <v>#DIV/0!</v>
      </c>
      <c r="BP70" s="166" t="e">
        <f>+IF(OR(BP60="",BP60&lt;0),"―",(BP60/'22Q3_P8'!BP60)*100)</f>
        <v>#DIV/0!</v>
      </c>
      <c r="BQ70" s="166" t="e">
        <f>+IF(OR(BQ60="",BQ60&lt;0),"―",(BQ60/'22Q3_P8'!BQ60)*100)</f>
        <v>#DIV/0!</v>
      </c>
      <c r="BR70" s="166" t="e">
        <f>+IF(OR(BR60="",BR60&lt;0),"―",(BR60/'22Q3_P8'!BR60)*100)</f>
        <v>#DIV/0!</v>
      </c>
      <c r="BS70" s="166" t="e">
        <f>+IF(OR(BS60="",BS60&lt;0),"―",(BS60/'22Q3_P8'!BS60)*100)</f>
        <v>#DIV/0!</v>
      </c>
      <c r="BT70" s="166" t="e">
        <f>+IF(OR(BT60="",BT60&lt;0),"―",(BT60/'22Q3_P8'!BT60)*100)</f>
        <v>#DIV/0!</v>
      </c>
      <c r="BU70" s="166" t="e">
        <f>+IF(OR(BU60="",BU60&lt;0),"―",(BU60/'22Q3_P8'!BU60)*100)</f>
        <v>#DIV/0!</v>
      </c>
      <c r="BV70" s="166" t="e">
        <f>+IF(OR(BV60="",BV60&lt;0),"―",(BV60/'22Q3_P8'!BV60)*100)</f>
        <v>#DIV/0!</v>
      </c>
      <c r="BW70" s="166" t="e">
        <f>+IF(OR(BW60="",BW60&lt;0),"―",(BW60/'22Q3_P8'!BW60)*100)</f>
        <v>#DIV/0!</v>
      </c>
      <c r="BX70" s="166" t="e">
        <f>+IF(OR(BX60="",BX60&lt;0),"―",(BX60/'22Q3_P8'!BX60)*100)</f>
        <v>#DIV/0!</v>
      </c>
      <c r="CB70" s="3"/>
    </row>
    <row r="71" spans="1:80" s="27" customFormat="1" ht="15" customHeight="1" x14ac:dyDescent="0.25">
      <c r="B71" s="73"/>
      <c r="C71" s="73"/>
      <c r="D71" s="73"/>
      <c r="E71" s="73"/>
      <c r="F71" s="74"/>
      <c r="G71" s="74"/>
      <c r="H71" s="74"/>
      <c r="I71" s="74"/>
      <c r="J71" s="67"/>
      <c r="K71" s="67"/>
      <c r="L71" s="67" t="s">
        <v>366</v>
      </c>
      <c r="M71" s="166" t="e">
        <f>+IF(OR(M61="",M61&lt;0),"―",(M61/'22Q3_P8'!M61)*100)</f>
        <v>#DIV/0!</v>
      </c>
      <c r="N71" s="166" t="e">
        <f>+IF(OR(N61="",N61&lt;0),"―",(N61/'22Q3_P8'!N61)*100)</f>
        <v>#DIV/0!</v>
      </c>
      <c r="O71" s="166" t="e">
        <f>+IF(OR(O61="",O61&lt;0),"―",(O61/'22Q3_P8'!O61)*100)</f>
        <v>#DIV/0!</v>
      </c>
      <c r="P71" s="166" t="e">
        <f>+IF(OR(P61="",P61&lt;0),"―",(P61/'22Q3_P8'!P61)*100)</f>
        <v>#DIV/0!</v>
      </c>
      <c r="Q71" s="166" t="e">
        <f>+IF(OR(Q61="",Q61&lt;0),"―",(Q61/'22Q3_P8'!Q61)*100)</f>
        <v>#DIV/0!</v>
      </c>
      <c r="R71" s="166" t="e">
        <f>+IF(OR(R61="",R61&lt;0),"―",(R61/'22Q3_P8'!R61)*100)</f>
        <v>#DIV/0!</v>
      </c>
      <c r="S71" s="166" t="e">
        <f>+IF(OR(S61="",S61&lt;0),"―",(S61/'22Q3_P8'!S61)*100)</f>
        <v>#DIV/0!</v>
      </c>
      <c r="T71" s="166" t="e">
        <f>+IF(OR(T61="",T61&lt;0),"―",(T61/'22Q3_P8'!T61)*100)</f>
        <v>#DIV/0!</v>
      </c>
      <c r="U71" s="166">
        <f>+IF(OR(U61="",U61&lt;0),"―",(U61/'22Q3_P8'!U61)*100)</f>
        <v>2.7620226134785564</v>
      </c>
      <c r="V71" s="166">
        <f>+IF(OR(V61="",V61&lt;0),"―",(V61/'22Q3_P8'!V61)*100)</f>
        <v>7.2488935451380714</v>
      </c>
      <c r="W71" s="166">
        <f>+IF(OR(W61="",W61&lt;0),"―",(W61/'22Q3_P8'!W61)*100)</f>
        <v>12.276099873005922</v>
      </c>
      <c r="X71" s="166">
        <f>+IF(OR(X61="",X61&lt;0),"―",(X61/'22Q3_P8'!X61)*100)</f>
        <v>12.120652258288347</v>
      </c>
      <c r="Y71" s="166">
        <f>+IF(OR(Y61="",Y61&lt;0),"―",(Y61/'22Q3_P8'!Y61)*100)</f>
        <v>7.8382377723060186</v>
      </c>
      <c r="Z71" s="166">
        <f>+IF(OR(Z61="",Z61&lt;0),"―",(Z61/'22Q3_P8'!Z61)*100)</f>
        <v>15.678990703211038</v>
      </c>
      <c r="AA71" s="166">
        <f>+IF(OR(AA61="",AA61&lt;0),"―",(AA61/'22Q3_P8'!AA61)*100)</f>
        <v>14.604040483823979</v>
      </c>
      <c r="AB71" s="166">
        <f>+IF(OR(AB61="",AB61&lt;0),"―",(AB61/'22Q3_P8'!AB61)*100)</f>
        <v>2.3579555121648155</v>
      </c>
      <c r="AC71" s="166">
        <f>+IF(OR(AC61="",AC61&lt;0),"―",(AC61/'22Q3_P8'!AC61)*100)</f>
        <v>9.4258089451193996</v>
      </c>
      <c r="AD71" s="166">
        <f>+IF(OR(AD61="",AD61&lt;0),"―",(AD61/'22Q3_P8'!AD61)*100)</f>
        <v>12.961501802310233</v>
      </c>
      <c r="AE71" s="166">
        <f>+IF(OR(AE61="",AE61&lt;0),"―",(AE61/'22Q3_P8'!AE61)*100)</f>
        <v>14.221479392050373</v>
      </c>
      <c r="AF71" s="166">
        <f>+IF(OR(AF61="",AF61&lt;0),"―",(AF61/'22Q3_P8'!AF61)*100)</f>
        <v>8.2931082982716529</v>
      </c>
      <c r="AG71" s="166">
        <f>+IF(OR(AG61="",AG61&lt;0),"―",(AG61/'22Q3_P8'!AG61)*100)</f>
        <v>8.8179935241712837</v>
      </c>
      <c r="AH71" s="166">
        <f>+IF(OR(AH61="",AH61&lt;0),"―",(AH61/'22Q3_P8'!AH61)*100)</f>
        <v>13.70673647717229</v>
      </c>
      <c r="AI71" s="166">
        <f>+IF(OR(AI61="",AI61&lt;0),"―",(AI61/'22Q3_P8'!AI61)*100)</f>
        <v>11.933585615991886</v>
      </c>
      <c r="AJ71" s="166">
        <f>+IF(OR(AJ61="",AJ61&lt;0),"―",(AJ61/'22Q3_P8'!AJ61)*100)</f>
        <v>7.8517208663156994</v>
      </c>
      <c r="AK71" s="166">
        <f>+IF(OR(AK61="",AK61&lt;0),"―",(AK61/'22Q3_P8'!AK61)*100)</f>
        <v>7.4903340693354927</v>
      </c>
      <c r="AL71" s="166">
        <f>+IF(OR(AL61="",AL61&lt;0),"―",(AL61/'22Q3_P8'!AL61)*100)</f>
        <v>12.554145326042256</v>
      </c>
      <c r="AM71" s="166">
        <f>+IF(OR(AM61="",AM61&lt;0),"―",(AM61/'22Q3_P8'!AM61)*100)</f>
        <v>12.845589655540996</v>
      </c>
      <c r="AN71" s="166" t="str">
        <f>+IF(OR(AN61="",AN61&lt;0),"―",(AN61/'22Q3_P8'!AN61)*100)</f>
        <v>―</v>
      </c>
      <c r="AO71" s="166">
        <f>+IF(OR(AO61="",AO61&lt;0),"―",(AO61/'22Q3_P8'!AO61)*100)</f>
        <v>2.1479234586077829</v>
      </c>
      <c r="AP71" s="166">
        <f>+IF(OR(AP61="",AP61&lt;0),"―",(AP61/'22Q3_P8'!AP61)*100)</f>
        <v>3.0908052834213038</v>
      </c>
      <c r="AQ71" s="166">
        <f>+IF(OR(AQ61="",AQ61&lt;0),"―",(AQ61/'22Q3_P8'!AQ61)*100)</f>
        <v>7.9151166448069947</v>
      </c>
      <c r="AR71" s="166" t="str">
        <f>+IF(OR(AR61="",AR61&lt;0),"―",(AR61/'22Q3_P8'!AR61)*100)</f>
        <v>―</v>
      </c>
      <c r="AS71" s="166" t="e">
        <f>+IF(OR(AS61="",AS61&lt;0),"―",(AS61/'22Q3_P8'!AS61)*100)</f>
        <v>#DIV/0!</v>
      </c>
      <c r="AT71" s="166" t="e">
        <f>+IF(OR(AT61="",AT61&lt;0),"―",(AT61/'22Q3_P8'!AT61)*100)</f>
        <v>#DIV/0!</v>
      </c>
      <c r="AU71" s="166" t="e">
        <f>+IF(OR(AU61="",AU61&lt;0),"―",(AU61/'22Q3_P8'!AU61)*100)</f>
        <v>#DIV/0!</v>
      </c>
      <c r="AV71" s="166" t="e">
        <f>+IF(OR(AV61="",AV61&lt;0),"―",(AV61/'22Q3_P8'!AV61)*100)</f>
        <v>#DIV/0!</v>
      </c>
      <c r="AW71" s="166" t="e">
        <f>+IF(OR(AW61="",AW61&lt;0),"―",(AW61/'22Q3_P8'!AW61)*100)</f>
        <v>#DIV/0!</v>
      </c>
      <c r="AX71" s="166" t="e">
        <f>+IF(OR(AX61="",AX61&lt;0),"―",(AX61/'22Q3_P8'!AX61)*100)</f>
        <v>#DIV/0!</v>
      </c>
      <c r="AY71" s="166" t="e">
        <f>+IF(OR(AY61="",AY61&lt;0),"―",(AY61/'22Q3_P8'!AY61)*100)</f>
        <v>#DIV/0!</v>
      </c>
      <c r="AZ71" s="166" t="e">
        <f>+IF(OR(AZ61="",AZ61&lt;0),"―",(AZ61/'22Q3_P8'!AZ61)*100)</f>
        <v>#DIV/0!</v>
      </c>
      <c r="BA71" s="166" t="e">
        <f>+IF(OR(BA61="",BA61&lt;0),"―",(BA61/'22Q3_P8'!BA61)*100)</f>
        <v>#DIV/0!</v>
      </c>
      <c r="BB71" s="166" t="e">
        <f>+IF(OR(BB61="",BB61&lt;0),"―",(BB61/'22Q3_P8'!BB61)*100)</f>
        <v>#DIV/0!</v>
      </c>
      <c r="BC71" s="166" t="e">
        <f>+IF(OR(BC61="",BC61&lt;0),"―",(BC61/'22Q3_P8'!BC61)*100)</f>
        <v>#DIV/0!</v>
      </c>
      <c r="BD71" s="166" t="e">
        <f>+IF(OR(BD61="",BD61&lt;0),"―",(BD61/'22Q3_P8'!BD61)*100)</f>
        <v>#DIV/0!</v>
      </c>
      <c r="BE71" s="166" t="e">
        <f>+IF(OR(BE61="",BE61&lt;0),"―",(BE61/'22Q3_P8'!BE61)*100)</f>
        <v>#DIV/0!</v>
      </c>
      <c r="BF71" s="166" t="e">
        <f>+IF(OR(BF61="",BF61&lt;0),"―",(BF61/'22Q3_P8'!BF61)*100)</f>
        <v>#DIV/0!</v>
      </c>
      <c r="BG71" s="166" t="e">
        <f>+IF(OR(BG61="",BG61&lt;0),"―",(BG61/'22Q3_P8'!BG61)*100)</f>
        <v>#DIV/0!</v>
      </c>
      <c r="BH71" s="166" t="e">
        <f>+IF(OR(BH61="",BH61&lt;0),"―",(BH61/'22Q3_P8'!BH61)*100)</f>
        <v>#DIV/0!</v>
      </c>
      <c r="BI71" s="166" t="e">
        <f>+IF(OR(BI61="",BI61&lt;0),"―",(BI61/'22Q3_P8'!BI61)*100)</f>
        <v>#DIV/0!</v>
      </c>
      <c r="BJ71" s="166" t="e">
        <f>+IF(OR(BJ61="",BJ61&lt;0),"―",(BJ61/'22Q3_P8'!BJ61)*100)</f>
        <v>#DIV/0!</v>
      </c>
      <c r="BK71" s="166" t="e">
        <f>+IF(OR(BK61="",BK61&lt;0),"―",(BK61/'22Q3_P8'!BK61)*100)</f>
        <v>#DIV/0!</v>
      </c>
      <c r="BL71" s="166" t="e">
        <f>+IF(OR(BL61="",BL61&lt;0),"―",(BL61/'22Q3_P8'!BL61)*100)</f>
        <v>#DIV/0!</v>
      </c>
      <c r="BM71" s="166" t="e">
        <f>+IF(OR(BM61="",BM61&lt;0),"―",(BM61/'22Q3_P8'!BM61)*100)</f>
        <v>#DIV/0!</v>
      </c>
      <c r="BN71" s="166" t="e">
        <f>+IF(OR(BN61="",BN61&lt;0),"―",(BN61/'22Q3_P8'!BN61)*100)</f>
        <v>#DIV/0!</v>
      </c>
      <c r="BO71" s="166" t="e">
        <f>+IF(OR(BO61="",BO61&lt;0),"―",(BO61/'22Q3_P8'!BO61)*100)</f>
        <v>#DIV/0!</v>
      </c>
      <c r="BP71" s="166" t="e">
        <f>+IF(OR(BP61="",BP61&lt;0),"―",(BP61/'22Q3_P8'!BP61)*100)</f>
        <v>#DIV/0!</v>
      </c>
      <c r="BQ71" s="166" t="e">
        <f>+IF(OR(BQ61="",BQ61&lt;0),"―",(BQ61/'22Q3_P8'!BQ61)*100)</f>
        <v>#DIV/0!</v>
      </c>
      <c r="BR71" s="166" t="e">
        <f>+IF(OR(BR61="",BR61&lt;0),"―",(BR61/'22Q3_P8'!BR61)*100)</f>
        <v>#DIV/0!</v>
      </c>
      <c r="BS71" s="166" t="e">
        <f>+IF(OR(BS61="",BS61&lt;0),"―",(BS61/'22Q3_P8'!BS61)*100)</f>
        <v>#DIV/0!</v>
      </c>
      <c r="BT71" s="166" t="e">
        <f>+IF(OR(BT61="",BT61&lt;0),"―",(BT61/'22Q3_P8'!BT61)*100)</f>
        <v>#DIV/0!</v>
      </c>
      <c r="BU71" s="166" t="e">
        <f>+IF(OR(BU61="",BU61&lt;0),"―",(BU61/'22Q3_P8'!BU61)*100)</f>
        <v>#DIV/0!</v>
      </c>
      <c r="BV71" s="166" t="e">
        <f>+IF(OR(BV61="",BV61&lt;0),"―",(BV61/'22Q3_P8'!BV61)*100)</f>
        <v>#DIV/0!</v>
      </c>
      <c r="BW71" s="166" t="e">
        <f>+IF(OR(BW61="",BW61&lt;0),"―",(BW61/'22Q3_P8'!BW61)*100)</f>
        <v>#DIV/0!</v>
      </c>
      <c r="BX71" s="166" t="e">
        <f>+IF(OR(BX61="",BX61&lt;0),"―",(BX61/'22Q3_P8'!BX61)*100)</f>
        <v>#DIV/0!</v>
      </c>
      <c r="CB71" s="3"/>
    </row>
    <row r="72" spans="1:80" s="27" customFormat="1" ht="15" customHeight="1" x14ac:dyDescent="0.25">
      <c r="B72" s="73"/>
      <c r="C72" s="73"/>
      <c r="D72" s="73"/>
      <c r="E72" s="73"/>
      <c r="F72" s="74"/>
      <c r="G72" s="74"/>
      <c r="H72" s="74"/>
      <c r="I72" s="74"/>
      <c r="J72" s="67"/>
      <c r="K72" s="67"/>
      <c r="L72" s="67" t="s">
        <v>367</v>
      </c>
      <c r="M72" s="166" t="e">
        <f>+IF(OR(M62="",M62&lt;0),"―",(M62/'22Q3_P8'!M62)*100)</f>
        <v>#DIV/0!</v>
      </c>
      <c r="N72" s="166" t="e">
        <f>+IF(OR(N62="",N62&lt;0),"―",(N62/'22Q3_P8'!N62)*100)</f>
        <v>#DIV/0!</v>
      </c>
      <c r="O72" s="166" t="e">
        <f>+IF(OR(O62="",O62&lt;0),"―",(O62/'22Q3_P8'!O62)*100)</f>
        <v>#DIV/0!</v>
      </c>
      <c r="P72" s="166" t="e">
        <f>+IF(OR(P62="",P62&lt;0),"―",(P62/'22Q3_P8'!P62)*100)</f>
        <v>#DIV/0!</v>
      </c>
      <c r="Q72" s="166" t="e">
        <f>+IF(OR(Q62="",Q62&lt;0),"―",(Q62/'22Q3_P8'!Q62)*100)</f>
        <v>#DIV/0!</v>
      </c>
      <c r="R72" s="166" t="e">
        <f>+IF(OR(R62="",R62&lt;0),"―",(R62/'22Q3_P8'!R62)*100)</f>
        <v>#DIV/0!</v>
      </c>
      <c r="S72" s="166" t="e">
        <f>+IF(OR(S62="",S62&lt;0),"―",(S62/'22Q3_P8'!S62)*100)</f>
        <v>#DIV/0!</v>
      </c>
      <c r="T72" s="166" t="e">
        <f>+IF(OR(T62="",T62&lt;0),"―",(T62/'22Q3_P8'!T62)*100)</f>
        <v>#DIV/0!</v>
      </c>
      <c r="U72" s="166">
        <f>+IF(OR(U62="",U62&lt;0),"―",(U62/'22Q3_P8'!U62)*100)</f>
        <v>31.767709243732927</v>
      </c>
      <c r="V72" s="166">
        <f>+IF(OR(V62="",V62&lt;0),"―",(V62/'22Q3_P8'!V62)*100)</f>
        <v>21.924266638834151</v>
      </c>
      <c r="W72" s="166" t="str">
        <f>+IF(OR(W62="",W62&lt;0),"―",(W62/'22Q3_P8'!W62)*100)</f>
        <v>―</v>
      </c>
      <c r="X72" s="166">
        <f>+IF(OR(X62="",X62&lt;0),"―",(X62/'22Q3_P8'!X62)*100)</f>
        <v>9.4863414395841303</v>
      </c>
      <c r="Y72" s="166">
        <f>+IF(OR(Y62="",Y62&lt;0),"―",(Y62/'22Q3_P8'!Y62)*100)</f>
        <v>28.300351400287937</v>
      </c>
      <c r="Z72" s="166">
        <f>+IF(OR(Z62="",Z62&lt;0),"―",(Z62/'22Q3_P8'!Z62)*100)</f>
        <v>16.341200234667298</v>
      </c>
      <c r="AA72" s="166" t="str">
        <f>+IF(OR(AA62="",AA62&lt;0),"―",(AA62/'22Q3_P8'!AA62)*100)</f>
        <v>―</v>
      </c>
      <c r="AB72" s="166">
        <f>+IF(OR(AB62="",AB62&lt;0),"―",(AB62/'22Q3_P8'!AB62)*100)</f>
        <v>17.33870978008834</v>
      </c>
      <c r="AC72" s="166">
        <f>+IF(OR(AC62="",AC62&lt;0),"―",(AC62/'22Q3_P8'!AC62)*100)</f>
        <v>10.73661100050667</v>
      </c>
      <c r="AD72" s="166">
        <f>+IF(OR(AD62="",AD62&lt;0),"―",(AD62/'22Q3_P8'!AD62)*100)</f>
        <v>7.6278868241540492</v>
      </c>
      <c r="AE72" s="166" t="str">
        <f>+IF(OR(AE62="",AE62&lt;0),"―",(AE62/'22Q3_P8'!AE62)*100)</f>
        <v>―</v>
      </c>
      <c r="AF72" s="166" t="str">
        <f>+IF(OR(AF62="",AF62&lt;0),"―",(AF62/'22Q3_P8'!AF62)*100)</f>
        <v>―</v>
      </c>
      <c r="AG72" s="166">
        <f>+IF(OR(AG62="",AG62&lt;0),"―",(AG62/'22Q3_P8'!AG62)*100)</f>
        <v>8.7967521623935596</v>
      </c>
      <c r="AH72" s="166">
        <f>+IF(OR(AH62="",AH62&lt;0),"―",(AH62/'22Q3_P8'!AH62)*100)</f>
        <v>12.65188152036411</v>
      </c>
      <c r="AI72" s="166" t="str">
        <f>+IF(OR(AI62="",AI62&lt;0),"―",(AI62/'22Q3_P8'!AI62)*100)</f>
        <v>―</v>
      </c>
      <c r="AJ72" s="166">
        <f>+IF(OR(AJ62="",AJ62&lt;0),"―",(AJ62/'22Q3_P8'!AJ62)*100)</f>
        <v>12.200570467652483</v>
      </c>
      <c r="AK72" s="166" t="str">
        <f>+IF(OR(AK62="",AK62&lt;0),"―",(AK62/'22Q3_P8'!AK62)*100)</f>
        <v>―</v>
      </c>
      <c r="AL72" s="166" t="str">
        <f>+IF(OR(AL62="",AL62&lt;0),"―",(AL62/'22Q3_P8'!AL62)*100)</f>
        <v>―</v>
      </c>
      <c r="AM72" s="166" t="str">
        <f>+IF(OR(AM62="",AM62&lt;0),"―",(AM62/'22Q3_P8'!AM62)*100)</f>
        <v>―</v>
      </c>
      <c r="AN72" s="166" t="str">
        <f>+IF(OR(AN62="",AN62&lt;0),"―",(AN62/'22Q3_P8'!AN62)*100)</f>
        <v>―</v>
      </c>
      <c r="AO72" s="166" t="str">
        <f>+IF(OR(AO62="",AO62&lt;0),"―",(AO62/'22Q3_P8'!AO62)*100)</f>
        <v>―</v>
      </c>
      <c r="AP72" s="166" t="str">
        <f>+IF(OR(AP62="",AP62&lt;0),"―",(AP62/'22Q3_P8'!AP62)*100)</f>
        <v>―</v>
      </c>
      <c r="AQ72" s="166" t="str">
        <f>+IF(OR(AQ62="",AQ62&lt;0),"―",(AQ62/'22Q3_P8'!AQ62)*100)</f>
        <v>―</v>
      </c>
      <c r="AR72" s="166" t="str">
        <f>+IF(OR(AR62="",AR62&lt;0),"―",(AR62/'22Q3_P8'!AR62)*100)</f>
        <v>―</v>
      </c>
      <c r="AS72" s="166" t="e">
        <f>+IF(OR(AS62="",AS62&lt;0),"―",(AS62/'22Q3_P8'!AS62)*100)</f>
        <v>#DIV/0!</v>
      </c>
      <c r="AT72" s="166" t="e">
        <f>+IF(OR(AT62="",AT62&lt;0),"―",(AT62/'22Q3_P8'!AT62)*100)</f>
        <v>#DIV/0!</v>
      </c>
      <c r="AU72" s="166" t="e">
        <f>+IF(OR(AU62="",AU62&lt;0),"―",(AU62/'22Q3_P8'!AU62)*100)</f>
        <v>#DIV/0!</v>
      </c>
      <c r="AV72" s="166" t="e">
        <f>+IF(OR(AV62="",AV62&lt;0),"―",(AV62/'22Q3_P8'!AV62)*100)</f>
        <v>#DIV/0!</v>
      </c>
      <c r="AW72" s="166" t="e">
        <f>+IF(OR(AW62="",AW62&lt;0),"―",(AW62/'22Q3_P8'!AW62)*100)</f>
        <v>#DIV/0!</v>
      </c>
      <c r="AX72" s="166" t="e">
        <f>+IF(OR(AX62="",AX62&lt;0),"―",(AX62/'22Q3_P8'!AX62)*100)</f>
        <v>#DIV/0!</v>
      </c>
      <c r="AY72" s="166" t="e">
        <f>+IF(OR(AY62="",AY62&lt;0),"―",(AY62/'22Q3_P8'!AY62)*100)</f>
        <v>#DIV/0!</v>
      </c>
      <c r="AZ72" s="166" t="e">
        <f>+IF(OR(AZ62="",AZ62&lt;0),"―",(AZ62/'22Q3_P8'!AZ62)*100)</f>
        <v>#DIV/0!</v>
      </c>
      <c r="BA72" s="166" t="e">
        <f>+IF(OR(BA62="",BA62&lt;0),"―",(BA62/'22Q3_P8'!BA62)*100)</f>
        <v>#DIV/0!</v>
      </c>
      <c r="BB72" s="166" t="e">
        <f>+IF(OR(BB62="",BB62&lt;0),"―",(BB62/'22Q3_P8'!BB62)*100)</f>
        <v>#DIV/0!</v>
      </c>
      <c r="BC72" s="166" t="e">
        <f>+IF(OR(BC62="",BC62&lt;0),"―",(BC62/'22Q3_P8'!BC62)*100)</f>
        <v>#DIV/0!</v>
      </c>
      <c r="BD72" s="166" t="e">
        <f>+IF(OR(BD62="",BD62&lt;0),"―",(BD62/'22Q3_P8'!BD62)*100)</f>
        <v>#DIV/0!</v>
      </c>
      <c r="BE72" s="166" t="e">
        <f>+IF(OR(BE62="",BE62&lt;0),"―",(BE62/'22Q3_P8'!BE62)*100)</f>
        <v>#DIV/0!</v>
      </c>
      <c r="BF72" s="166" t="e">
        <f>+IF(OR(BF62="",BF62&lt;0),"―",(BF62/'22Q3_P8'!BF62)*100)</f>
        <v>#DIV/0!</v>
      </c>
      <c r="BG72" s="166" t="e">
        <f>+IF(OR(BG62="",BG62&lt;0),"―",(BG62/'22Q3_P8'!BG62)*100)</f>
        <v>#DIV/0!</v>
      </c>
      <c r="BH72" s="166" t="e">
        <f>+IF(OR(BH62="",BH62&lt;0),"―",(BH62/'22Q3_P8'!BH62)*100)</f>
        <v>#DIV/0!</v>
      </c>
      <c r="BI72" s="166" t="e">
        <f>+IF(OR(BI62="",BI62&lt;0),"―",(BI62/'22Q3_P8'!BI62)*100)</f>
        <v>#DIV/0!</v>
      </c>
      <c r="BJ72" s="166" t="e">
        <f>+IF(OR(BJ62="",BJ62&lt;0),"―",(BJ62/'22Q3_P8'!BJ62)*100)</f>
        <v>#DIV/0!</v>
      </c>
      <c r="BK72" s="166" t="e">
        <f>+IF(OR(BK62="",BK62&lt;0),"―",(BK62/'22Q3_P8'!BK62)*100)</f>
        <v>#DIV/0!</v>
      </c>
      <c r="BL72" s="166" t="e">
        <f>+IF(OR(BL62="",BL62&lt;0),"―",(BL62/'22Q3_P8'!BL62)*100)</f>
        <v>#DIV/0!</v>
      </c>
      <c r="BM72" s="166" t="e">
        <f>+IF(OR(BM62="",BM62&lt;0),"―",(BM62/'22Q3_P8'!BM62)*100)</f>
        <v>#DIV/0!</v>
      </c>
      <c r="BN72" s="166" t="e">
        <f>+IF(OR(BN62="",BN62&lt;0),"―",(BN62/'22Q3_P8'!BN62)*100)</f>
        <v>#DIV/0!</v>
      </c>
      <c r="BO72" s="166" t="e">
        <f>+IF(OR(BO62="",BO62&lt;0),"―",(BO62/'22Q3_P8'!BO62)*100)</f>
        <v>#DIV/0!</v>
      </c>
      <c r="BP72" s="166" t="e">
        <f>+IF(OR(BP62="",BP62&lt;0),"―",(BP62/'22Q3_P8'!BP62)*100)</f>
        <v>#DIV/0!</v>
      </c>
      <c r="BQ72" s="166" t="e">
        <f>+IF(OR(BQ62="",BQ62&lt;0),"―",(BQ62/'22Q3_P8'!BQ62)*100)</f>
        <v>#DIV/0!</v>
      </c>
      <c r="BR72" s="166" t="e">
        <f>+IF(OR(BR62="",BR62&lt;0),"―",(BR62/'22Q3_P8'!BR62)*100)</f>
        <v>#DIV/0!</v>
      </c>
      <c r="BS72" s="166" t="e">
        <f>+IF(OR(BS62="",BS62&lt;0),"―",(BS62/'22Q3_P8'!BS62)*100)</f>
        <v>#DIV/0!</v>
      </c>
      <c r="BT72" s="166" t="e">
        <f>+IF(OR(BT62="",BT62&lt;0),"―",(BT62/'22Q3_P8'!BT62)*100)</f>
        <v>#DIV/0!</v>
      </c>
      <c r="BU72" s="166" t="e">
        <f>+IF(OR(BU62="",BU62&lt;0),"―",(BU62/'22Q3_P8'!BU62)*100)</f>
        <v>#DIV/0!</v>
      </c>
      <c r="BV72" s="166" t="e">
        <f>+IF(OR(BV62="",BV62&lt;0),"―",(BV62/'22Q3_P8'!BV62)*100)</f>
        <v>#DIV/0!</v>
      </c>
      <c r="BW72" s="166" t="e">
        <f>+IF(OR(BW62="",BW62&lt;0),"―",(BW62/'22Q3_P8'!BW62)*100)</f>
        <v>#DIV/0!</v>
      </c>
      <c r="BX72" s="166" t="e">
        <f>+IF(OR(BX62="",BX62&lt;0),"―",(BX62/'22Q3_P8'!BX62)*100)</f>
        <v>#DIV/0!</v>
      </c>
      <c r="CB72" s="3"/>
    </row>
    <row r="73" spans="1:80" s="27" customFormat="1" ht="15" customHeight="1" x14ac:dyDescent="0.25">
      <c r="B73" s="73"/>
      <c r="C73" s="73"/>
      <c r="D73" s="73"/>
      <c r="E73" s="73"/>
      <c r="F73" s="74"/>
      <c r="G73" s="74"/>
      <c r="H73" s="74"/>
      <c r="I73" s="74"/>
      <c r="J73" s="67"/>
      <c r="K73" s="67"/>
      <c r="L73" s="67" t="s">
        <v>368</v>
      </c>
      <c r="M73" s="167" t="e">
        <f>+IF(OR(M63="",M63&lt;0),"―",(M63/'22Q3_P8'!M63)*100)</f>
        <v>#VALUE!</v>
      </c>
      <c r="N73" s="167" t="e">
        <f>+IF(OR(N63="",N63&lt;0),"―",(N63/'22Q3_P8'!N63)*100)</f>
        <v>#VALUE!</v>
      </c>
      <c r="O73" s="167" t="e">
        <f>+IF(OR(O63="",O63&lt;0),"―",(O63/'22Q3_P8'!O63)*100)</f>
        <v>#VALUE!</v>
      </c>
      <c r="P73" s="167" t="e">
        <f>+IF(OR(P63="",P63&lt;0),"―",(P63/'22Q3_P8'!P63)*100)</f>
        <v>#VALUE!</v>
      </c>
      <c r="Q73" s="167" t="e">
        <f>+IF(OR(Q63="",Q63&lt;0),"―",(Q63/'22Q3_P8'!Q63)*100)</f>
        <v>#VALUE!</v>
      </c>
      <c r="R73" s="167" t="e">
        <f>+IF(OR(R63="",R63&lt;0),"―",(R63/'22Q3_P8'!R63)*100)</f>
        <v>#VALUE!</v>
      </c>
      <c r="S73" s="167" t="e">
        <f>+IF(OR(S63="",S63&lt;0),"―",(S63/'22Q3_P8'!S63)*100)</f>
        <v>#VALUE!</v>
      </c>
      <c r="T73" s="167" t="e">
        <f>+IF(OR(T63="",T63&lt;0),"―",(T63/'22Q3_P8'!T63)*100)</f>
        <v>#VALUE!</v>
      </c>
      <c r="U73" s="167" t="str">
        <f>+IF(OR(U63="",U63&lt;0),"―",(U63/'22Q3_P8'!U63)*100)</f>
        <v>―</v>
      </c>
      <c r="V73" s="167" t="str">
        <f>+IF(OR(V63="",V63&lt;0),"―",(V63/'22Q3_P8'!V63)*100)</f>
        <v>―</v>
      </c>
      <c r="W73" s="167" t="str">
        <f>+IF(OR(W63="",W63&lt;0),"―",(W63/'22Q3_P8'!W63)*100)</f>
        <v>―</v>
      </c>
      <c r="X73" s="167" t="str">
        <f>+IF(OR(X63="",X63&lt;0),"―",(X63/'22Q3_P8'!X63)*100)</f>
        <v>―</v>
      </c>
      <c r="Y73" s="167" t="str">
        <f>+IF(OR(Y63="",Y63&lt;0),"―",(Y63/'22Q3_P8'!Y63)*100)</f>
        <v>―</v>
      </c>
      <c r="Z73" s="167" t="str">
        <f>+IF(OR(Z63="",Z63&lt;0),"―",(Z63/'22Q3_P8'!Z63)*100)</f>
        <v>―</v>
      </c>
      <c r="AA73" s="167" t="str">
        <f>+IF(OR(AA63="",AA63&lt;0),"―",(AA63/'22Q3_P8'!AA63)*100)</f>
        <v>―</v>
      </c>
      <c r="AB73" s="167" t="str">
        <f>+IF(OR(AB63="",AB63&lt;0),"―",(AB63/'22Q3_P8'!AB63)*100)</f>
        <v>―</v>
      </c>
      <c r="AC73" s="167" t="str">
        <f>+IF(OR(AC63="",AC63&lt;0),"―",(AC63/'22Q3_P8'!AC63)*100)</f>
        <v>―</v>
      </c>
      <c r="AD73" s="167" t="str">
        <f>+IF(OR(AD63="",AD63&lt;0),"―",(AD63/'22Q3_P8'!AD63)*100)</f>
        <v>―</v>
      </c>
      <c r="AE73" s="167" t="str">
        <f>+IF(OR(AE63="",AE63&lt;0),"―",(AE63/'22Q3_P8'!AE63)*100)</f>
        <v>―</v>
      </c>
      <c r="AF73" s="167" t="str">
        <f>+IF(OR(AF63="",AF63&lt;0),"―",(AF63/'22Q3_P8'!AF63)*100)</f>
        <v>―</v>
      </c>
      <c r="AG73" s="167" t="str">
        <f>+IF(OR(AG63="",AG63&lt;0),"―",(AG63/'22Q3_P8'!AG63)*100)</f>
        <v>―</v>
      </c>
      <c r="AH73" s="167" t="str">
        <f>+IF(OR(AH63="",AH63&lt;0),"―",(AH63/'22Q3_P8'!AH63)*100)</f>
        <v>―</v>
      </c>
      <c r="AI73" s="167" t="str">
        <f>+IF(OR(AI63="",AI63&lt;0),"―",(AI63/'22Q3_P8'!AI63)*100)</f>
        <v>―</v>
      </c>
      <c r="AJ73" s="167" t="str">
        <f>+IF(OR(AJ63="",AJ63&lt;0),"―",(AJ63/'22Q3_P8'!AJ63)*100)</f>
        <v>―</v>
      </c>
      <c r="AK73" s="167" t="str">
        <f>+IF(OR(AK63="",AK63&lt;0),"―",(AK63/'22Q3_P8'!AK63)*100)</f>
        <v>―</v>
      </c>
      <c r="AL73" s="167" t="str">
        <f>+IF(OR(AL63="",AL63&lt;0),"―",(AL63/'22Q3_P8'!AL63)*100)</f>
        <v>―</v>
      </c>
      <c r="AM73" s="167" t="str">
        <f>+IF(OR(AM63="",AM63&lt;0),"―",(AM63/'22Q3_P8'!AM63)*100)</f>
        <v>―</v>
      </c>
      <c r="AN73" s="167" t="str">
        <f>+IF(OR(AN63="",AN63&lt;0),"―",(AN63/'22Q3_P8'!AN63)*100)</f>
        <v>―</v>
      </c>
      <c r="AO73" s="167" t="str">
        <f>+IF(OR(AO63="",AO63&lt;0),"―",(AO63/'22Q3_P8'!AO63)*100)</f>
        <v>―</v>
      </c>
      <c r="AP73" s="167" t="str">
        <f>+IF(OR(AP63="",AP63&lt;0),"―",(AP63/'22Q3_P8'!AP63)*100)</f>
        <v>―</v>
      </c>
      <c r="AQ73" s="167" t="str">
        <f>+IF(OR(AQ63="",AQ63&lt;0),"―",(AQ63/'22Q3_P8'!AQ63)*100)</f>
        <v>―</v>
      </c>
      <c r="AR73" s="167" t="str">
        <f>+IF(OR(AR63="",AR63&lt;0),"―",(AR63/'22Q3_P8'!AR63)*100)</f>
        <v>―</v>
      </c>
      <c r="AS73" s="167" t="e">
        <f>+IF(OR(AS63="",AS63&lt;0),"―",(AS63/'22Q3_P8'!AS63)*100)</f>
        <v>#VALUE!</v>
      </c>
      <c r="AT73" s="167" t="e">
        <f>+IF(OR(AT63="",AT63&lt;0),"―",(AT63/'22Q3_P8'!AT63)*100)</f>
        <v>#VALUE!</v>
      </c>
      <c r="AU73" s="167" t="e">
        <f>+IF(OR(AU63="",AU63&lt;0),"―",(AU63/'22Q3_P8'!AU63)*100)</f>
        <v>#VALUE!</v>
      </c>
      <c r="AV73" s="167" t="e">
        <f>+IF(OR(AV63="",AV63&lt;0),"―",(AV63/'22Q3_P8'!AV63)*100)</f>
        <v>#VALUE!</v>
      </c>
      <c r="AW73" s="167" t="e">
        <f>+IF(OR(AW63="",AW63&lt;0),"―",(AW63/'22Q3_P8'!AW63)*100)</f>
        <v>#VALUE!</v>
      </c>
      <c r="AX73" s="167" t="e">
        <f>+IF(OR(AX63="",AX63&lt;0),"―",(AX63/'22Q3_P8'!AX63)*100)</f>
        <v>#VALUE!</v>
      </c>
      <c r="AY73" s="167" t="e">
        <f>+IF(OR(AY63="",AY63&lt;0),"―",(AY63/'22Q3_P8'!AY63)*100)</f>
        <v>#VALUE!</v>
      </c>
      <c r="AZ73" s="167" t="e">
        <f>+IF(OR(AZ63="",AZ63&lt;0),"―",(AZ63/'22Q3_P8'!AZ63)*100)</f>
        <v>#VALUE!</v>
      </c>
      <c r="BA73" s="167" t="e">
        <f>+IF(OR(BA63="",BA63&lt;0),"―",(BA63/'22Q3_P8'!BA63)*100)</f>
        <v>#VALUE!</v>
      </c>
      <c r="BB73" s="167" t="e">
        <f>+IF(OR(BB63="",BB63&lt;0),"―",(BB63/'22Q3_P8'!BB63)*100)</f>
        <v>#VALUE!</v>
      </c>
      <c r="BC73" s="167" t="e">
        <f>+IF(OR(BC63="",BC63&lt;0),"―",(BC63/'22Q3_P8'!BC63)*100)</f>
        <v>#VALUE!</v>
      </c>
      <c r="BD73" s="167" t="e">
        <f>+IF(OR(BD63="",BD63&lt;0),"―",(BD63/'22Q3_P8'!BD63)*100)</f>
        <v>#VALUE!</v>
      </c>
      <c r="BE73" s="167" t="e">
        <f>+IF(OR(BE63="",BE63&lt;0),"―",(BE63/'22Q3_P8'!BE63)*100)</f>
        <v>#VALUE!</v>
      </c>
      <c r="BF73" s="167" t="e">
        <f>+IF(OR(BF63="",BF63&lt;0),"―",(BF63/'22Q3_P8'!BF63)*100)</f>
        <v>#VALUE!</v>
      </c>
      <c r="BG73" s="167" t="e">
        <f>+IF(OR(BG63="",BG63&lt;0),"―",(BG63/'22Q3_P8'!BG63)*100)</f>
        <v>#VALUE!</v>
      </c>
      <c r="BH73" s="167" t="e">
        <f>+IF(OR(BH63="",BH63&lt;0),"―",(BH63/'22Q3_P8'!BH63)*100)</f>
        <v>#VALUE!</v>
      </c>
      <c r="BI73" s="167" t="e">
        <f>+IF(OR(BI63="",BI63&lt;0),"―",(BI63/'22Q3_P8'!BI63)*100)</f>
        <v>#VALUE!</v>
      </c>
      <c r="BJ73" s="167" t="e">
        <f>+IF(OR(BJ63="",BJ63&lt;0),"―",(BJ63/'22Q3_P8'!BJ63)*100)</f>
        <v>#VALUE!</v>
      </c>
      <c r="BK73" s="167" t="e">
        <f>+IF(OR(BK63="",BK63&lt;0),"―",(BK63/'22Q3_P8'!BK63)*100)</f>
        <v>#VALUE!</v>
      </c>
      <c r="BL73" s="167" t="e">
        <f>+IF(OR(BL63="",BL63&lt;0),"―",(BL63/'22Q3_P8'!BL63)*100)</f>
        <v>#VALUE!</v>
      </c>
      <c r="BM73" s="167" t="e">
        <f>+IF(OR(BM63="",BM63&lt;0),"―",(BM63/'22Q3_P8'!BM63)*100)</f>
        <v>#VALUE!</v>
      </c>
      <c r="BN73" s="167" t="e">
        <f>+IF(OR(BN63="",BN63&lt;0),"―",(BN63/'22Q3_P8'!BN63)*100)</f>
        <v>#VALUE!</v>
      </c>
      <c r="BO73" s="167" t="e">
        <f>+IF(OR(BO63="",BO63&lt;0),"―",(BO63/'22Q3_P8'!BO63)*100)</f>
        <v>#VALUE!</v>
      </c>
      <c r="BP73" s="167" t="e">
        <f>+IF(OR(BP63="",BP63&lt;0),"―",(BP63/'22Q3_P8'!BP63)*100)</f>
        <v>#VALUE!</v>
      </c>
      <c r="BQ73" s="167" t="e">
        <f>+IF(OR(BQ63="",BQ63&lt;0),"―",(BQ63/'22Q3_P8'!BQ63)*100)</f>
        <v>#VALUE!</v>
      </c>
      <c r="BR73" s="167" t="e">
        <f>+IF(OR(BR63="",BR63&lt;0),"―",(BR63/'22Q3_P8'!BR63)*100)</f>
        <v>#VALUE!</v>
      </c>
      <c r="BS73" s="167" t="e">
        <f>+IF(OR(BS63="",BS63&lt;0),"―",(BS63/'22Q3_P8'!BS63)*100)</f>
        <v>#VALUE!</v>
      </c>
      <c r="BT73" s="167" t="e">
        <f>+IF(OR(BT63="",BT63&lt;0),"―",(BT63/'22Q3_P8'!BT63)*100)</f>
        <v>#VALUE!</v>
      </c>
      <c r="BU73" s="167" t="e">
        <f>+IF(OR(BU63="",BU63&lt;0),"―",(BU63/'22Q3_P8'!BU63)*100)</f>
        <v>#VALUE!</v>
      </c>
      <c r="BV73" s="167" t="e">
        <f>+IF(OR(BV63="",BV63&lt;0),"―",(BV63/'22Q3_P8'!BV63)*100)</f>
        <v>#VALUE!</v>
      </c>
      <c r="BW73" s="167" t="e">
        <f>+IF(OR(BW63="",BW63&lt;0),"―",(BW63/'22Q3_P8'!BW63)*100)</f>
        <v>#VALUE!</v>
      </c>
      <c r="BX73" s="167" t="e">
        <f>+IF(OR(BX63="",BX63&lt;0),"―",(BX63/'22Q3_P8'!BX63)*100)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592</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1">N77</f>
        <v>H1</v>
      </c>
      <c r="S77" s="33" t="str">
        <f t="shared" si="21"/>
        <v>Q3YTD</v>
      </c>
      <c r="T77" s="34" t="str">
        <f t="shared" si="21"/>
        <v>FY</v>
      </c>
      <c r="U77" s="33" t="str">
        <f t="shared" si="21"/>
        <v>Q1</v>
      </c>
      <c r="V77" s="33" t="str">
        <f t="shared" si="21"/>
        <v>H1</v>
      </c>
      <c r="W77" s="33" t="str">
        <f t="shared" si="21"/>
        <v>Q3YTD</v>
      </c>
      <c r="X77" s="34" t="str">
        <f t="shared" si="21"/>
        <v>FY</v>
      </c>
      <c r="Y77" s="33" t="str">
        <f t="shared" si="21"/>
        <v>Q1</v>
      </c>
      <c r="Z77" s="33" t="str">
        <f t="shared" si="21"/>
        <v>H1</v>
      </c>
      <c r="AA77" s="33" t="str">
        <f t="shared" si="21"/>
        <v>Q3YTD</v>
      </c>
      <c r="AB77" s="34" t="str">
        <f t="shared" si="21"/>
        <v>FY</v>
      </c>
      <c r="AC77" s="33" t="str">
        <f t="shared" si="21"/>
        <v>Q1</v>
      </c>
      <c r="AD77" s="33" t="str">
        <f t="shared" si="21"/>
        <v>H1</v>
      </c>
      <c r="AE77" s="33" t="str">
        <f t="shared" si="21"/>
        <v>Q3YTD</v>
      </c>
      <c r="AF77" s="34" t="str">
        <f t="shared" si="21"/>
        <v>FY</v>
      </c>
      <c r="AG77" s="33" t="str">
        <f t="shared" si="21"/>
        <v>Q1</v>
      </c>
      <c r="AH77" s="33" t="str">
        <f t="shared" si="21"/>
        <v>H1</v>
      </c>
      <c r="AI77" s="33" t="str">
        <f t="shared" si="21"/>
        <v>Q3YTD</v>
      </c>
      <c r="AJ77" s="34" t="str">
        <f t="shared" si="21"/>
        <v>FY</v>
      </c>
      <c r="AK77" s="33" t="str">
        <f t="shared" si="21"/>
        <v>Q1</v>
      </c>
      <c r="AL77" s="33" t="str">
        <f t="shared" si="21"/>
        <v>H1</v>
      </c>
      <c r="AM77" s="33" t="str">
        <f t="shared" si="21"/>
        <v>Q3YTD</v>
      </c>
      <c r="AN77" s="34" t="str">
        <f t="shared" si="21"/>
        <v>FY</v>
      </c>
      <c r="AO77" s="33" t="str">
        <f t="shared" si="21"/>
        <v>Q1</v>
      </c>
      <c r="AP77" s="33" t="str">
        <f t="shared" si="21"/>
        <v>H1</v>
      </c>
      <c r="AQ77" s="33" t="str">
        <f t="shared" si="21"/>
        <v>Q3YTD</v>
      </c>
      <c r="AR77" s="34" t="str">
        <f t="shared" si="21"/>
        <v>FY</v>
      </c>
      <c r="AS77" s="33" t="str">
        <f t="shared" si="21"/>
        <v>Q1</v>
      </c>
      <c r="AT77" s="33" t="str">
        <f t="shared" si="21"/>
        <v>H1</v>
      </c>
      <c r="AU77" s="33" t="str">
        <f t="shared" si="21"/>
        <v>Q3YTD</v>
      </c>
      <c r="AV77" s="34" t="str">
        <f t="shared" si="21"/>
        <v>FY</v>
      </c>
      <c r="AW77" s="33" t="str">
        <f t="shared" si="21"/>
        <v>Q1</v>
      </c>
      <c r="AX77" s="33" t="str">
        <f t="shared" si="21"/>
        <v>H1</v>
      </c>
      <c r="AY77" s="33" t="str">
        <f t="shared" si="21"/>
        <v>Q3YTD</v>
      </c>
      <c r="AZ77" s="34" t="str">
        <f t="shared" si="21"/>
        <v>FY</v>
      </c>
      <c r="BA77" s="33" t="str">
        <f t="shared" si="21"/>
        <v>Q1</v>
      </c>
      <c r="BB77" s="33" t="str">
        <f t="shared" si="21"/>
        <v>H1</v>
      </c>
      <c r="BC77" s="33" t="str">
        <f t="shared" si="21"/>
        <v>Q3YTD</v>
      </c>
      <c r="BD77" s="34" t="str">
        <f t="shared" si="21"/>
        <v>FY</v>
      </c>
      <c r="BE77" s="33" t="str">
        <f t="shared" si="21"/>
        <v>Q1</v>
      </c>
      <c r="BF77" s="33" t="str">
        <f t="shared" si="21"/>
        <v>H1</v>
      </c>
      <c r="BG77" s="33" t="str">
        <f t="shared" si="21"/>
        <v>Q3YTD</v>
      </c>
      <c r="BH77" s="34" t="str">
        <f t="shared" si="21"/>
        <v>FY</v>
      </c>
      <c r="BI77" s="33" t="str">
        <f t="shared" si="21"/>
        <v>Q1</v>
      </c>
      <c r="BJ77" s="33" t="str">
        <f t="shared" si="21"/>
        <v>H1</v>
      </c>
      <c r="BK77" s="33" t="str">
        <f t="shared" si="21"/>
        <v>Q3YTD</v>
      </c>
      <c r="BL77" s="34" t="str">
        <f t="shared" si="21"/>
        <v>FY</v>
      </c>
      <c r="BM77" s="33" t="str">
        <f t="shared" si="21"/>
        <v>Q1</v>
      </c>
      <c r="BN77" s="33" t="str">
        <f t="shared" si="21"/>
        <v>H1</v>
      </c>
      <c r="BO77" s="33" t="str">
        <f t="shared" si="21"/>
        <v>Q3YTD</v>
      </c>
      <c r="BP77" s="34" t="str">
        <f t="shared" si="21"/>
        <v>FY</v>
      </c>
      <c r="BQ77" s="33" t="str">
        <f t="shared" si="21"/>
        <v>Q1</v>
      </c>
      <c r="BR77" s="33" t="str">
        <f t="shared" si="21"/>
        <v>H1</v>
      </c>
      <c r="BS77" s="33" t="str">
        <f t="shared" si="21"/>
        <v>Q3YTD</v>
      </c>
      <c r="BT77" s="34" t="str">
        <f t="shared" si="21"/>
        <v>FY</v>
      </c>
      <c r="BU77" s="33" t="str">
        <f t="shared" si="21"/>
        <v>Q1</v>
      </c>
      <c r="BV77" s="33" t="str">
        <f t="shared" si="21"/>
        <v>H1</v>
      </c>
      <c r="BW77" s="33" t="str">
        <f t="shared" si="21"/>
        <v>Q3YTD</v>
      </c>
      <c r="BX77" s="34" t="str">
        <f t="shared" si="21"/>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2">SUM(N79:N83)</f>
        <v>0</v>
      </c>
      <c r="O78" s="107">
        <f t="shared" si="22"/>
        <v>0</v>
      </c>
      <c r="P78" s="107">
        <f t="shared" si="22"/>
        <v>0</v>
      </c>
      <c r="Q78" s="107">
        <f t="shared" si="22"/>
        <v>0</v>
      </c>
      <c r="R78" s="107">
        <f t="shared" si="22"/>
        <v>0</v>
      </c>
      <c r="S78" s="107">
        <f t="shared" si="22"/>
        <v>0</v>
      </c>
      <c r="T78" s="107">
        <f t="shared" si="22"/>
        <v>0</v>
      </c>
      <c r="U78" s="107">
        <f t="shared" si="22"/>
        <v>947619260</v>
      </c>
      <c r="V78" s="107">
        <f t="shared" si="22"/>
        <v>1966531080</v>
      </c>
      <c r="W78" s="107">
        <f t="shared" si="22"/>
        <v>3012232632</v>
      </c>
      <c r="X78" s="107">
        <f t="shared" si="22"/>
        <v>4188981127</v>
      </c>
      <c r="Y78" s="107">
        <f t="shared" si="22"/>
        <v>1265010347</v>
      </c>
      <c r="Z78" s="107">
        <f t="shared" si="22"/>
        <v>2542882167</v>
      </c>
      <c r="AA78" s="107">
        <f t="shared" si="22"/>
        <v>3842131957</v>
      </c>
      <c r="AB78" s="107">
        <f t="shared" si="22"/>
        <v>5030620246</v>
      </c>
      <c r="AC78" s="107">
        <f t="shared" si="22"/>
        <v>1085107036</v>
      </c>
      <c r="AD78" s="107">
        <f t="shared" si="22"/>
        <v>2493011742</v>
      </c>
      <c r="AE78" s="107">
        <f t="shared" si="22"/>
        <v>3973694567</v>
      </c>
      <c r="AF78" s="107">
        <f t="shared" si="22"/>
        <v>5465851061</v>
      </c>
      <c r="AG78" s="107">
        <f t="shared" si="22"/>
        <v>1162908424</v>
      </c>
      <c r="AH78" s="107">
        <f t="shared" si="22"/>
        <v>3073035665</v>
      </c>
      <c r="AI78" s="107">
        <f t="shared" si="22"/>
        <v>4834930286</v>
      </c>
      <c r="AJ78" s="107">
        <f t="shared" si="22"/>
        <v>6062648714</v>
      </c>
      <c r="AK78" s="107">
        <f t="shared" si="22"/>
        <v>1607779144</v>
      </c>
      <c r="AL78" s="107">
        <f t="shared" si="22"/>
        <v>3448673357</v>
      </c>
      <c r="AM78" s="107">
        <f t="shared" si="22"/>
        <v>5253247079</v>
      </c>
      <c r="AN78" s="107">
        <f t="shared" si="22"/>
        <v>6319902416</v>
      </c>
      <c r="AO78" s="107">
        <f t="shared" si="22"/>
        <v>1483987740</v>
      </c>
      <c r="AP78" s="107">
        <f t="shared" si="22"/>
        <v>3120533012</v>
      </c>
      <c r="AQ78" s="107">
        <f t="shared" si="22"/>
        <v>4930247767</v>
      </c>
      <c r="AR78" s="107">
        <f t="shared" si="22"/>
        <v>0</v>
      </c>
      <c r="AS78" s="107">
        <f t="shared" si="22"/>
        <v>0</v>
      </c>
      <c r="AT78" s="107">
        <f t="shared" si="22"/>
        <v>0</v>
      </c>
      <c r="AU78" s="107">
        <f t="shared" si="22"/>
        <v>0</v>
      </c>
      <c r="AV78" s="107">
        <f t="shared" si="22"/>
        <v>0</v>
      </c>
      <c r="AW78" s="107">
        <f t="shared" si="22"/>
        <v>0</v>
      </c>
      <c r="AX78" s="107">
        <f t="shared" si="22"/>
        <v>0</v>
      </c>
      <c r="AY78" s="107">
        <f t="shared" si="22"/>
        <v>0</v>
      </c>
      <c r="AZ78" s="107">
        <f t="shared" si="22"/>
        <v>0</v>
      </c>
      <c r="BA78" s="107">
        <f t="shared" si="22"/>
        <v>0</v>
      </c>
      <c r="BB78" s="107">
        <f t="shared" si="22"/>
        <v>0</v>
      </c>
      <c r="BC78" s="107">
        <f t="shared" si="22"/>
        <v>0</v>
      </c>
      <c r="BD78" s="107">
        <f t="shared" si="22"/>
        <v>0</v>
      </c>
      <c r="BE78" s="107">
        <f t="shared" si="22"/>
        <v>0</v>
      </c>
      <c r="BF78" s="107">
        <f t="shared" si="22"/>
        <v>0</v>
      </c>
      <c r="BG78" s="107">
        <f t="shared" si="22"/>
        <v>0</v>
      </c>
      <c r="BH78" s="107">
        <f t="shared" si="22"/>
        <v>0</v>
      </c>
      <c r="BI78" s="107">
        <f t="shared" si="22"/>
        <v>0</v>
      </c>
      <c r="BJ78" s="107">
        <f t="shared" si="22"/>
        <v>0</v>
      </c>
      <c r="BK78" s="107">
        <f t="shared" si="22"/>
        <v>0</v>
      </c>
      <c r="BL78" s="107">
        <f t="shared" si="22"/>
        <v>0</v>
      </c>
      <c r="BM78" s="107">
        <f t="shared" si="22"/>
        <v>0</v>
      </c>
      <c r="BN78" s="107">
        <f t="shared" si="22"/>
        <v>0</v>
      </c>
      <c r="BO78" s="107">
        <f t="shared" si="22"/>
        <v>0</v>
      </c>
      <c r="BP78" s="107">
        <f t="shared" si="22"/>
        <v>0</v>
      </c>
      <c r="BQ78" s="107">
        <f t="shared" si="22"/>
        <v>0</v>
      </c>
      <c r="BR78" s="107">
        <f t="shared" si="22"/>
        <v>0</v>
      </c>
      <c r="BS78" s="107">
        <f t="shared" si="22"/>
        <v>0</v>
      </c>
      <c r="BT78" s="107">
        <f t="shared" si="22"/>
        <v>0</v>
      </c>
      <c r="BU78" s="107">
        <f t="shared" si="22"/>
        <v>0</v>
      </c>
      <c r="BV78" s="107">
        <f t="shared" si="22"/>
        <v>0</v>
      </c>
      <c r="BW78" s="107">
        <f t="shared" si="22"/>
        <v>0</v>
      </c>
      <c r="BX78" s="107">
        <f t="shared" si="22"/>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58">
        <f>'21Q4_P9'!U79</f>
        <v>1269126137</v>
      </c>
      <c r="V79" s="158">
        <f>'21Q4_P9'!V79</f>
        <v>2678412220</v>
      </c>
      <c r="W79" s="158">
        <f>'21Q4_P9'!W79</f>
        <v>4080075891</v>
      </c>
      <c r="X79" s="158">
        <f>'21Q4_P9'!X79</f>
        <v>5601099469</v>
      </c>
      <c r="Y79" s="158">
        <f>'21Q4_P9'!Y79</f>
        <v>1393786246</v>
      </c>
      <c r="Z79" s="158">
        <f>'21Q4_P9'!Z79</f>
        <v>2899241328</v>
      </c>
      <c r="AA79" s="158">
        <f>'21Q4_P9'!AA79</f>
        <v>4462773230</v>
      </c>
      <c r="AB79" s="158">
        <f>'21Q4_P9'!AB79</f>
        <v>6105605415</v>
      </c>
      <c r="AC79" s="158">
        <f>'21Q4_P9'!AC79</f>
        <v>1549965851</v>
      </c>
      <c r="AD79" s="158">
        <f>'21Q4_P9'!AD79</f>
        <v>3136895212</v>
      </c>
      <c r="AE79" s="158">
        <f>'21Q4_P9'!AE79</f>
        <v>4774047142</v>
      </c>
      <c r="AF79" s="158">
        <f>'21Q4_P9'!AF79</f>
        <v>6581456982</v>
      </c>
      <c r="AG79" s="158">
        <f>'21Q4_P9'!AG79</f>
        <v>1820996819</v>
      </c>
      <c r="AH79" s="158">
        <f>'21Q4_P9'!AH79</f>
        <v>3880011779</v>
      </c>
      <c r="AI79" s="158">
        <f>'21Q4_P9'!AI79</f>
        <v>5859647581</v>
      </c>
      <c r="AJ79" s="158">
        <f>'21Q4_P9'!AJ79</f>
        <v>7720651004</v>
      </c>
      <c r="AK79" s="158">
        <f>'21Q4_P9'!AK79</f>
        <v>2056453880</v>
      </c>
      <c r="AL79" s="158">
        <f>'21Q4_P9'!AL79</f>
        <v>4290577359</v>
      </c>
      <c r="AM79" s="158">
        <f>'21Q4_P9'!AM79</f>
        <v>6337859614</v>
      </c>
      <c r="AN79" s="158">
        <f>'21Q4_P9'!AN79</f>
        <v>8450431673</v>
      </c>
      <c r="AO79" s="158">
        <f>'22Q1_P9'!AO79</f>
        <v>2131255409</v>
      </c>
      <c r="AP79" s="158">
        <f>'22Q2_P9'!AP79</f>
        <v>4406440133</v>
      </c>
      <c r="AQ79" s="158">
        <f>'22Q3_P1'!P17</f>
        <v>6640380632</v>
      </c>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636</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58">
        <f>'21Q4_P9'!U80</f>
        <v>238642942</v>
      </c>
      <c r="V80" s="158">
        <f>'21Q4_P9'!V80</f>
        <v>408514650</v>
      </c>
      <c r="W80" s="158">
        <f>'21Q4_P9'!W80</f>
        <v>641653864</v>
      </c>
      <c r="X80" s="158">
        <f>'21Q4_P9'!X80</f>
        <v>916013258</v>
      </c>
      <c r="Y80" s="158">
        <f>'21Q4_P9'!Y80</f>
        <v>446345796</v>
      </c>
      <c r="Z80" s="158">
        <f>'21Q4_P9'!Z80</f>
        <v>847427405</v>
      </c>
      <c r="AA80" s="158">
        <f>'21Q4_P9'!AA80</f>
        <v>1355201033</v>
      </c>
      <c r="AB80" s="158">
        <f>'21Q4_P9'!AB80</f>
        <v>1704983392</v>
      </c>
      <c r="AC80" s="158">
        <f>'21Q4_P9'!AC80</f>
        <v>366057458</v>
      </c>
      <c r="AD80" s="158">
        <f>'21Q4_P9'!AD80</f>
        <v>890704894</v>
      </c>
      <c r="AE80" s="158">
        <f>'21Q4_P9'!AE80</f>
        <v>1519023677</v>
      </c>
      <c r="AF80" s="158">
        <f>'21Q4_P9'!AF80</f>
        <v>2030711885</v>
      </c>
      <c r="AG80" s="158">
        <f>'21Q4_P9'!AG80</f>
        <v>239935602</v>
      </c>
      <c r="AH80" s="158">
        <f>'21Q4_P9'!AH80</f>
        <v>893055638</v>
      </c>
      <c r="AI80" s="158">
        <f>'21Q4_P9'!AI80</f>
        <v>1565297361</v>
      </c>
      <c r="AJ80" s="158">
        <f>'21Q4_P9'!AJ80</f>
        <v>2033116904</v>
      </c>
      <c r="AK80" s="158">
        <f>'21Q4_P9'!AK80</f>
        <v>585574089</v>
      </c>
      <c r="AL80" s="158">
        <f>'21Q4_P9'!AL80</f>
        <v>1314533392</v>
      </c>
      <c r="AM80" s="158">
        <f>'21Q4_P9'!AM80</f>
        <v>2271980192</v>
      </c>
      <c r="AN80" s="158">
        <f>'21Q4_P9'!AN80</f>
        <v>2575566949</v>
      </c>
      <c r="AO80" s="158">
        <f>'22Q1_P9'!AO80</f>
        <v>671600227</v>
      </c>
      <c r="AP80" s="158">
        <f>'22Q2_P9'!AP80</f>
        <v>1343859421</v>
      </c>
      <c r="AQ80" s="158">
        <f>'22Q3_P1'!P18</f>
        <v>2174531107</v>
      </c>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636</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58">
        <f>'21Q4_P9'!U81</f>
        <v>8598499</v>
      </c>
      <c r="V81" s="158">
        <f>'21Q4_P9'!V81</f>
        <v>33646528</v>
      </c>
      <c r="W81" s="158">
        <f>'21Q4_P9'!W81</f>
        <v>82465634</v>
      </c>
      <c r="X81" s="158">
        <f>'21Q4_P9'!X81</f>
        <v>130559273</v>
      </c>
      <c r="Y81" s="158">
        <f>'21Q4_P9'!Y81</f>
        <v>29123242</v>
      </c>
      <c r="Z81" s="158">
        <f>'21Q4_P9'!Z81</f>
        <v>92309120</v>
      </c>
      <c r="AA81" s="158">
        <f>'21Q4_P9'!AA81</f>
        <v>154415233</v>
      </c>
      <c r="AB81" s="158">
        <f>'21Q4_P9'!AB81</f>
        <v>164233522</v>
      </c>
      <c r="AC81" s="158">
        <f>'21Q4_P9'!AC81</f>
        <v>42957779</v>
      </c>
      <c r="AD81" s="158">
        <f>'21Q4_P9'!AD81</f>
        <v>103994362</v>
      </c>
      <c r="AE81" s="158">
        <f>'21Q4_P9'!AE81</f>
        <v>174075507</v>
      </c>
      <c r="AF81" s="158">
        <f>'21Q4_P9'!AF81</f>
        <v>216039320</v>
      </c>
      <c r="AG81" s="158">
        <f>'21Q4_P9'!AG81</f>
        <v>51453754</v>
      </c>
      <c r="AH81" s="158">
        <f>'21Q4_P9'!AH81</f>
        <v>132130747</v>
      </c>
      <c r="AI81" s="158">
        <f>'21Q4_P9'!AI81</f>
        <v>204475069</v>
      </c>
      <c r="AJ81" s="158">
        <f>'21Q4_P9'!AJ81</f>
        <v>255422002</v>
      </c>
      <c r="AK81" s="158">
        <f>'21Q4_P9'!AK81</f>
        <v>52617882</v>
      </c>
      <c r="AL81" s="158">
        <f>'21Q4_P9'!AL81</f>
        <v>141101844</v>
      </c>
      <c r="AM81" s="158">
        <f>'21Q4_P9'!AM81</f>
        <v>235060123</v>
      </c>
      <c r="AN81" s="158">
        <f>'21Q4_P9'!AN81</f>
        <v>222060789</v>
      </c>
      <c r="AO81" s="158">
        <f>'22Q1_P9'!AO81</f>
        <v>58463442</v>
      </c>
      <c r="AP81" s="158">
        <f>'22Q2_P9'!AP81</f>
        <v>129294782</v>
      </c>
      <c r="AQ81" s="158">
        <f>'22Q3_P1'!P19</f>
        <v>319292903</v>
      </c>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636</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58">
        <f>'21Q4_P9'!U82</f>
        <v>58727383</v>
      </c>
      <c r="V82" s="158">
        <f>'21Q4_P9'!V82</f>
        <v>99663687</v>
      </c>
      <c r="W82" s="158">
        <f>'21Q4_P9'!W82</f>
        <v>98946157</v>
      </c>
      <c r="X82" s="158">
        <f>'21Q4_P9'!X82</f>
        <v>112051582</v>
      </c>
      <c r="Y82" s="158">
        <f>'21Q4_P9'!Y82</f>
        <v>51149501</v>
      </c>
      <c r="Z82" s="158">
        <f>'21Q4_P9'!Z82</f>
        <v>74906107</v>
      </c>
      <c r="AA82" s="158">
        <f>'21Q4_P9'!AA82</f>
        <v>65997753</v>
      </c>
      <c r="AB82" s="158">
        <f>'21Q4_P9'!AB82</f>
        <v>89150618</v>
      </c>
      <c r="AC82" s="158">
        <f>'21Q4_P9'!AC82</f>
        <v>12812661</v>
      </c>
      <c r="AD82" s="158">
        <f>'21Q4_P9'!AD82</f>
        <v>22537990</v>
      </c>
      <c r="AE82" s="158">
        <f>'21Q4_P9'!AE82</f>
        <v>6365422</v>
      </c>
      <c r="AF82" s="158">
        <f>'21Q4_P9'!AF82</f>
        <v>6024494</v>
      </c>
      <c r="AG82" s="158">
        <f>'21Q4_P9'!AG82</f>
        <v>11738791</v>
      </c>
      <c r="AH82" s="158">
        <f>'21Q4_P9'!AH82</f>
        <v>30795351</v>
      </c>
      <c r="AI82" s="158">
        <f>'21Q4_P9'!AI82</f>
        <v>27622027</v>
      </c>
      <c r="AJ82" s="158">
        <f>'21Q4_P9'!AJ82</f>
        <v>44096490</v>
      </c>
      <c r="AK82" s="158">
        <f>'21Q4_P9'!AK82</f>
        <v>-28636879</v>
      </c>
      <c r="AL82" s="158">
        <f>'21Q4_P9'!AL82</f>
        <v>-75753944</v>
      </c>
      <c r="AM82" s="158">
        <f>'21Q4_P9'!AM82</f>
        <v>-212765180</v>
      </c>
      <c r="AN82" s="158">
        <f>'21Q4_P9'!AN82</f>
        <v>-352448991</v>
      </c>
      <c r="AO82" s="158">
        <f>'22Q1_P9'!AO82</f>
        <v>-135826499</v>
      </c>
      <c r="AP82" s="158">
        <f>'22Q2_P9'!AP82</f>
        <v>-289956803</v>
      </c>
      <c r="AQ82" s="158">
        <f>'22Q3_P1'!P20</f>
        <v>-472710141</v>
      </c>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636</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59">
        <f>'21Q4_P9'!U83</f>
        <v>-627475701</v>
      </c>
      <c r="V83" s="159">
        <f>'21Q4_P9'!V83</f>
        <v>-1253706005</v>
      </c>
      <c r="W83" s="159">
        <f>'21Q4_P9'!W83</f>
        <v>-1890908914</v>
      </c>
      <c r="X83" s="159">
        <f>'21Q4_P9'!X83</f>
        <v>-2570742455</v>
      </c>
      <c r="Y83" s="159">
        <f>'21Q4_P9'!Y83</f>
        <v>-655394438</v>
      </c>
      <c r="Z83" s="159">
        <f>'21Q4_P9'!Z83</f>
        <v>-1371001793</v>
      </c>
      <c r="AA83" s="159">
        <f>'21Q4_P9'!AA83</f>
        <v>-2196255292</v>
      </c>
      <c r="AB83" s="159">
        <f>'21Q4_P9'!AB83</f>
        <v>-3033352701</v>
      </c>
      <c r="AC83" s="159">
        <f>'21Q4_P9'!AC83</f>
        <v>-886686713</v>
      </c>
      <c r="AD83" s="159">
        <f>'21Q4_P9'!AD83</f>
        <v>-1661120716</v>
      </c>
      <c r="AE83" s="159">
        <f>'21Q4_P9'!AE83</f>
        <v>-2499817181</v>
      </c>
      <c r="AF83" s="159">
        <f>'21Q4_P9'!AF83</f>
        <v>-3368381620</v>
      </c>
      <c r="AG83" s="159">
        <f>'21Q4_P9'!AG83</f>
        <v>-961216542</v>
      </c>
      <c r="AH83" s="159">
        <f>'21Q4_P9'!AH83</f>
        <v>-1862957850</v>
      </c>
      <c r="AI83" s="159">
        <f>'21Q4_P9'!AI83</f>
        <v>-2822111752</v>
      </c>
      <c r="AJ83" s="159">
        <f>'21Q4_P9'!AJ83</f>
        <v>-3990637686</v>
      </c>
      <c r="AK83" s="159">
        <f>'21Q4_P9'!AK83</f>
        <v>-1058229828</v>
      </c>
      <c r="AL83" s="159">
        <f>'21Q4_P9'!AL83</f>
        <v>-2221785294</v>
      </c>
      <c r="AM83" s="159">
        <f>'21Q4_P9'!AM83</f>
        <v>-3378887670</v>
      </c>
      <c r="AN83" s="159">
        <f>'21Q4_P9'!AN83</f>
        <v>-4575708004</v>
      </c>
      <c r="AO83" s="159">
        <f>'22Q1_P9'!AO83</f>
        <v>-1241504839</v>
      </c>
      <c r="AP83" s="159">
        <f>'22Q2_P9'!AP83</f>
        <v>-2469104521</v>
      </c>
      <c r="AQ83" s="159">
        <f>'22Q3_P1'!P21</f>
        <v>-3731246734</v>
      </c>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636</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BQ76:BT76"/>
    <mergeCell ref="BU76:BX76"/>
    <mergeCell ref="AS76:AV76"/>
    <mergeCell ref="AW76:AZ76"/>
    <mergeCell ref="BA76:BD76"/>
    <mergeCell ref="BE76:BH76"/>
    <mergeCell ref="BI76:BL76"/>
    <mergeCell ref="BM76:BP7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&amp;R9</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60C1B-703A-41FA-BFF6-27772889AC8D}">
  <dimension ref="A1:G32"/>
  <sheetViews>
    <sheetView defaultGridColor="0" topLeftCell="A22" colorId="23" zoomScaleNormal="100" workbookViewId="0">
      <selection activeCell="L30" sqref="L30"/>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310</v>
      </c>
      <c r="D12" s="151" t="s">
        <v>620</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60" x14ac:dyDescent="0.25">
      <c r="A19" s="150" t="s">
        <v>94</v>
      </c>
      <c r="B19" s="150" t="s">
        <v>316</v>
      </c>
      <c r="C19" s="84" t="s">
        <v>328</v>
      </c>
      <c r="D19" s="151" t="s">
        <v>327</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72" x14ac:dyDescent="0.25">
      <c r="A26" s="150" t="s">
        <v>330</v>
      </c>
      <c r="B26" s="150" t="s">
        <v>501</v>
      </c>
      <c r="C26" s="84" t="s">
        <v>505</v>
      </c>
      <c r="D26" s="151" t="s">
        <v>506</v>
      </c>
      <c r="G26" s="27" t="s">
        <v>89</v>
      </c>
    </row>
    <row r="27" spans="1:7" s="27" customFormat="1" ht="96" x14ac:dyDescent="0.25">
      <c r="A27" s="150" t="s">
        <v>330</v>
      </c>
      <c r="B27" s="150" t="s">
        <v>304</v>
      </c>
      <c r="C27" s="84" t="s">
        <v>729</v>
      </c>
      <c r="D27" s="151" t="s">
        <v>730</v>
      </c>
      <c r="G27" s="27" t="s">
        <v>89</v>
      </c>
    </row>
    <row r="28" spans="1:7" s="27" customFormat="1" ht="14.25" x14ac:dyDescent="0.25">
      <c r="A28" s="150" t="s">
        <v>330</v>
      </c>
      <c r="B28" s="150" t="s">
        <v>316</v>
      </c>
      <c r="C28" s="84" t="s">
        <v>726</v>
      </c>
      <c r="D28" s="151" t="s">
        <v>727</v>
      </c>
      <c r="G28" s="27" t="s">
        <v>89</v>
      </c>
    </row>
    <row r="29" spans="1:7" s="27" customFormat="1" ht="15" customHeight="1" x14ac:dyDescent="0.25">
      <c r="A29" s="81"/>
      <c r="B29" s="81"/>
      <c r="C29" s="82"/>
      <c r="D29" s="83"/>
      <c r="G29" s="27" t="s">
        <v>89</v>
      </c>
    </row>
    <row r="30" spans="1:7" ht="15" customHeight="1" x14ac:dyDescent="0.25">
      <c r="A30" s="27" t="s">
        <v>89</v>
      </c>
      <c r="B30" s="27" t="s">
        <v>89</v>
      </c>
      <c r="C30" s="27" t="s">
        <v>89</v>
      </c>
      <c r="D30" s="27" t="s">
        <v>89</v>
      </c>
      <c r="E30" s="27" t="s">
        <v>89</v>
      </c>
      <c r="F30" s="27" t="s">
        <v>89</v>
      </c>
      <c r="G30" s="27" t="s">
        <v>89</v>
      </c>
    </row>
    <row r="31" spans="1:7" ht="15" customHeight="1" x14ac:dyDescent="0.25">
      <c r="G31" s="27"/>
    </row>
    <row r="32" spans="1:7" ht="15" customHeight="1" x14ac:dyDescent="0.25">
      <c r="G32"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FECC1-6DA4-4A70-AD7D-501AD0011B8E}">
  <dimension ref="A1:H30"/>
  <sheetViews>
    <sheetView defaultGridColor="0" colorId="23" zoomScaleNormal="100" zoomScaleSheetLayoutView="100" workbookViewId="0">
      <selection activeCell="L30" sqref="L30"/>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472</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1:H23"/>
    <mergeCell ref="A25:H28"/>
  </mergeCells>
  <phoneticPr fontId="3"/>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8834-1039-470D-88E2-B885E82F0FEA}">
  <sheetPr>
    <tabColor theme="1"/>
  </sheetPr>
  <dimension ref="A1"/>
  <sheetViews>
    <sheetView workbookViewId="0">
      <selection activeCell="G14" sqref="G14"/>
    </sheetView>
  </sheetViews>
  <sheetFormatPr defaultRowHeight="15.75" x14ac:dyDescent="0.25"/>
  <sheetData/>
  <phoneticPr fontId="3"/>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F79EF-DCAF-4C9D-BF91-CC5B9E79BF00}">
  <dimension ref="B2:O4"/>
  <sheetViews>
    <sheetView showGridLines="0" workbookViewId="0">
      <selection activeCell="G14" sqref="G14"/>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2022</v>
      </c>
      <c r="C4" s="113" t="str">
        <f>"FY"&amp;$B$4-4</f>
        <v>FY2018</v>
      </c>
      <c r="D4" s="113" t="str">
        <f>"FY"&amp;$B$4-3</f>
        <v>FY2019</v>
      </c>
      <c r="E4" s="113" t="str">
        <f>"FY"&amp;$B$4-2</f>
        <v>FY2020</v>
      </c>
      <c r="F4" s="113" t="str">
        <f>"FY"&amp;$B$4-1</f>
        <v>FY2021</v>
      </c>
      <c r="G4" s="113" t="str">
        <f>"FY"&amp;$B$4</f>
        <v>FY2022</v>
      </c>
      <c r="H4" s="113" t="str">
        <f>"FY"&amp;$B$4+1</f>
        <v>FY2023</v>
      </c>
      <c r="I4" s="113" t="str">
        <f>"FY"&amp;$B$4+1</f>
        <v>FY2023</v>
      </c>
      <c r="J4" s="113">
        <v>2018</v>
      </c>
      <c r="K4" s="113">
        <f>$B$4-3</f>
        <v>2019</v>
      </c>
      <c r="L4" s="113">
        <f>$B$4-2</f>
        <v>2020</v>
      </c>
      <c r="M4" s="113">
        <f>$B$4-1</f>
        <v>2021</v>
      </c>
      <c r="N4" s="113">
        <f>$B$4</f>
        <v>2022</v>
      </c>
      <c r="O4" s="113">
        <f>$B$4+1</f>
        <v>2023</v>
      </c>
    </row>
  </sheetData>
  <mergeCells count="2">
    <mergeCell ref="C2:I2"/>
    <mergeCell ref="J2:O2"/>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F842-D2FF-486F-BF8E-3CA70F01D838}">
  <dimension ref="A1:H28"/>
  <sheetViews>
    <sheetView view="pageBreakPreview" zoomScale="85" zoomScaleNormal="100" zoomScaleSheetLayoutView="85"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5">
      <c r="A7" s="311" t="s">
        <v>393</v>
      </c>
      <c r="B7" s="311"/>
      <c r="C7" s="311"/>
      <c r="D7" s="311"/>
      <c r="E7" s="307" t="s">
        <v>373</v>
      </c>
      <c r="F7" s="308"/>
      <c r="G7" s="308"/>
      <c r="H7" s="308"/>
    </row>
    <row r="8" spans="1:8" ht="24.95" customHeight="1" x14ac:dyDescent="0.2">
      <c r="A8" s="311"/>
      <c r="B8" s="311"/>
      <c r="C8" s="311"/>
      <c r="D8" s="311"/>
      <c r="E8" s="309" t="s">
        <v>374</v>
      </c>
      <c r="F8" s="310"/>
      <c r="G8" s="310"/>
      <c r="H8" s="310"/>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A7:D8"/>
    <mergeCell ref="E7:H7"/>
    <mergeCell ref="E8:H8"/>
  </mergeCells>
  <phoneticPr fontId="3"/>
  <pageMargins left="0.7" right="0.7" top="0.75" bottom="0.75" header="0.3" footer="0.3"/>
  <pageSetup paperSize="9" scale="9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39AF-C40A-4655-94D2-B85759A5223B}">
  <dimension ref="A1:AB46"/>
  <sheetViews>
    <sheetView defaultGridColor="0" colorId="23" zoomScaleNormal="100" workbookViewId="0">
      <pane xSplit="8" ySplit="7" topLeftCell="I20"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559</v>
      </c>
      <c r="Z4" s="170" t="s">
        <v>641</v>
      </c>
      <c r="AB4" s="3" t="s">
        <v>89</v>
      </c>
    </row>
    <row r="5" spans="1:28" s="27" customFormat="1" ht="15" customHeight="1" x14ac:dyDescent="0.25">
      <c r="F5" s="28" t="s">
        <v>1</v>
      </c>
      <c r="G5" s="28"/>
      <c r="AB5" s="27" t="s">
        <v>89</v>
      </c>
    </row>
    <row r="6" spans="1:28" s="27" customFormat="1" ht="15" customHeight="1" x14ac:dyDescent="0.25">
      <c r="A6" s="312" t="s">
        <v>219</v>
      </c>
      <c r="B6" s="313"/>
      <c r="C6" s="117">
        <f>'21Q4_パラメータ設定'!$L$4</f>
        <v>2019</v>
      </c>
      <c r="D6" s="117">
        <f>'21Q4_パラメータ設定'!$M$4</f>
        <v>2020</v>
      </c>
      <c r="E6" s="117">
        <f>'21Q4_パラメータ設定'!$N$4</f>
        <v>2021</v>
      </c>
      <c r="F6" s="31">
        <f>'21Q4_パラメータ設定'!$O$4</f>
        <v>2022</v>
      </c>
      <c r="I6" s="61" t="s">
        <v>108</v>
      </c>
      <c r="J6" s="61" t="s">
        <v>109</v>
      </c>
      <c r="K6" s="61" t="s">
        <v>110</v>
      </c>
      <c r="L6" s="61" t="s">
        <v>104</v>
      </c>
      <c r="M6" s="61" t="s">
        <v>105</v>
      </c>
      <c r="N6" s="61" t="s">
        <v>106</v>
      </c>
      <c r="O6" s="61" t="s">
        <v>107</v>
      </c>
      <c r="P6" s="61" t="s">
        <v>111</v>
      </c>
      <c r="Q6" s="61" t="s">
        <v>112</v>
      </c>
      <c r="R6" s="61" t="s">
        <v>113</v>
      </c>
      <c r="S6" s="61" t="s">
        <v>114</v>
      </c>
      <c r="T6" s="61" t="s">
        <v>115</v>
      </c>
      <c r="U6" s="61" t="s">
        <v>116</v>
      </c>
      <c r="V6" s="61" t="s">
        <v>117</v>
      </c>
      <c r="W6" s="61" t="s">
        <v>118</v>
      </c>
      <c r="X6" s="62" t="s">
        <v>119</v>
      </c>
      <c r="AB6" s="27" t="s">
        <v>89</v>
      </c>
    </row>
    <row r="7" spans="1:28" s="27" customFormat="1" ht="15" customHeight="1" x14ac:dyDescent="0.25">
      <c r="A7" s="314"/>
      <c r="B7" s="315"/>
      <c r="C7" s="119" t="s">
        <v>218</v>
      </c>
      <c r="D7" s="118" t="s">
        <v>217</v>
      </c>
      <c r="E7" s="118" t="s">
        <v>217</v>
      </c>
      <c r="F7" s="35" t="s">
        <v>217</v>
      </c>
      <c r="I7" s="64" t="s">
        <v>217</v>
      </c>
      <c r="J7" s="64" t="s">
        <v>217</v>
      </c>
      <c r="K7" s="64" t="s">
        <v>217</v>
      </c>
      <c r="L7" s="64" t="s">
        <v>217</v>
      </c>
      <c r="M7" s="64" t="s">
        <v>217</v>
      </c>
      <c r="N7" s="64" t="s">
        <v>217</v>
      </c>
      <c r="O7" s="64" t="s">
        <v>217</v>
      </c>
      <c r="P7" s="64" t="s">
        <v>217</v>
      </c>
      <c r="Q7" s="64" t="s">
        <v>217</v>
      </c>
      <c r="R7" s="64" t="s">
        <v>217</v>
      </c>
      <c r="S7" s="64" t="s">
        <v>217</v>
      </c>
      <c r="T7" s="64" t="s">
        <v>217</v>
      </c>
      <c r="U7" s="64" t="s">
        <v>217</v>
      </c>
      <c r="V7" s="64" t="s">
        <v>217</v>
      </c>
      <c r="W7" s="64" t="s">
        <v>217</v>
      </c>
      <c r="X7" s="63" t="s">
        <v>217</v>
      </c>
      <c r="AB7" s="27" t="s">
        <v>89</v>
      </c>
    </row>
    <row r="8" spans="1:28" s="27" customFormat="1" ht="15" customHeight="1" x14ac:dyDescent="0.25">
      <c r="A8" s="36" t="s">
        <v>120</v>
      </c>
      <c r="B8" s="11" t="s">
        <v>133</v>
      </c>
      <c r="C8" s="37">
        <f>+IF(OR(L8="",L8=0),"―",IF(L8&lt;0,ROUNDDOWN(L8/10^6,0)+-0.0000001,ROUNDDOWN(L8/10^6,0)))</f>
        <v>20594</v>
      </c>
      <c r="D8" s="37">
        <f t="shared" ref="D8:D22" si="0">+IF(OR(M8="",M8=0),"―",IF(M8&lt;0,ROUNDDOWN(M8/10^6,0)+-0.0000001,ROUNDDOWN(M8/10^6,0)))</f>
        <v>25565</v>
      </c>
      <c r="E8" s="37">
        <f t="shared" ref="E8:E22" si="1">+IF(OR(N8="",N8=0),"―",IF(N8&lt;0,ROUNDDOWN(N8/10^6,0)+-0.0000001,ROUNDDOWN(N8/10^6,0)))</f>
        <v>24196</v>
      </c>
      <c r="F8" s="37">
        <f t="shared" ref="F8:F22" si="2">+IF(OR(O8="",O8=0),"―",IF(O8&lt;0,ROUNDDOWN(O8/10^6,0)+-0.0000001,ROUNDDOWN(O8/10^6,0)))</f>
        <v>27918</v>
      </c>
      <c r="I8" s="48"/>
      <c r="J8" s="48"/>
      <c r="K8" s="48">
        <v>18208447679</v>
      </c>
      <c r="L8" s="48">
        <v>20594136728</v>
      </c>
      <c r="M8" s="48">
        <v>25565488045</v>
      </c>
      <c r="N8" s="48">
        <v>24196748135</v>
      </c>
      <c r="O8" s="48">
        <v>27918467284</v>
      </c>
      <c r="P8" s="48"/>
      <c r="Q8" s="48"/>
      <c r="R8" s="48"/>
      <c r="S8" s="48"/>
      <c r="T8" s="48"/>
      <c r="U8" s="48"/>
      <c r="V8" s="48"/>
      <c r="W8" s="48"/>
      <c r="X8" s="48"/>
      <c r="Z8" s="27" t="s">
        <v>643</v>
      </c>
      <c r="AB8" s="27" t="s">
        <v>89</v>
      </c>
    </row>
    <row r="9" spans="1:28" s="27" customFormat="1" ht="15" customHeight="1" x14ac:dyDescent="0.25">
      <c r="A9" s="38" t="s">
        <v>121</v>
      </c>
      <c r="B9" s="6" t="s">
        <v>517</v>
      </c>
      <c r="C9" s="39">
        <f t="shared" ref="C9:C22" si="3">+IF(OR(L9="",L9=0),"―",IF(L9&lt;0,ROUNDDOWN(L9/10^6,0)+-0.0000001,ROUNDDOWN(L9/10^6,0)))</f>
        <v>9211</v>
      </c>
      <c r="D9" s="39">
        <f t="shared" si="0"/>
        <v>12232</v>
      </c>
      <c r="E9" s="39">
        <f t="shared" si="1"/>
        <v>8973</v>
      </c>
      <c r="F9" s="39">
        <f t="shared" si="2"/>
        <v>10340</v>
      </c>
      <c r="I9" s="40"/>
      <c r="J9" s="40"/>
      <c r="K9" s="40">
        <v>7678163501</v>
      </c>
      <c r="L9" s="40">
        <v>9211818018</v>
      </c>
      <c r="M9" s="40">
        <v>12232830886</v>
      </c>
      <c r="N9" s="40">
        <v>8973885336</v>
      </c>
      <c r="O9" s="40">
        <v>10340359187</v>
      </c>
      <c r="P9" s="40"/>
      <c r="Q9" s="40"/>
      <c r="R9" s="40"/>
      <c r="S9" s="40"/>
      <c r="T9" s="40"/>
      <c r="U9" s="40"/>
      <c r="V9" s="40"/>
      <c r="W9" s="40"/>
      <c r="X9" s="40"/>
      <c r="Z9" s="27" t="s">
        <v>643</v>
      </c>
      <c r="AB9" s="27" t="s">
        <v>89</v>
      </c>
    </row>
    <row r="10" spans="1:28" s="27" customFormat="1" ht="15" customHeight="1" x14ac:dyDescent="0.25">
      <c r="A10" s="38" t="s">
        <v>122</v>
      </c>
      <c r="B10" s="6" t="s">
        <v>518</v>
      </c>
      <c r="C10" s="39">
        <f t="shared" si="3"/>
        <v>10296</v>
      </c>
      <c r="D10" s="39">
        <f t="shared" si="0"/>
        <v>11995</v>
      </c>
      <c r="E10" s="39">
        <f t="shared" si="1"/>
        <v>13876</v>
      </c>
      <c r="F10" s="39">
        <f t="shared" si="2"/>
        <v>15729</v>
      </c>
      <c r="I10" s="40"/>
      <c r="J10" s="40"/>
      <c r="K10" s="40">
        <v>9608756641</v>
      </c>
      <c r="L10" s="40">
        <v>10296309928</v>
      </c>
      <c r="M10" s="40">
        <v>11995134969</v>
      </c>
      <c r="N10" s="40">
        <v>13876476647</v>
      </c>
      <c r="O10" s="40">
        <v>15729723031</v>
      </c>
      <c r="P10" s="40"/>
      <c r="Q10" s="40"/>
      <c r="R10" s="40"/>
      <c r="S10" s="40"/>
      <c r="T10" s="40"/>
      <c r="U10" s="40"/>
      <c r="V10" s="40"/>
      <c r="W10" s="40"/>
      <c r="X10" s="40"/>
      <c r="Z10" s="27" t="s">
        <v>643</v>
      </c>
      <c r="AB10" s="27" t="s">
        <v>89</v>
      </c>
    </row>
    <row r="11" spans="1:28" s="27" customFormat="1" ht="15" customHeight="1" x14ac:dyDescent="0.25">
      <c r="A11" s="38" t="s">
        <v>123</v>
      </c>
      <c r="B11" s="6" t="s">
        <v>134</v>
      </c>
      <c r="C11" s="39">
        <f t="shared" si="3"/>
        <v>53</v>
      </c>
      <c r="D11" s="39">
        <f t="shared" si="0"/>
        <v>56</v>
      </c>
      <c r="E11" s="39">
        <f t="shared" si="1"/>
        <v>45</v>
      </c>
      <c r="F11" s="39">
        <f t="shared" si="2"/>
        <v>27</v>
      </c>
      <c r="I11" s="40"/>
      <c r="J11" s="40"/>
      <c r="K11" s="40">
        <v>58532520</v>
      </c>
      <c r="L11" s="40">
        <v>53653864</v>
      </c>
      <c r="M11" s="40">
        <v>56686246</v>
      </c>
      <c r="N11" s="40">
        <v>45601560</v>
      </c>
      <c r="O11" s="40">
        <v>27393422</v>
      </c>
      <c r="P11" s="40"/>
      <c r="Q11" s="40"/>
      <c r="R11" s="40"/>
      <c r="S11" s="40"/>
      <c r="T11" s="40"/>
      <c r="U11" s="40"/>
      <c r="V11" s="40"/>
      <c r="W11" s="40"/>
      <c r="X11" s="40"/>
      <c r="Z11" s="27" t="s">
        <v>643</v>
      </c>
      <c r="AB11" s="27" t="s">
        <v>89</v>
      </c>
    </row>
    <row r="12" spans="1:28" s="27" customFormat="1" ht="15" customHeight="1" x14ac:dyDescent="0.25">
      <c r="A12" s="42" t="s">
        <v>124</v>
      </c>
      <c r="B12" s="8" t="s">
        <v>31</v>
      </c>
      <c r="C12" s="43">
        <f t="shared" si="3"/>
        <v>1032</v>
      </c>
      <c r="D12" s="43">
        <f t="shared" si="0"/>
        <v>1280</v>
      </c>
      <c r="E12" s="43">
        <f t="shared" si="1"/>
        <v>1300</v>
      </c>
      <c r="F12" s="43">
        <f t="shared" si="2"/>
        <v>1820</v>
      </c>
      <c r="I12" s="43">
        <f t="shared" ref="I12:P12" si="4">I8-SUM(I9:I11)</f>
        <v>0</v>
      </c>
      <c r="J12" s="43">
        <f t="shared" si="4"/>
        <v>0</v>
      </c>
      <c r="K12" s="43">
        <f t="shared" si="4"/>
        <v>862995017</v>
      </c>
      <c r="L12" s="43">
        <f t="shared" si="4"/>
        <v>1032354918</v>
      </c>
      <c r="M12" s="43">
        <f t="shared" si="4"/>
        <v>1280835944</v>
      </c>
      <c r="N12" s="43">
        <f t="shared" si="4"/>
        <v>1300784592</v>
      </c>
      <c r="O12" s="43">
        <f>O8-SUM(O9:O11)</f>
        <v>1820991644</v>
      </c>
      <c r="P12" s="43">
        <f t="shared" si="4"/>
        <v>0</v>
      </c>
      <c r="Q12" s="43">
        <f t="shared" ref="Q12:X12" si="5">Q8-SUM(Q9:Q11)</f>
        <v>0</v>
      </c>
      <c r="R12" s="43">
        <f t="shared" si="5"/>
        <v>0</v>
      </c>
      <c r="S12" s="43">
        <f t="shared" si="5"/>
        <v>0</v>
      </c>
      <c r="T12" s="43">
        <f t="shared" si="5"/>
        <v>0</v>
      </c>
      <c r="U12" s="43">
        <f t="shared" si="5"/>
        <v>0</v>
      </c>
      <c r="V12" s="43">
        <f t="shared" si="5"/>
        <v>0</v>
      </c>
      <c r="W12" s="43">
        <f t="shared" si="5"/>
        <v>0</v>
      </c>
      <c r="X12" s="43">
        <f t="shared" si="5"/>
        <v>0</v>
      </c>
      <c r="AB12" s="27" t="s">
        <v>89</v>
      </c>
    </row>
    <row r="13" spans="1:28" s="27" customFormat="1" ht="15" customHeight="1" x14ac:dyDescent="0.25">
      <c r="A13" s="36" t="s">
        <v>125</v>
      </c>
      <c r="B13" s="5" t="s">
        <v>519</v>
      </c>
      <c r="C13" s="37">
        <f t="shared" si="3"/>
        <v>25204</v>
      </c>
      <c r="D13" s="37">
        <f t="shared" si="0"/>
        <v>32138</v>
      </c>
      <c r="E13" s="37">
        <f t="shared" si="1"/>
        <v>35906</v>
      </c>
      <c r="F13" s="37">
        <f t="shared" si="2"/>
        <v>42826</v>
      </c>
      <c r="I13" s="37">
        <f t="shared" ref="I13:P13" si="6">SUM(I14,I18,I21)</f>
        <v>0</v>
      </c>
      <c r="J13" s="37">
        <f t="shared" si="6"/>
        <v>0</v>
      </c>
      <c r="K13" s="37">
        <f t="shared" si="6"/>
        <v>19456956914</v>
      </c>
      <c r="L13" s="37">
        <f t="shared" si="6"/>
        <v>25204587221</v>
      </c>
      <c r="M13" s="37">
        <f t="shared" si="6"/>
        <v>32138335107</v>
      </c>
      <c r="N13" s="37">
        <f t="shared" si="6"/>
        <v>35906799193</v>
      </c>
      <c r="O13" s="37">
        <f>SUM(O14,O18,O21)</f>
        <v>42826694120</v>
      </c>
      <c r="P13" s="37">
        <f t="shared" si="6"/>
        <v>0</v>
      </c>
      <c r="Q13" s="37">
        <f t="shared" ref="Q13:X13" si="7">SUM(Q14,Q18,Q21)</f>
        <v>0</v>
      </c>
      <c r="R13" s="37">
        <f t="shared" si="7"/>
        <v>0</v>
      </c>
      <c r="S13" s="37">
        <f t="shared" si="7"/>
        <v>0</v>
      </c>
      <c r="T13" s="37">
        <f t="shared" si="7"/>
        <v>0</v>
      </c>
      <c r="U13" s="37">
        <f t="shared" si="7"/>
        <v>0</v>
      </c>
      <c r="V13" s="37">
        <f t="shared" si="7"/>
        <v>0</v>
      </c>
      <c r="W13" s="37">
        <f t="shared" si="7"/>
        <v>0</v>
      </c>
      <c r="X13" s="37">
        <f t="shared" si="7"/>
        <v>0</v>
      </c>
      <c r="AB13" s="27" t="s">
        <v>89</v>
      </c>
    </row>
    <row r="14" spans="1:28" s="27" customFormat="1" ht="15" customHeight="1" x14ac:dyDescent="0.25">
      <c r="A14" s="38" t="s">
        <v>126</v>
      </c>
      <c r="B14" s="6" t="s">
        <v>520</v>
      </c>
      <c r="C14" s="39">
        <f t="shared" si="3"/>
        <v>9194</v>
      </c>
      <c r="D14" s="39">
        <f t="shared" si="0"/>
        <v>10421</v>
      </c>
      <c r="E14" s="39">
        <f t="shared" si="1"/>
        <v>12083</v>
      </c>
      <c r="F14" s="39">
        <f t="shared" si="2"/>
        <v>14902</v>
      </c>
      <c r="I14" s="40"/>
      <c r="J14" s="40"/>
      <c r="K14" s="40">
        <v>8421022254</v>
      </c>
      <c r="L14" s="40">
        <v>9194221071</v>
      </c>
      <c r="M14" s="40">
        <v>10421888740</v>
      </c>
      <c r="N14" s="40">
        <v>12083889024</v>
      </c>
      <c r="O14" s="40">
        <v>14902942797</v>
      </c>
      <c r="P14" s="40"/>
      <c r="Q14" s="40"/>
      <c r="R14" s="40"/>
      <c r="S14" s="40"/>
      <c r="T14" s="40"/>
      <c r="U14" s="40"/>
      <c r="V14" s="40"/>
      <c r="W14" s="40"/>
      <c r="X14" s="40"/>
      <c r="Z14" s="27" t="s">
        <v>643</v>
      </c>
      <c r="AB14" s="27" t="s">
        <v>89</v>
      </c>
    </row>
    <row r="15" spans="1:28" s="27" customFormat="1" ht="15" customHeight="1" x14ac:dyDescent="0.25">
      <c r="A15" s="41" t="s">
        <v>127</v>
      </c>
      <c r="B15" s="7" t="s">
        <v>135</v>
      </c>
      <c r="C15" s="39">
        <f t="shared" si="3"/>
        <v>5981</v>
      </c>
      <c r="D15" s="39">
        <f t="shared" si="0"/>
        <v>6709</v>
      </c>
      <c r="E15" s="39">
        <f t="shared" si="1"/>
        <v>7459</v>
      </c>
      <c r="F15" s="39">
        <f t="shared" si="2"/>
        <v>9224</v>
      </c>
      <c r="I15" s="40"/>
      <c r="J15" s="40"/>
      <c r="K15" s="40">
        <v>5730065469</v>
      </c>
      <c r="L15" s="40">
        <v>5981786740</v>
      </c>
      <c r="M15" s="40">
        <v>6709276358</v>
      </c>
      <c r="N15" s="40">
        <v>7459866950</v>
      </c>
      <c r="O15" s="40">
        <v>9224409877</v>
      </c>
      <c r="P15" s="40"/>
      <c r="Q15" s="40"/>
      <c r="R15" s="40"/>
      <c r="S15" s="40"/>
      <c r="T15" s="40"/>
      <c r="U15" s="40"/>
      <c r="V15" s="40"/>
      <c r="W15" s="40"/>
      <c r="X15" s="40"/>
      <c r="Z15" s="27" t="s">
        <v>643</v>
      </c>
      <c r="AB15" s="27" t="s">
        <v>89</v>
      </c>
    </row>
    <row r="16" spans="1:28" s="27" customFormat="1" ht="15" customHeight="1" x14ac:dyDescent="0.25">
      <c r="A16" s="41" t="s">
        <v>128</v>
      </c>
      <c r="B16" s="7" t="s">
        <v>136</v>
      </c>
      <c r="C16" s="39">
        <f t="shared" si="3"/>
        <v>1247</v>
      </c>
      <c r="D16" s="39">
        <f t="shared" si="0"/>
        <v>1142</v>
      </c>
      <c r="E16" s="39">
        <f t="shared" si="1"/>
        <v>1512</v>
      </c>
      <c r="F16" s="39">
        <f t="shared" si="2"/>
        <v>2677</v>
      </c>
      <c r="I16" s="40"/>
      <c r="J16" s="40"/>
      <c r="K16" s="40">
        <v>1267383611</v>
      </c>
      <c r="L16" s="40">
        <v>1247073611</v>
      </c>
      <c r="M16" s="40">
        <v>1142166059</v>
      </c>
      <c r="N16" s="40">
        <v>1512474729</v>
      </c>
      <c r="O16" s="40">
        <v>2677291833</v>
      </c>
      <c r="P16" s="40"/>
      <c r="Q16" s="40"/>
      <c r="R16" s="40"/>
      <c r="S16" s="40"/>
      <c r="T16" s="40"/>
      <c r="U16" s="40"/>
      <c r="V16" s="40"/>
      <c r="W16" s="40"/>
      <c r="X16" s="40"/>
      <c r="Z16" s="27" t="s">
        <v>643</v>
      </c>
      <c r="AB16" s="27" t="s">
        <v>89</v>
      </c>
    </row>
    <row r="17" spans="1:28" s="27" customFormat="1" ht="15" customHeight="1" x14ac:dyDescent="0.25">
      <c r="A17" s="41" t="s">
        <v>124</v>
      </c>
      <c r="B17" s="7" t="s">
        <v>31</v>
      </c>
      <c r="C17" s="39">
        <f t="shared" si="3"/>
        <v>1965</v>
      </c>
      <c r="D17" s="39">
        <f t="shared" si="0"/>
        <v>2570</v>
      </c>
      <c r="E17" s="39">
        <f t="shared" si="1"/>
        <v>3111</v>
      </c>
      <c r="F17" s="39">
        <f t="shared" si="2"/>
        <v>3001</v>
      </c>
      <c r="I17" s="39">
        <f t="shared" ref="I17:P17" si="8">I14-SUM(I15:I16)</f>
        <v>0</v>
      </c>
      <c r="J17" s="39">
        <f t="shared" si="8"/>
        <v>0</v>
      </c>
      <c r="K17" s="39">
        <f t="shared" si="8"/>
        <v>1423573174</v>
      </c>
      <c r="L17" s="39">
        <f t="shared" si="8"/>
        <v>1965360720</v>
      </c>
      <c r="M17" s="39">
        <f t="shared" si="8"/>
        <v>2570446323</v>
      </c>
      <c r="N17" s="39">
        <f t="shared" si="8"/>
        <v>3111547345</v>
      </c>
      <c r="O17" s="39">
        <f>O14-SUM(O15:O16)</f>
        <v>3001241087</v>
      </c>
      <c r="P17" s="39">
        <f t="shared" si="8"/>
        <v>0</v>
      </c>
      <c r="Q17" s="39">
        <f t="shared" ref="Q17:X17" si="9">Q14-SUM(Q15:Q16)</f>
        <v>0</v>
      </c>
      <c r="R17" s="39">
        <f t="shared" si="9"/>
        <v>0</v>
      </c>
      <c r="S17" s="39">
        <f t="shared" si="9"/>
        <v>0</v>
      </c>
      <c r="T17" s="39">
        <f t="shared" si="9"/>
        <v>0</v>
      </c>
      <c r="U17" s="39">
        <f t="shared" si="9"/>
        <v>0</v>
      </c>
      <c r="V17" s="39">
        <f t="shared" si="9"/>
        <v>0</v>
      </c>
      <c r="W17" s="39">
        <f t="shared" si="9"/>
        <v>0</v>
      </c>
      <c r="X17" s="39">
        <f t="shared" si="9"/>
        <v>0</v>
      </c>
      <c r="AB17" s="27" t="s">
        <v>89</v>
      </c>
    </row>
    <row r="18" spans="1:28" s="27" customFormat="1" ht="15" customHeight="1" x14ac:dyDescent="0.25">
      <c r="A18" s="38" t="s">
        <v>129</v>
      </c>
      <c r="B18" s="6" t="s">
        <v>521</v>
      </c>
      <c r="C18" s="39">
        <f t="shared" si="3"/>
        <v>9826</v>
      </c>
      <c r="D18" s="39">
        <f t="shared" si="0"/>
        <v>14448</v>
      </c>
      <c r="E18" s="39">
        <f t="shared" si="1"/>
        <v>15711</v>
      </c>
      <c r="F18" s="39">
        <f t="shared" si="2"/>
        <v>19539</v>
      </c>
      <c r="I18" s="40"/>
      <c r="J18" s="40"/>
      <c r="K18" s="40">
        <v>8123846619</v>
      </c>
      <c r="L18" s="40">
        <v>9826148759</v>
      </c>
      <c r="M18" s="40">
        <v>14448644175</v>
      </c>
      <c r="N18" s="40">
        <v>15711852968</v>
      </c>
      <c r="O18" s="40">
        <v>19539538767</v>
      </c>
      <c r="P18" s="40"/>
      <c r="Q18" s="40"/>
      <c r="R18" s="40"/>
      <c r="S18" s="40"/>
      <c r="T18" s="40"/>
      <c r="U18" s="40"/>
      <c r="V18" s="40"/>
      <c r="W18" s="40"/>
      <c r="X18" s="40"/>
      <c r="Z18" s="27" t="s">
        <v>643</v>
      </c>
      <c r="AB18" s="27" t="s">
        <v>89</v>
      </c>
    </row>
    <row r="19" spans="1:28" s="27" customFormat="1" ht="15" customHeight="1" x14ac:dyDescent="0.25">
      <c r="A19" s="41" t="s">
        <v>130</v>
      </c>
      <c r="B19" s="7" t="s">
        <v>137</v>
      </c>
      <c r="C19" s="39">
        <f t="shared" si="3"/>
        <v>9332</v>
      </c>
      <c r="D19" s="39">
        <f t="shared" si="0"/>
        <v>13736</v>
      </c>
      <c r="E19" s="39">
        <f t="shared" si="1"/>
        <v>14721</v>
      </c>
      <c r="F19" s="39">
        <f t="shared" si="2"/>
        <v>18283</v>
      </c>
      <c r="I19" s="40"/>
      <c r="J19" s="40"/>
      <c r="K19" s="40">
        <v>7724012501</v>
      </c>
      <c r="L19" s="40">
        <v>9332812932</v>
      </c>
      <c r="M19" s="40">
        <v>13736767164</v>
      </c>
      <c r="N19" s="40">
        <v>14721686436</v>
      </c>
      <c r="O19" s="40">
        <v>18283863556</v>
      </c>
      <c r="P19" s="40"/>
      <c r="Q19" s="40"/>
      <c r="R19" s="40"/>
      <c r="S19" s="40"/>
      <c r="T19" s="40"/>
      <c r="U19" s="40"/>
      <c r="V19" s="40"/>
      <c r="W19" s="40"/>
      <c r="X19" s="40"/>
      <c r="Z19" s="27" t="s">
        <v>643</v>
      </c>
      <c r="AB19" s="27" t="s">
        <v>89</v>
      </c>
    </row>
    <row r="20" spans="1:28" s="27" customFormat="1" ht="15" customHeight="1" x14ac:dyDescent="0.25">
      <c r="A20" s="41" t="s">
        <v>124</v>
      </c>
      <c r="B20" s="7" t="s">
        <v>31</v>
      </c>
      <c r="C20" s="39">
        <f t="shared" si="3"/>
        <v>493</v>
      </c>
      <c r="D20" s="39">
        <f t="shared" si="0"/>
        <v>711</v>
      </c>
      <c r="E20" s="39">
        <f t="shared" si="1"/>
        <v>990</v>
      </c>
      <c r="F20" s="39">
        <f t="shared" si="2"/>
        <v>1255</v>
      </c>
      <c r="I20" s="39">
        <f t="shared" ref="I20:P20" si="10">I18-I19</f>
        <v>0</v>
      </c>
      <c r="J20" s="39">
        <f t="shared" si="10"/>
        <v>0</v>
      </c>
      <c r="K20" s="39">
        <f t="shared" si="10"/>
        <v>399834118</v>
      </c>
      <c r="L20" s="39">
        <f t="shared" si="10"/>
        <v>493335827</v>
      </c>
      <c r="M20" s="39">
        <f t="shared" si="10"/>
        <v>711877011</v>
      </c>
      <c r="N20" s="39">
        <f t="shared" si="10"/>
        <v>990166532</v>
      </c>
      <c r="O20" s="39">
        <f>O18-O19</f>
        <v>1255675211</v>
      </c>
      <c r="P20" s="39">
        <f t="shared" si="10"/>
        <v>0</v>
      </c>
      <c r="Q20" s="39">
        <f t="shared" ref="Q20:X20" si="11">Q18-Q19</f>
        <v>0</v>
      </c>
      <c r="R20" s="39">
        <f t="shared" si="11"/>
        <v>0</v>
      </c>
      <c r="S20" s="39">
        <f t="shared" si="11"/>
        <v>0</v>
      </c>
      <c r="T20" s="39">
        <f t="shared" si="11"/>
        <v>0</v>
      </c>
      <c r="U20" s="39">
        <f t="shared" si="11"/>
        <v>0</v>
      </c>
      <c r="V20" s="39">
        <f t="shared" si="11"/>
        <v>0</v>
      </c>
      <c r="W20" s="39">
        <f t="shared" si="11"/>
        <v>0</v>
      </c>
      <c r="X20" s="39">
        <f t="shared" si="11"/>
        <v>0</v>
      </c>
      <c r="AB20" s="27" t="s">
        <v>89</v>
      </c>
    </row>
    <row r="21" spans="1:28" s="27" customFormat="1" ht="15" customHeight="1" x14ac:dyDescent="0.25">
      <c r="A21" s="38" t="s">
        <v>132</v>
      </c>
      <c r="B21" s="6" t="s">
        <v>138</v>
      </c>
      <c r="C21" s="39">
        <f t="shared" si="3"/>
        <v>6184</v>
      </c>
      <c r="D21" s="39">
        <f t="shared" si="0"/>
        <v>7267</v>
      </c>
      <c r="E21" s="39">
        <f t="shared" si="1"/>
        <v>8111</v>
      </c>
      <c r="F21" s="39">
        <f t="shared" si="2"/>
        <v>8384</v>
      </c>
      <c r="I21" s="40"/>
      <c r="J21" s="40"/>
      <c r="K21" s="40">
        <v>2912088041</v>
      </c>
      <c r="L21" s="40">
        <v>6184217391</v>
      </c>
      <c r="M21" s="40">
        <v>7267802192</v>
      </c>
      <c r="N21" s="40">
        <v>8111057201</v>
      </c>
      <c r="O21" s="40">
        <v>8384212556</v>
      </c>
      <c r="P21" s="40"/>
      <c r="Q21" s="40"/>
      <c r="R21" s="40"/>
      <c r="S21" s="40"/>
      <c r="T21" s="40"/>
      <c r="U21" s="40"/>
      <c r="V21" s="40"/>
      <c r="W21" s="40"/>
      <c r="X21" s="40"/>
      <c r="Z21" s="27" t="s">
        <v>643</v>
      </c>
      <c r="AB21" s="27" t="s">
        <v>89</v>
      </c>
    </row>
    <row r="22" spans="1:28" s="27" customFormat="1" ht="15" customHeight="1" x14ac:dyDescent="0.25">
      <c r="A22" s="45" t="s">
        <v>131</v>
      </c>
      <c r="B22" s="13" t="s">
        <v>139</v>
      </c>
      <c r="C22" s="46">
        <f t="shared" si="3"/>
        <v>45798</v>
      </c>
      <c r="D22" s="46">
        <f t="shared" si="0"/>
        <v>57703</v>
      </c>
      <c r="E22" s="46">
        <f t="shared" si="1"/>
        <v>60103</v>
      </c>
      <c r="F22" s="46">
        <f t="shared" si="2"/>
        <v>70745</v>
      </c>
      <c r="I22" s="46">
        <f t="shared" ref="I22:N22" si="12">SUM(I8,I13)</f>
        <v>0</v>
      </c>
      <c r="J22" s="46">
        <f t="shared" si="12"/>
        <v>0</v>
      </c>
      <c r="K22" s="46">
        <f t="shared" si="12"/>
        <v>37665404593</v>
      </c>
      <c r="L22" s="46">
        <f t="shared" si="12"/>
        <v>45798723949</v>
      </c>
      <c r="M22" s="46">
        <f t="shared" si="12"/>
        <v>57703823152</v>
      </c>
      <c r="N22" s="46">
        <f t="shared" si="12"/>
        <v>60103547328</v>
      </c>
      <c r="O22" s="46">
        <f>SUM(O8,O13)</f>
        <v>70745161404</v>
      </c>
      <c r="P22" s="46">
        <f t="shared" ref="P22:X22" si="13">SUM(P8,P13)</f>
        <v>0</v>
      </c>
      <c r="Q22" s="46">
        <f t="shared" si="13"/>
        <v>0</v>
      </c>
      <c r="R22" s="46">
        <f t="shared" si="13"/>
        <v>0</v>
      </c>
      <c r="S22" s="46">
        <f t="shared" si="13"/>
        <v>0</v>
      </c>
      <c r="T22" s="46">
        <f t="shared" si="13"/>
        <v>0</v>
      </c>
      <c r="U22" s="46">
        <f t="shared" si="13"/>
        <v>0</v>
      </c>
      <c r="V22" s="46">
        <f t="shared" si="13"/>
        <v>0</v>
      </c>
      <c r="W22" s="46">
        <f t="shared" si="13"/>
        <v>0</v>
      </c>
      <c r="X22" s="46">
        <f t="shared" si="13"/>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4">+IF(OR(L24="",L24=0),"―",IF(L24&lt;0,ROUNDDOWN(L24/10^6,0)+-0.0000001,ROUNDDOWN(L24/10^6,0)))</f>
        <v>16582</v>
      </c>
      <c r="D24" s="37">
        <f t="shared" ref="D24:D43" si="15">+IF(OR(M24="",M24=0),"―",IF(M24&lt;0,ROUNDDOWN(M24/10^6,0)+-0.0000001,ROUNDDOWN(M24/10^6,0)))</f>
        <v>20926</v>
      </c>
      <c r="E24" s="37">
        <f t="shared" ref="E24:E43" si="16">+IF(OR(N24="",N24=0),"―",IF(N24&lt;0,ROUNDDOWN(N24/10^6,0)+-0.0000001,ROUNDDOWN(N24/10^6,0)))</f>
        <v>20580</v>
      </c>
      <c r="F24" s="37">
        <f t="shared" ref="F24:F43" si="17">+IF(OR(O24="",O24=0),"―",IF(O24&lt;0,ROUNDDOWN(O24/10^6,0)+-0.0000001,ROUNDDOWN(O24/10^6,0)))</f>
        <v>25905</v>
      </c>
      <c r="I24" s="48"/>
      <c r="J24" s="48"/>
      <c r="K24" s="48">
        <v>13981884159</v>
      </c>
      <c r="L24" s="48">
        <v>16582194675</v>
      </c>
      <c r="M24" s="48">
        <v>20926940253</v>
      </c>
      <c r="N24" s="48">
        <v>20580572628</v>
      </c>
      <c r="O24" s="48">
        <v>25905879250</v>
      </c>
      <c r="P24" s="48"/>
      <c r="Q24" s="48"/>
      <c r="R24" s="48"/>
      <c r="S24" s="48"/>
      <c r="T24" s="48"/>
      <c r="U24" s="48"/>
      <c r="V24" s="48"/>
      <c r="W24" s="48"/>
      <c r="X24" s="48"/>
      <c r="Z24" s="27" t="s">
        <v>643</v>
      </c>
      <c r="AB24" s="27" t="s">
        <v>89</v>
      </c>
    </row>
    <row r="25" spans="1:28" s="27" customFormat="1" ht="15" customHeight="1" x14ac:dyDescent="0.25">
      <c r="A25" s="38" t="s">
        <v>141</v>
      </c>
      <c r="B25" s="6" t="s">
        <v>617</v>
      </c>
      <c r="C25" s="39">
        <f t="shared" si="14"/>
        <v>506</v>
      </c>
      <c r="D25" s="39">
        <f t="shared" si="15"/>
        <v>4500</v>
      </c>
      <c r="E25" s="39">
        <f t="shared" si="16"/>
        <v>2000</v>
      </c>
      <c r="F25" s="39">
        <f t="shared" si="17"/>
        <v>5177</v>
      </c>
      <c r="I25" s="40"/>
      <c r="J25" s="40"/>
      <c r="K25" s="40"/>
      <c r="L25" s="40">
        <v>506100000</v>
      </c>
      <c r="M25" s="40">
        <v>4500000000</v>
      </c>
      <c r="N25" s="40">
        <v>2000000000</v>
      </c>
      <c r="O25" s="40">
        <v>5177869898</v>
      </c>
      <c r="P25" s="40"/>
      <c r="Q25" s="40"/>
      <c r="R25" s="40"/>
      <c r="S25" s="40"/>
      <c r="T25" s="40"/>
      <c r="U25" s="40"/>
      <c r="V25" s="40"/>
      <c r="W25" s="40"/>
      <c r="X25" s="40"/>
      <c r="Z25" s="27" t="s">
        <v>643</v>
      </c>
      <c r="AB25" s="27" t="s">
        <v>89</v>
      </c>
    </row>
    <row r="26" spans="1:28" s="27" customFormat="1" ht="15" customHeight="1" x14ac:dyDescent="0.25">
      <c r="A26" s="38" t="s">
        <v>142</v>
      </c>
      <c r="B26" s="6" t="s">
        <v>618</v>
      </c>
      <c r="C26" s="39">
        <f t="shared" si="14"/>
        <v>3192</v>
      </c>
      <c r="D26" s="39">
        <f t="shared" si="15"/>
        <v>3224</v>
      </c>
      <c r="E26" s="39">
        <f t="shared" si="16"/>
        <v>3545</v>
      </c>
      <c r="F26" s="39">
        <f t="shared" si="17"/>
        <v>4260</v>
      </c>
      <c r="I26" s="40"/>
      <c r="J26" s="40"/>
      <c r="K26" s="40">
        <v>2705252000</v>
      </c>
      <c r="L26" s="40">
        <v>3192927400</v>
      </c>
      <c r="M26" s="40">
        <v>3224952000</v>
      </c>
      <c r="N26" s="40">
        <v>3545790000</v>
      </c>
      <c r="O26" s="40">
        <v>4260323000</v>
      </c>
      <c r="P26" s="40"/>
      <c r="Q26" s="40"/>
      <c r="R26" s="40"/>
      <c r="S26" s="40"/>
      <c r="T26" s="40"/>
      <c r="U26" s="40"/>
      <c r="V26" s="40"/>
      <c r="W26" s="40"/>
      <c r="X26" s="40"/>
      <c r="Z26" s="27" t="s">
        <v>643</v>
      </c>
      <c r="AB26" s="27" t="s">
        <v>89</v>
      </c>
    </row>
    <row r="27" spans="1:28" s="27" customFormat="1" ht="15" customHeight="1" x14ac:dyDescent="0.25">
      <c r="A27" s="38" t="s">
        <v>143</v>
      </c>
      <c r="B27" s="6" t="s">
        <v>159</v>
      </c>
      <c r="C27" s="39">
        <f t="shared" si="14"/>
        <v>6479</v>
      </c>
      <c r="D27" s="39">
        <f t="shared" si="15"/>
        <v>6479</v>
      </c>
      <c r="E27" s="39">
        <f t="shared" si="16"/>
        <v>7523</v>
      </c>
      <c r="F27" s="39">
        <f t="shared" si="17"/>
        <v>8923</v>
      </c>
      <c r="I27" s="40"/>
      <c r="J27" s="40"/>
      <c r="K27" s="40">
        <v>5887335946</v>
      </c>
      <c r="L27" s="40">
        <v>6479190642</v>
      </c>
      <c r="M27" s="40">
        <v>6479835162</v>
      </c>
      <c r="N27" s="40">
        <v>7523642168</v>
      </c>
      <c r="O27" s="40">
        <v>8923232082</v>
      </c>
      <c r="P27" s="40"/>
      <c r="Q27" s="40"/>
      <c r="R27" s="40"/>
      <c r="S27" s="40"/>
      <c r="T27" s="40"/>
      <c r="U27" s="40"/>
      <c r="V27" s="40"/>
      <c r="W27" s="40"/>
      <c r="X27" s="40"/>
      <c r="Z27" s="27" t="s">
        <v>643</v>
      </c>
      <c r="AB27" s="27" t="s">
        <v>89</v>
      </c>
    </row>
    <row r="28" spans="1:28" s="27" customFormat="1" ht="15" customHeight="1" x14ac:dyDescent="0.25">
      <c r="A28" s="42" t="s">
        <v>124</v>
      </c>
      <c r="B28" s="8" t="s">
        <v>31</v>
      </c>
      <c r="C28" s="43">
        <f t="shared" si="14"/>
        <v>6403</v>
      </c>
      <c r="D28" s="43">
        <f t="shared" si="15"/>
        <v>6722</v>
      </c>
      <c r="E28" s="43">
        <f t="shared" si="16"/>
        <v>7511</v>
      </c>
      <c r="F28" s="43">
        <f t="shared" si="17"/>
        <v>7544</v>
      </c>
      <c r="I28" s="43">
        <f t="shared" ref="I28:P28" si="18">I24-SUM(I25:I27)</f>
        <v>0</v>
      </c>
      <c r="J28" s="43">
        <f t="shared" si="18"/>
        <v>0</v>
      </c>
      <c r="K28" s="43">
        <f t="shared" si="18"/>
        <v>5389296213</v>
      </c>
      <c r="L28" s="43">
        <f t="shared" si="18"/>
        <v>6403976633</v>
      </c>
      <c r="M28" s="43">
        <f t="shared" si="18"/>
        <v>6722153091</v>
      </c>
      <c r="N28" s="43">
        <f t="shared" si="18"/>
        <v>7511140460</v>
      </c>
      <c r="O28" s="43">
        <f>O24-SUM(O25:O27)</f>
        <v>7544454270</v>
      </c>
      <c r="P28" s="43">
        <f t="shared" si="18"/>
        <v>0</v>
      </c>
      <c r="Q28" s="43">
        <f t="shared" ref="Q28:X28" si="19">Q24-SUM(Q25:Q27)</f>
        <v>0</v>
      </c>
      <c r="R28" s="43">
        <f t="shared" si="19"/>
        <v>0</v>
      </c>
      <c r="S28" s="43">
        <f t="shared" si="19"/>
        <v>0</v>
      </c>
      <c r="T28" s="43">
        <f t="shared" si="19"/>
        <v>0</v>
      </c>
      <c r="U28" s="43">
        <f t="shared" si="19"/>
        <v>0</v>
      </c>
      <c r="V28" s="43">
        <f t="shared" si="19"/>
        <v>0</v>
      </c>
      <c r="W28" s="43">
        <f t="shared" si="19"/>
        <v>0</v>
      </c>
      <c r="X28" s="43">
        <f t="shared" si="19"/>
        <v>0</v>
      </c>
      <c r="AB28" s="27" t="s">
        <v>89</v>
      </c>
    </row>
    <row r="29" spans="1:28" s="27" customFormat="1" ht="15" customHeight="1" x14ac:dyDescent="0.25">
      <c r="A29" s="36" t="s">
        <v>144</v>
      </c>
      <c r="B29" s="5" t="s">
        <v>522</v>
      </c>
      <c r="C29" s="37">
        <f t="shared" si="14"/>
        <v>15280</v>
      </c>
      <c r="D29" s="37">
        <f t="shared" si="15"/>
        <v>20006</v>
      </c>
      <c r="E29" s="37">
        <f t="shared" si="16"/>
        <v>21050</v>
      </c>
      <c r="F29" s="37">
        <f t="shared" si="17"/>
        <v>24689</v>
      </c>
      <c r="I29" s="48"/>
      <c r="J29" s="48"/>
      <c r="K29" s="48">
        <v>11812072932</v>
      </c>
      <c r="L29" s="48">
        <v>15280164467</v>
      </c>
      <c r="M29" s="48">
        <v>20006236752</v>
      </c>
      <c r="N29" s="48">
        <v>21050571893</v>
      </c>
      <c r="O29" s="48">
        <v>24689884621</v>
      </c>
      <c r="P29" s="48"/>
      <c r="Q29" s="48"/>
      <c r="R29" s="48"/>
      <c r="S29" s="48"/>
      <c r="T29" s="48"/>
      <c r="U29" s="48"/>
      <c r="V29" s="48"/>
      <c r="W29" s="48"/>
      <c r="X29" s="48"/>
      <c r="Z29" s="27" t="s">
        <v>643</v>
      </c>
      <c r="AB29" s="27" t="s">
        <v>89</v>
      </c>
    </row>
    <row r="30" spans="1:28" s="27" customFormat="1" ht="15" customHeight="1" x14ac:dyDescent="0.25">
      <c r="A30" s="38" t="s">
        <v>145</v>
      </c>
      <c r="B30" s="6" t="s">
        <v>694</v>
      </c>
      <c r="C30" s="39">
        <f t="shared" si="14"/>
        <v>9088</v>
      </c>
      <c r="D30" s="39">
        <f t="shared" si="15"/>
        <v>12956</v>
      </c>
      <c r="E30" s="39">
        <f t="shared" si="16"/>
        <v>12854</v>
      </c>
      <c r="F30" s="39">
        <f t="shared" si="17"/>
        <v>15619</v>
      </c>
      <c r="I30" s="40"/>
      <c r="J30" s="40"/>
      <c r="K30" s="40">
        <v>8626506000</v>
      </c>
      <c r="L30" s="40">
        <v>9088409300</v>
      </c>
      <c r="M30" s="40">
        <v>12956775000</v>
      </c>
      <c r="N30" s="40">
        <v>12854348500</v>
      </c>
      <c r="O30" s="40">
        <v>15619011000</v>
      </c>
      <c r="P30" s="40"/>
      <c r="Q30" s="40"/>
      <c r="R30" s="40"/>
      <c r="S30" s="40"/>
      <c r="T30" s="40"/>
      <c r="U30" s="40"/>
      <c r="V30" s="40"/>
      <c r="W30" s="40"/>
      <c r="X30" s="40"/>
      <c r="Z30" s="27" t="s">
        <v>643</v>
      </c>
      <c r="AB30" s="27" t="s">
        <v>89</v>
      </c>
    </row>
    <row r="31" spans="1:28" s="27" customFormat="1" ht="15" customHeight="1" x14ac:dyDescent="0.25">
      <c r="A31" s="38" t="s">
        <v>146</v>
      </c>
      <c r="B31" s="6" t="s">
        <v>523</v>
      </c>
      <c r="C31" s="39">
        <f t="shared" si="14"/>
        <v>1781</v>
      </c>
      <c r="D31" s="39">
        <f t="shared" si="15"/>
        <v>2526</v>
      </c>
      <c r="E31" s="39">
        <f t="shared" si="16"/>
        <v>3346</v>
      </c>
      <c r="F31" s="39">
        <f t="shared" si="17"/>
        <v>3592</v>
      </c>
      <c r="I31" s="40"/>
      <c r="J31" s="40"/>
      <c r="K31" s="40">
        <v>1250371358</v>
      </c>
      <c r="L31" s="40">
        <v>1781056820</v>
      </c>
      <c r="M31" s="40">
        <v>2526105784</v>
      </c>
      <c r="N31" s="40">
        <v>3346511583</v>
      </c>
      <c r="O31" s="40">
        <v>3592898191</v>
      </c>
      <c r="P31" s="40"/>
      <c r="Q31" s="40"/>
      <c r="R31" s="40"/>
      <c r="S31" s="40"/>
      <c r="T31" s="40"/>
      <c r="U31" s="40"/>
      <c r="V31" s="40"/>
      <c r="W31" s="40"/>
      <c r="X31" s="40"/>
      <c r="Z31" s="27" t="s">
        <v>643</v>
      </c>
      <c r="AB31" s="27" t="s">
        <v>89</v>
      </c>
    </row>
    <row r="32" spans="1:28" s="27" customFormat="1" ht="15" customHeight="1" x14ac:dyDescent="0.25">
      <c r="A32" s="38" t="s">
        <v>147</v>
      </c>
      <c r="B32" s="6" t="s">
        <v>524</v>
      </c>
      <c r="C32" s="39">
        <f t="shared" si="14"/>
        <v>1317</v>
      </c>
      <c r="D32" s="39">
        <f t="shared" si="15"/>
        <v>1397</v>
      </c>
      <c r="E32" s="39">
        <f t="shared" si="16"/>
        <v>1627</v>
      </c>
      <c r="F32" s="39">
        <f t="shared" si="17"/>
        <v>1765</v>
      </c>
      <c r="I32" s="40"/>
      <c r="J32" s="40"/>
      <c r="K32" s="40">
        <v>1193612829</v>
      </c>
      <c r="L32" s="40">
        <v>1317512281</v>
      </c>
      <c r="M32" s="40">
        <v>1397913157</v>
      </c>
      <c r="N32" s="40">
        <v>1627012700</v>
      </c>
      <c r="O32" s="40">
        <v>1765074102</v>
      </c>
      <c r="P32" s="40"/>
      <c r="Q32" s="40"/>
      <c r="R32" s="40"/>
      <c r="S32" s="40"/>
      <c r="T32" s="40"/>
      <c r="U32" s="40"/>
      <c r="V32" s="40"/>
      <c r="W32" s="40"/>
      <c r="X32" s="40"/>
      <c r="Z32" s="27" t="s">
        <v>643</v>
      </c>
      <c r="AB32" s="27" t="s">
        <v>89</v>
      </c>
    </row>
    <row r="33" spans="1:28" s="27" customFormat="1" ht="15" customHeight="1" x14ac:dyDescent="0.25">
      <c r="A33" s="38" t="s">
        <v>124</v>
      </c>
      <c r="B33" s="6" t="s">
        <v>31</v>
      </c>
      <c r="C33" s="39">
        <f t="shared" si="14"/>
        <v>3093</v>
      </c>
      <c r="D33" s="39">
        <f t="shared" si="15"/>
        <v>3125</v>
      </c>
      <c r="E33" s="39">
        <f t="shared" si="16"/>
        <v>3222</v>
      </c>
      <c r="F33" s="39">
        <f t="shared" si="17"/>
        <v>3712</v>
      </c>
      <c r="I33" s="43">
        <f t="shared" ref="I33:P33" si="20">I29-SUM(I30:I32)</f>
        <v>0</v>
      </c>
      <c r="J33" s="43">
        <f t="shared" si="20"/>
        <v>0</v>
      </c>
      <c r="K33" s="43">
        <f t="shared" si="20"/>
        <v>741582745</v>
      </c>
      <c r="L33" s="43">
        <f t="shared" si="20"/>
        <v>3093186066</v>
      </c>
      <c r="M33" s="43">
        <f t="shared" si="20"/>
        <v>3125442811</v>
      </c>
      <c r="N33" s="43">
        <f t="shared" si="20"/>
        <v>3222699110</v>
      </c>
      <c r="O33" s="43">
        <f>O29-SUM(O30:O32)</f>
        <v>3712901328</v>
      </c>
      <c r="P33" s="43">
        <f t="shared" si="20"/>
        <v>0</v>
      </c>
      <c r="Q33" s="43">
        <f t="shared" ref="Q33:X33" si="21">Q29-SUM(Q30:Q32)</f>
        <v>0</v>
      </c>
      <c r="R33" s="43">
        <f t="shared" si="21"/>
        <v>0</v>
      </c>
      <c r="S33" s="43">
        <f t="shared" si="21"/>
        <v>0</v>
      </c>
      <c r="T33" s="43">
        <f t="shared" si="21"/>
        <v>0</v>
      </c>
      <c r="U33" s="43">
        <f t="shared" si="21"/>
        <v>0</v>
      </c>
      <c r="V33" s="43">
        <f t="shared" si="21"/>
        <v>0</v>
      </c>
      <c r="W33" s="43">
        <f t="shared" si="21"/>
        <v>0</v>
      </c>
      <c r="X33" s="43">
        <f t="shared" si="21"/>
        <v>0</v>
      </c>
      <c r="AB33" s="27" t="s">
        <v>89</v>
      </c>
    </row>
    <row r="34" spans="1:28" s="27" customFormat="1" ht="15" customHeight="1" x14ac:dyDescent="0.25">
      <c r="A34" s="45" t="s">
        <v>148</v>
      </c>
      <c r="B34" s="13" t="s">
        <v>160</v>
      </c>
      <c r="C34" s="46">
        <f t="shared" si="14"/>
        <v>31862</v>
      </c>
      <c r="D34" s="46">
        <f t="shared" si="15"/>
        <v>40933</v>
      </c>
      <c r="E34" s="46">
        <f t="shared" si="16"/>
        <v>41631</v>
      </c>
      <c r="F34" s="46">
        <f t="shared" si="17"/>
        <v>50595</v>
      </c>
      <c r="I34" s="46">
        <f t="shared" ref="I34:N34" si="22">SUM(I24,I29)</f>
        <v>0</v>
      </c>
      <c r="J34" s="46">
        <f t="shared" si="22"/>
        <v>0</v>
      </c>
      <c r="K34" s="46">
        <f t="shared" si="22"/>
        <v>25793957091</v>
      </c>
      <c r="L34" s="46">
        <f t="shared" si="22"/>
        <v>31862359142</v>
      </c>
      <c r="M34" s="46">
        <f t="shared" si="22"/>
        <v>40933177005</v>
      </c>
      <c r="N34" s="46">
        <f t="shared" si="22"/>
        <v>41631144521</v>
      </c>
      <c r="O34" s="46">
        <f>SUM(O24,O29)</f>
        <v>50595763871</v>
      </c>
      <c r="P34" s="46">
        <f t="shared" ref="P34:X34" si="23">SUM(P24,P29)</f>
        <v>0</v>
      </c>
      <c r="Q34" s="46">
        <f t="shared" si="23"/>
        <v>0</v>
      </c>
      <c r="R34" s="46">
        <f t="shared" si="23"/>
        <v>0</v>
      </c>
      <c r="S34" s="46">
        <f t="shared" si="23"/>
        <v>0</v>
      </c>
      <c r="T34" s="46">
        <f t="shared" si="23"/>
        <v>0</v>
      </c>
      <c r="U34" s="46">
        <f t="shared" si="23"/>
        <v>0</v>
      </c>
      <c r="V34" s="46">
        <f t="shared" si="23"/>
        <v>0</v>
      </c>
      <c r="W34" s="46">
        <f t="shared" si="23"/>
        <v>0</v>
      </c>
      <c r="X34" s="46">
        <f t="shared" si="23"/>
        <v>0</v>
      </c>
      <c r="AB34" s="27" t="s">
        <v>89</v>
      </c>
    </row>
    <row r="35" spans="1:28" s="27" customFormat="1" ht="15" customHeight="1" x14ac:dyDescent="0.25">
      <c r="A35" s="36" t="s">
        <v>149</v>
      </c>
      <c r="B35" s="11" t="s">
        <v>525</v>
      </c>
      <c r="C35" s="37">
        <f t="shared" si="14"/>
        <v>13901</v>
      </c>
      <c r="D35" s="37">
        <f t="shared" si="15"/>
        <v>16733</v>
      </c>
      <c r="E35" s="37">
        <f t="shared" si="16"/>
        <v>18454</v>
      </c>
      <c r="F35" s="37">
        <f t="shared" si="17"/>
        <v>20139</v>
      </c>
      <c r="I35" s="37">
        <f t="shared" ref="I35:P35" si="24">SUM(I36:I39)</f>
        <v>0</v>
      </c>
      <c r="J35" s="37">
        <f t="shared" si="24"/>
        <v>0</v>
      </c>
      <c r="K35" s="37">
        <f t="shared" si="24"/>
        <v>11841243126</v>
      </c>
      <c r="L35" s="37">
        <f t="shared" si="24"/>
        <v>13901647803</v>
      </c>
      <c r="M35" s="37">
        <f t="shared" si="24"/>
        <v>16733133580</v>
      </c>
      <c r="N35" s="37">
        <f t="shared" si="24"/>
        <v>18454747059</v>
      </c>
      <c r="O35" s="37">
        <f>SUM(O36:O39)</f>
        <v>20139982637</v>
      </c>
      <c r="P35" s="37">
        <f t="shared" si="24"/>
        <v>0</v>
      </c>
      <c r="Q35" s="37">
        <f t="shared" ref="Q35:X35" si="25">SUM(Q36:Q39)</f>
        <v>0</v>
      </c>
      <c r="R35" s="37">
        <f t="shared" si="25"/>
        <v>0</v>
      </c>
      <c r="S35" s="37">
        <f t="shared" si="25"/>
        <v>0</v>
      </c>
      <c r="T35" s="37">
        <f t="shared" si="25"/>
        <v>0</v>
      </c>
      <c r="U35" s="37">
        <f t="shared" si="25"/>
        <v>0</v>
      </c>
      <c r="V35" s="37">
        <f t="shared" si="25"/>
        <v>0</v>
      </c>
      <c r="W35" s="37">
        <f t="shared" si="25"/>
        <v>0</v>
      </c>
      <c r="X35" s="37">
        <f t="shared" si="25"/>
        <v>0</v>
      </c>
      <c r="AB35" s="27" t="s">
        <v>89</v>
      </c>
    </row>
    <row r="36" spans="1:28" s="27" customFormat="1" ht="15" customHeight="1" x14ac:dyDescent="0.25">
      <c r="A36" s="38" t="s">
        <v>150</v>
      </c>
      <c r="B36" s="6" t="s">
        <v>526</v>
      </c>
      <c r="C36" s="39">
        <f t="shared" si="14"/>
        <v>572</v>
      </c>
      <c r="D36" s="39">
        <f t="shared" si="15"/>
        <v>583</v>
      </c>
      <c r="E36" s="39">
        <f t="shared" si="16"/>
        <v>595</v>
      </c>
      <c r="F36" s="39">
        <f t="shared" si="17"/>
        <v>630</v>
      </c>
      <c r="I36" s="40"/>
      <c r="J36" s="40"/>
      <c r="K36" s="40">
        <v>548499450</v>
      </c>
      <c r="L36" s="40">
        <v>572595450</v>
      </c>
      <c r="M36" s="40">
        <v>583619300</v>
      </c>
      <c r="N36" s="40">
        <v>595005200</v>
      </c>
      <c r="O36" s="40">
        <v>630988075</v>
      </c>
      <c r="P36" s="40"/>
      <c r="Q36" s="40"/>
      <c r="R36" s="40"/>
      <c r="S36" s="40"/>
      <c r="T36" s="40"/>
      <c r="U36" s="40"/>
      <c r="V36" s="40"/>
      <c r="W36" s="40"/>
      <c r="X36" s="40"/>
      <c r="Z36" s="27" t="s">
        <v>643</v>
      </c>
      <c r="AB36" s="27" t="s">
        <v>89</v>
      </c>
    </row>
    <row r="37" spans="1:28" s="27" customFormat="1" ht="15" customHeight="1" x14ac:dyDescent="0.25">
      <c r="A37" s="38" t="s">
        <v>151</v>
      </c>
      <c r="B37" s="6" t="s">
        <v>161</v>
      </c>
      <c r="C37" s="39">
        <f t="shared" si="14"/>
        <v>5471</v>
      </c>
      <c r="D37" s="39">
        <f t="shared" si="15"/>
        <v>5482</v>
      </c>
      <c r="E37" s="39">
        <f t="shared" si="16"/>
        <v>5494</v>
      </c>
      <c r="F37" s="39">
        <f t="shared" si="17"/>
        <v>5530</v>
      </c>
      <c r="I37" s="40"/>
      <c r="J37" s="40"/>
      <c r="K37" s="40">
        <v>5447759660</v>
      </c>
      <c r="L37" s="40">
        <v>5471855660</v>
      </c>
      <c r="M37" s="40">
        <v>5482879510</v>
      </c>
      <c r="N37" s="40">
        <v>5494265410</v>
      </c>
      <c r="O37" s="40">
        <v>5530248285</v>
      </c>
      <c r="P37" s="40"/>
      <c r="Q37" s="40"/>
      <c r="R37" s="40"/>
      <c r="S37" s="40"/>
      <c r="T37" s="40"/>
      <c r="U37" s="40"/>
      <c r="V37" s="40"/>
      <c r="W37" s="40"/>
      <c r="X37" s="40"/>
      <c r="Z37" s="27" t="s">
        <v>643</v>
      </c>
      <c r="AB37" s="27" t="s">
        <v>89</v>
      </c>
    </row>
    <row r="38" spans="1:28" s="27" customFormat="1" ht="15" customHeight="1" x14ac:dyDescent="0.25">
      <c r="A38" s="38" t="s">
        <v>152</v>
      </c>
      <c r="B38" s="6" t="s">
        <v>527</v>
      </c>
      <c r="C38" s="39">
        <f t="shared" si="14"/>
        <v>7857</v>
      </c>
      <c r="D38" s="39">
        <f t="shared" si="15"/>
        <v>10666</v>
      </c>
      <c r="E38" s="39">
        <f t="shared" si="16"/>
        <v>12365</v>
      </c>
      <c r="F38" s="39">
        <f t="shared" si="17"/>
        <v>13979</v>
      </c>
      <c r="I38" s="40"/>
      <c r="J38" s="40"/>
      <c r="K38" s="40">
        <v>5845067692</v>
      </c>
      <c r="L38" s="40">
        <v>7857280369</v>
      </c>
      <c r="M38" s="40">
        <v>10666799766</v>
      </c>
      <c r="N38" s="40">
        <v>12365752108</v>
      </c>
      <c r="O38" s="40">
        <v>13979021936</v>
      </c>
      <c r="P38" s="40"/>
      <c r="Q38" s="40"/>
      <c r="R38" s="40"/>
      <c r="S38" s="40"/>
      <c r="T38" s="40"/>
      <c r="U38" s="40"/>
      <c r="V38" s="40"/>
      <c r="W38" s="40"/>
      <c r="X38" s="40"/>
      <c r="Z38" s="27" t="s">
        <v>643</v>
      </c>
      <c r="AB38" s="27" t="s">
        <v>89</v>
      </c>
    </row>
    <row r="39" spans="1:28" s="27" customFormat="1" ht="15" customHeight="1" x14ac:dyDescent="0.25">
      <c r="A39" s="42" t="s">
        <v>153</v>
      </c>
      <c r="B39" s="8" t="s">
        <v>162</v>
      </c>
      <c r="C39" s="43">
        <f t="shared" si="14"/>
        <v>-9.9999999999999995E-8</v>
      </c>
      <c r="D39" s="43">
        <f t="shared" si="15"/>
        <v>-9.9999999999999995E-8</v>
      </c>
      <c r="E39" s="43">
        <f t="shared" si="16"/>
        <v>-9.9999999999999995E-8</v>
      </c>
      <c r="F39" s="43">
        <f t="shared" si="17"/>
        <v>-9.9999999999999995E-8</v>
      </c>
      <c r="I39" s="44"/>
      <c r="J39" s="44"/>
      <c r="K39" s="44">
        <v>-83676</v>
      </c>
      <c r="L39" s="44">
        <v>-83676</v>
      </c>
      <c r="M39" s="44">
        <v>-164996</v>
      </c>
      <c r="N39" s="44">
        <v>-275659</v>
      </c>
      <c r="O39" s="44">
        <v>-275659</v>
      </c>
      <c r="P39" s="44"/>
      <c r="Q39" s="44"/>
      <c r="R39" s="44"/>
      <c r="S39" s="44"/>
      <c r="T39" s="44"/>
      <c r="U39" s="44"/>
      <c r="V39" s="44"/>
      <c r="W39" s="44"/>
      <c r="X39" s="44"/>
      <c r="Z39" s="27" t="s">
        <v>643</v>
      </c>
      <c r="AB39" s="27" t="s">
        <v>89</v>
      </c>
    </row>
    <row r="40" spans="1:28" s="27" customFormat="1" ht="15" customHeight="1" x14ac:dyDescent="0.25">
      <c r="A40" s="45" t="s">
        <v>156</v>
      </c>
      <c r="B40" s="13" t="s">
        <v>163</v>
      </c>
      <c r="C40" s="46">
        <f t="shared" si="14"/>
        <v>29</v>
      </c>
      <c r="D40" s="46">
        <f t="shared" si="15"/>
        <v>28</v>
      </c>
      <c r="E40" s="46">
        <f t="shared" si="16"/>
        <v>9</v>
      </c>
      <c r="F40" s="46">
        <f t="shared" si="17"/>
        <v>1</v>
      </c>
      <c r="I40" s="47"/>
      <c r="J40" s="47"/>
      <c r="K40" s="47">
        <v>28268736</v>
      </c>
      <c r="L40" s="47">
        <v>29330758</v>
      </c>
      <c r="M40" s="47">
        <v>28637087</v>
      </c>
      <c r="N40" s="47">
        <v>9043812</v>
      </c>
      <c r="O40" s="47">
        <v>1553392</v>
      </c>
      <c r="P40" s="47"/>
      <c r="Q40" s="47"/>
      <c r="R40" s="47"/>
      <c r="S40" s="47"/>
      <c r="T40" s="47"/>
      <c r="U40" s="47"/>
      <c r="V40" s="47"/>
      <c r="W40" s="47"/>
      <c r="X40" s="47"/>
      <c r="Z40" s="27" t="s">
        <v>643</v>
      </c>
      <c r="AB40" s="27" t="s">
        <v>89</v>
      </c>
    </row>
    <row r="41" spans="1:28" s="27" customFormat="1" ht="15" customHeight="1" x14ac:dyDescent="0.25">
      <c r="A41" s="45" t="s">
        <v>157</v>
      </c>
      <c r="B41" s="13" t="s">
        <v>528</v>
      </c>
      <c r="C41" s="46">
        <f t="shared" si="14"/>
        <v>5</v>
      </c>
      <c r="D41" s="46">
        <f t="shared" si="15"/>
        <v>8</v>
      </c>
      <c r="E41" s="46">
        <f t="shared" si="16"/>
        <v>8</v>
      </c>
      <c r="F41" s="46">
        <f t="shared" si="17"/>
        <v>7</v>
      </c>
      <c r="I41" s="47"/>
      <c r="J41" s="47"/>
      <c r="K41" s="47">
        <v>1935640</v>
      </c>
      <c r="L41" s="47">
        <v>5386246</v>
      </c>
      <c r="M41" s="47">
        <v>8875480</v>
      </c>
      <c r="N41" s="47">
        <v>8611936</v>
      </c>
      <c r="O41" s="47">
        <v>7861504</v>
      </c>
      <c r="P41" s="47"/>
      <c r="Q41" s="47"/>
      <c r="R41" s="47"/>
      <c r="S41" s="47"/>
      <c r="T41" s="47"/>
      <c r="U41" s="47"/>
      <c r="V41" s="47"/>
      <c r="W41" s="47"/>
      <c r="X41" s="47"/>
      <c r="Z41" s="27" t="s">
        <v>643</v>
      </c>
      <c r="AB41" s="27" t="s">
        <v>89</v>
      </c>
    </row>
    <row r="42" spans="1:28" s="27" customFormat="1" ht="15" customHeight="1" x14ac:dyDescent="0.25">
      <c r="A42" s="45" t="s">
        <v>155</v>
      </c>
      <c r="B42" s="13" t="s">
        <v>529</v>
      </c>
      <c r="C42" s="46">
        <f t="shared" si="14"/>
        <v>13936</v>
      </c>
      <c r="D42" s="46">
        <f t="shared" si="15"/>
        <v>16770</v>
      </c>
      <c r="E42" s="46">
        <f t="shared" si="16"/>
        <v>18472</v>
      </c>
      <c r="F42" s="46">
        <f t="shared" si="17"/>
        <v>20149</v>
      </c>
      <c r="I42" s="46">
        <f t="shared" ref="I42:P42" si="26">SUM(I35,I40,I41)</f>
        <v>0</v>
      </c>
      <c r="J42" s="46">
        <f t="shared" si="26"/>
        <v>0</v>
      </c>
      <c r="K42" s="46">
        <f t="shared" si="26"/>
        <v>11871447502</v>
      </c>
      <c r="L42" s="46">
        <f t="shared" si="26"/>
        <v>13936364807</v>
      </c>
      <c r="M42" s="46">
        <f t="shared" si="26"/>
        <v>16770646147</v>
      </c>
      <c r="N42" s="46">
        <f t="shared" si="26"/>
        <v>18472402807</v>
      </c>
      <c r="O42" s="46">
        <f>SUM(O35,O40,O41)</f>
        <v>20149397533</v>
      </c>
      <c r="P42" s="46">
        <f t="shared" si="26"/>
        <v>0</v>
      </c>
      <c r="Q42" s="46">
        <f t="shared" ref="Q42:X42" si="27">SUM(Q35,Q40,Q41)</f>
        <v>0</v>
      </c>
      <c r="R42" s="46">
        <f t="shared" si="27"/>
        <v>0</v>
      </c>
      <c r="S42" s="46">
        <f t="shared" si="27"/>
        <v>0</v>
      </c>
      <c r="T42" s="46">
        <f t="shared" si="27"/>
        <v>0</v>
      </c>
      <c r="U42" s="46">
        <f t="shared" si="27"/>
        <v>0</v>
      </c>
      <c r="V42" s="46">
        <f t="shared" si="27"/>
        <v>0</v>
      </c>
      <c r="W42" s="46">
        <f t="shared" si="27"/>
        <v>0</v>
      </c>
      <c r="X42" s="46">
        <f t="shared" si="27"/>
        <v>0</v>
      </c>
      <c r="AB42" s="27" t="s">
        <v>89</v>
      </c>
    </row>
    <row r="43" spans="1:28" s="27" customFormat="1" ht="15" customHeight="1" x14ac:dyDescent="0.25">
      <c r="A43" s="45" t="s">
        <v>154</v>
      </c>
      <c r="B43" s="13" t="s">
        <v>530</v>
      </c>
      <c r="C43" s="46">
        <f t="shared" si="14"/>
        <v>45798</v>
      </c>
      <c r="D43" s="46">
        <f t="shared" si="15"/>
        <v>57703</v>
      </c>
      <c r="E43" s="46">
        <f t="shared" si="16"/>
        <v>60103</v>
      </c>
      <c r="F43" s="46">
        <f t="shared" si="17"/>
        <v>70745</v>
      </c>
      <c r="I43" s="46">
        <f t="shared" ref="I43:P43" si="28">SUM(I34,I42)</f>
        <v>0</v>
      </c>
      <c r="J43" s="46">
        <f t="shared" si="28"/>
        <v>0</v>
      </c>
      <c r="K43" s="46">
        <f t="shared" si="28"/>
        <v>37665404593</v>
      </c>
      <c r="L43" s="46">
        <f t="shared" si="28"/>
        <v>45798723949</v>
      </c>
      <c r="M43" s="46">
        <f t="shared" si="28"/>
        <v>57703823152</v>
      </c>
      <c r="N43" s="46">
        <f t="shared" si="28"/>
        <v>60103547328</v>
      </c>
      <c r="O43" s="46">
        <f>SUM(O34,O42)</f>
        <v>70745161404</v>
      </c>
      <c r="P43" s="46">
        <f t="shared" si="28"/>
        <v>0</v>
      </c>
      <c r="Q43" s="46">
        <f t="shared" ref="Q43:X43" si="29">SUM(Q34,Q42)</f>
        <v>0</v>
      </c>
      <c r="R43" s="46">
        <f t="shared" si="29"/>
        <v>0</v>
      </c>
      <c r="S43" s="46">
        <f t="shared" si="29"/>
        <v>0</v>
      </c>
      <c r="T43" s="46">
        <f t="shared" si="29"/>
        <v>0</v>
      </c>
      <c r="U43" s="46">
        <f t="shared" si="29"/>
        <v>0</v>
      </c>
      <c r="V43" s="46">
        <f t="shared" si="29"/>
        <v>0</v>
      </c>
      <c r="W43" s="46">
        <f t="shared" si="29"/>
        <v>0</v>
      </c>
      <c r="X43" s="46">
        <f t="shared" si="29"/>
        <v>0</v>
      </c>
      <c r="AB43" s="27" t="s">
        <v>89</v>
      </c>
    </row>
    <row r="44" spans="1:28" ht="15" customHeight="1" x14ac:dyDescent="0.2">
      <c r="I44" s="3" t="b">
        <f t="shared" ref="I44:P44" si="30">I43=I22</f>
        <v>1</v>
      </c>
      <c r="J44" s="3" t="b">
        <f t="shared" si="30"/>
        <v>1</v>
      </c>
      <c r="K44" s="3" t="b">
        <f t="shared" si="30"/>
        <v>1</v>
      </c>
      <c r="L44" s="3" t="b">
        <f t="shared" si="30"/>
        <v>1</v>
      </c>
      <c r="M44" s="3" t="b">
        <f t="shared" si="30"/>
        <v>1</v>
      </c>
      <c r="N44" s="3" t="b">
        <f t="shared" si="30"/>
        <v>1</v>
      </c>
      <c r="O44" s="3" t="b">
        <f>O43=O22</f>
        <v>1</v>
      </c>
      <c r="P44" s="3" t="b">
        <f t="shared" si="30"/>
        <v>1</v>
      </c>
      <c r="Q44" s="3" t="b">
        <f t="shared" ref="Q44:X44" si="31">Q43=Q22</f>
        <v>1</v>
      </c>
      <c r="R44" s="3" t="b">
        <f t="shared" si="31"/>
        <v>1</v>
      </c>
      <c r="S44" s="3" t="b">
        <f t="shared" si="31"/>
        <v>1</v>
      </c>
      <c r="T44" s="3" t="b">
        <f t="shared" si="31"/>
        <v>1</v>
      </c>
      <c r="U44" s="3" t="b">
        <f t="shared" si="31"/>
        <v>1</v>
      </c>
      <c r="V44" s="3" t="b">
        <f t="shared" si="31"/>
        <v>1</v>
      </c>
      <c r="W44" s="3" t="b">
        <f t="shared" si="31"/>
        <v>1</v>
      </c>
      <c r="X44" s="3" t="b">
        <f t="shared" si="31"/>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6:B7"/>
    <mergeCell ref="A2:G2"/>
  </mergeCells>
  <phoneticPr fontId="3"/>
  <printOptions horizontalCentered="1"/>
  <pageMargins left="0.7" right="0.7" top="0.75" bottom="0.75" header="0.3" footer="0.3"/>
  <pageSetup paperSize="9" scale="75" orientation="portrait" verticalDpi="300" r:id="rId1"/>
  <headerFooter>
    <oddFooter>&amp;R3</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52D1-7850-49AA-8A3F-9ABAA9D36442}">
  <dimension ref="A1:AC63"/>
  <sheetViews>
    <sheetView defaultGridColor="0" view="pageBreakPreview" colorId="23" zoomScale="60" zoomScaleNormal="100" workbookViewId="0">
      <pane xSplit="8" ySplit="3" topLeftCell="U16"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27" width="14.77734375" style="3" customWidth="1"/>
    <col min="28" max="16384" width="8.88671875" style="3"/>
  </cols>
  <sheetData>
    <row r="1" spans="1:29" ht="15" customHeight="1" x14ac:dyDescent="0.2">
      <c r="AC1" s="3" t="s">
        <v>89</v>
      </c>
    </row>
    <row r="2" spans="1:29" ht="15" customHeight="1" thickBot="1" x14ac:dyDescent="0.3">
      <c r="A2" s="316" t="s">
        <v>680</v>
      </c>
      <c r="B2" s="316"/>
      <c r="C2" s="316"/>
      <c r="D2" s="316"/>
      <c r="E2" s="316"/>
      <c r="F2" s="316"/>
      <c r="G2" s="316"/>
      <c r="AC2" s="3" t="s">
        <v>89</v>
      </c>
    </row>
    <row r="3" spans="1:29" ht="15" customHeight="1" x14ac:dyDescent="0.2">
      <c r="AC3" s="3" t="s">
        <v>89</v>
      </c>
    </row>
    <row r="4" spans="1:29" ht="15" customHeight="1" x14ac:dyDescent="0.25">
      <c r="A4" s="1" t="s">
        <v>99</v>
      </c>
      <c r="I4" s="116" t="s">
        <v>376</v>
      </c>
      <c r="J4" s="114" t="s">
        <v>558</v>
      </c>
      <c r="Y4" s="114" t="s">
        <v>396</v>
      </c>
      <c r="AC4" s="3" t="s">
        <v>89</v>
      </c>
    </row>
    <row r="5" spans="1:29" s="27" customFormat="1" ht="15" customHeight="1" x14ac:dyDescent="0.25">
      <c r="G5" s="28" t="s">
        <v>98</v>
      </c>
      <c r="AA5" s="3"/>
      <c r="AC5" s="27" t="s">
        <v>89</v>
      </c>
    </row>
    <row r="6" spans="1:29" s="27" customFormat="1" ht="15" customHeight="1" x14ac:dyDescent="0.25">
      <c r="A6" s="312"/>
      <c r="B6" s="313"/>
      <c r="C6" s="117" t="str">
        <f>+'22Q4_パラメータ設定'!$D$4</f>
        <v>FY2019</v>
      </c>
      <c r="D6" s="117" t="str">
        <f>+'22Q4_パラメータ設定'!$E$4</f>
        <v>FY2020</v>
      </c>
      <c r="E6" s="117" t="str">
        <f>+'22Q4_パラメータ設定'!$F$4</f>
        <v>FY2021</v>
      </c>
      <c r="F6" s="30" t="str">
        <f>+'22Q4_パラメータ設定'!$G$4</f>
        <v>FY2022</v>
      </c>
      <c r="G6" s="31" t="str">
        <f>+'22Q4_パラメータ設定'!$I$4</f>
        <v>FY2023</v>
      </c>
      <c r="I6" s="58" t="e">
        <f>#REF!</f>
        <v>#REF!</v>
      </c>
      <c r="J6" s="58" t="e">
        <f>#REF!</f>
        <v>#REF!</v>
      </c>
      <c r="K6" s="58" t="e">
        <f>#REF!</f>
        <v>#REF!</v>
      </c>
      <c r="L6" s="58" t="e">
        <f>#REF!</f>
        <v>#REF!</v>
      </c>
      <c r="M6" s="58" t="e">
        <f>#REF!</f>
        <v>#REF!</v>
      </c>
      <c r="N6" s="58" t="e">
        <f>#REF!</f>
        <v>#REF!</v>
      </c>
      <c r="O6" s="58" t="e">
        <f>#REF!</f>
        <v>#REF!</v>
      </c>
      <c r="P6" s="58" t="e">
        <f>#REF!</f>
        <v>#REF!</v>
      </c>
      <c r="Q6" s="58" t="e">
        <f>#REF!</f>
        <v>#REF!</v>
      </c>
      <c r="R6" s="58" t="e">
        <f>#REF!</f>
        <v>#REF!</v>
      </c>
      <c r="S6" s="58" t="e">
        <f>#REF!</f>
        <v>#REF!</v>
      </c>
      <c r="T6" s="58" t="e">
        <f>#REF!</f>
        <v>#REF!</v>
      </c>
      <c r="U6" s="58" t="e">
        <f>#REF!</f>
        <v>#REF!</v>
      </c>
      <c r="V6" s="58" t="e">
        <f>#REF!</f>
        <v>#REF!</v>
      </c>
      <c r="W6" s="58" t="e">
        <f>#REF!</f>
        <v>#REF!</v>
      </c>
      <c r="X6" s="58" t="e">
        <f>#REF!</f>
        <v>#REF!</v>
      </c>
      <c r="Y6" s="60" t="e">
        <f>#REF!</f>
        <v>#REF!</v>
      </c>
      <c r="AA6" s="3"/>
      <c r="AC6" s="27" t="s">
        <v>89</v>
      </c>
    </row>
    <row r="7" spans="1:29" s="27" customFormat="1" ht="15" customHeight="1" x14ac:dyDescent="0.25">
      <c r="A7" s="314"/>
      <c r="B7" s="315"/>
      <c r="C7" s="119"/>
      <c r="D7" s="118"/>
      <c r="E7" s="118"/>
      <c r="F7" s="35"/>
      <c r="G7" s="35" t="s">
        <v>5</v>
      </c>
      <c r="I7" s="33"/>
      <c r="J7" s="33"/>
      <c r="K7" s="33"/>
      <c r="L7" s="33"/>
      <c r="M7" s="33"/>
      <c r="N7" s="33"/>
      <c r="O7" s="33"/>
      <c r="P7" s="33"/>
      <c r="Q7" s="33"/>
      <c r="R7" s="33"/>
      <c r="S7" s="33"/>
      <c r="T7" s="33"/>
      <c r="U7" s="33"/>
      <c r="V7" s="33"/>
      <c r="W7" s="33"/>
      <c r="X7" s="34"/>
      <c r="Y7" s="59" t="e">
        <f>#REF!</f>
        <v>#REF!</v>
      </c>
      <c r="AA7" s="3"/>
      <c r="AC7" s="27" t="s">
        <v>89</v>
      </c>
    </row>
    <row r="8" spans="1:29" s="27" customFormat="1" ht="15" customHeight="1" x14ac:dyDescent="0.25">
      <c r="A8" s="36" t="s">
        <v>2</v>
      </c>
      <c r="B8" s="11" t="s">
        <v>12</v>
      </c>
      <c r="C8" s="85" t="e">
        <f t="shared" ref="C8:C28" si="0">+IF(M8="","―",M8)</f>
        <v>#REF!</v>
      </c>
      <c r="D8" s="85" t="e">
        <f t="shared" ref="D8:D28" si="1">+IF(N8="","―",N8)</f>
        <v>#REF!</v>
      </c>
      <c r="E8" s="85" t="e">
        <f t="shared" ref="E8:E28" si="2">+IF(O8="","―",O8)</f>
        <v>#REF!</v>
      </c>
      <c r="F8" s="85" t="e">
        <f t="shared" ref="F8:F28" si="3">+IF(P8="","―",P8)</f>
        <v>#REF!</v>
      </c>
      <c r="G8" s="85" t="e">
        <f t="shared" ref="G8:G28" si="4">+IF(Y8="","―",Y8)</f>
        <v>#REF!</v>
      </c>
      <c r="I8" s="85"/>
      <c r="J8" s="85" t="e">
        <f>IF(OR(#REF!&lt;=0,#REF!&lt;=0),"―",(#REF!/#REF!-1)*100)</f>
        <v>#REF!</v>
      </c>
      <c r="K8" s="85" t="e">
        <f>IF(OR(#REF!&lt;=0,#REF!&lt;=0),"―",(#REF!/#REF!-1)*100)</f>
        <v>#REF!</v>
      </c>
      <c r="L8" s="85" t="e">
        <f>IF(OR(#REF!&lt;=0,#REF!&lt;=0),"―",(#REF!/#REF!-1)*100)</f>
        <v>#REF!</v>
      </c>
      <c r="M8" s="85" t="e">
        <f>IF(OR(#REF!&lt;=0,#REF!&lt;=0),"―",(#REF!/#REF!-1)*100)</f>
        <v>#REF!</v>
      </c>
      <c r="N8" s="85" t="e">
        <f>IF(OR(#REF!&lt;=0,#REF!&lt;=0),"―",(#REF!/#REF!-1)*100)</f>
        <v>#REF!</v>
      </c>
      <c r="O8" s="85" t="e">
        <f>IF(OR(#REF!&lt;=0,#REF!&lt;=0),"―",(#REF!/#REF!-1)*100)</f>
        <v>#REF!</v>
      </c>
      <c r="P8" s="85" t="e">
        <f>IF(OR(#REF!&lt;=0,#REF!&lt;=0),"―",(#REF!/#REF!-1)*100)</f>
        <v>#REF!</v>
      </c>
      <c r="Q8" s="85" t="e">
        <f>IF(OR(#REF!&lt;=0,#REF!&lt;=0),"―",(#REF!/#REF!-1)*100)</f>
        <v>#REF!</v>
      </c>
      <c r="R8" s="85" t="e">
        <f>IF(OR(#REF!&lt;=0,#REF!&lt;=0),"―",(#REF!/#REF!-1)*100)</f>
        <v>#REF!</v>
      </c>
      <c r="S8" s="85" t="e">
        <f>IF(OR(#REF!&lt;=0,#REF!&lt;=0),"―",(#REF!/#REF!-1)*100)</f>
        <v>#REF!</v>
      </c>
      <c r="T8" s="85" t="e">
        <f>IF(OR(#REF!&lt;=0,#REF!&lt;=0),"―",(#REF!/#REF!-1)*100)</f>
        <v>#REF!</v>
      </c>
      <c r="U8" s="85" t="e">
        <f>IF(OR(#REF!&lt;=0,#REF!&lt;=0),"―",(#REF!/#REF!-1)*100)</f>
        <v>#REF!</v>
      </c>
      <c r="V8" s="85" t="e">
        <f>IF(OR(#REF!&lt;=0,#REF!&lt;=0),"―",(#REF!/#REF!-1)*100)</f>
        <v>#REF!</v>
      </c>
      <c r="W8" s="85" t="e">
        <f>IF(OR(#REF!&lt;=0,#REF!&lt;=0),"―",(#REF!/#REF!-1)*100)</f>
        <v>#REF!</v>
      </c>
      <c r="X8" s="85" t="e">
        <f>IF(OR(#REF!&lt;=0,#REF!&lt;=0),"―",(#REF!/#REF!-1)*100)</f>
        <v>#REF!</v>
      </c>
      <c r="Y8" s="85" t="e">
        <f>IF(OR(#REF!&lt;=0,#REF!&lt;=0),"―",(#REF!/#REF!-1)*100)</f>
        <v>#REF!</v>
      </c>
      <c r="AA8" s="3"/>
      <c r="AC8" s="27" t="s">
        <v>89</v>
      </c>
    </row>
    <row r="9" spans="1:29" s="27" customFormat="1" ht="15" customHeight="1" x14ac:dyDescent="0.25">
      <c r="A9" s="38" t="s">
        <v>10</v>
      </c>
      <c r="B9" s="12" t="s">
        <v>13</v>
      </c>
      <c r="C9" s="87" t="e">
        <f t="shared" si="0"/>
        <v>#REF!</v>
      </c>
      <c r="D9" s="87" t="e">
        <f t="shared" si="1"/>
        <v>#REF!</v>
      </c>
      <c r="E9" s="87" t="e">
        <f t="shared" si="2"/>
        <v>#REF!</v>
      </c>
      <c r="F9" s="87" t="e">
        <f t="shared" si="3"/>
        <v>#REF!</v>
      </c>
      <c r="G9" s="87" t="e">
        <f t="shared" si="4"/>
        <v>#REF!</v>
      </c>
      <c r="I9" s="86"/>
      <c r="J9" s="87" t="e">
        <f>IF(OR(#REF!&lt;=0,#REF!&lt;=0),"―",(#REF!/#REF!-1)*100)</f>
        <v>#REF!</v>
      </c>
      <c r="K9" s="87" t="e">
        <f>IF(OR(#REF!&lt;=0,#REF!&lt;=0),"―",(#REF!/#REF!-1)*100)</f>
        <v>#REF!</v>
      </c>
      <c r="L9" s="87" t="e">
        <f>IF(OR(#REF!&lt;=0,#REF!&lt;=0),"―",(#REF!/#REF!-1)*100)</f>
        <v>#REF!</v>
      </c>
      <c r="M9" s="87" t="e">
        <f>IF(OR(#REF!&lt;=0,#REF!&lt;=0),"―",(#REF!/#REF!-1)*100)</f>
        <v>#REF!</v>
      </c>
      <c r="N9" s="87" t="e">
        <f>IF(OR(#REF!&lt;=0,#REF!&lt;=0),"―",(#REF!/#REF!-1)*100)</f>
        <v>#REF!</v>
      </c>
      <c r="O9" s="87" t="e">
        <f>IF(OR(#REF!&lt;=0,#REF!&lt;=0),"―",(#REF!/#REF!-1)*100)</f>
        <v>#REF!</v>
      </c>
      <c r="P9" s="87" t="e">
        <f>IF(OR(#REF!&lt;=0,#REF!&lt;=0),"―",(#REF!/#REF!-1)*100)</f>
        <v>#REF!</v>
      </c>
      <c r="Q9" s="87" t="e">
        <f>IF(OR(#REF!&lt;=0,#REF!&lt;=0),"―",(#REF!/#REF!-1)*100)</f>
        <v>#REF!</v>
      </c>
      <c r="R9" s="87" t="e">
        <f>IF(OR(#REF!&lt;=0,#REF!&lt;=0),"―",(#REF!/#REF!-1)*100)</f>
        <v>#REF!</v>
      </c>
      <c r="S9" s="87" t="e">
        <f>IF(OR(#REF!&lt;=0,#REF!&lt;=0),"―",(#REF!/#REF!-1)*100)</f>
        <v>#REF!</v>
      </c>
      <c r="T9" s="87" t="e">
        <f>IF(OR(#REF!&lt;=0,#REF!&lt;=0),"―",(#REF!/#REF!-1)*100)</f>
        <v>#REF!</v>
      </c>
      <c r="U9" s="87" t="e">
        <f>IF(OR(#REF!&lt;=0,#REF!&lt;=0),"―",(#REF!/#REF!-1)*100)</f>
        <v>#REF!</v>
      </c>
      <c r="V9" s="87" t="e">
        <f>IF(OR(#REF!&lt;=0,#REF!&lt;=0),"―",(#REF!/#REF!-1)*100)</f>
        <v>#REF!</v>
      </c>
      <c r="W9" s="87" t="e">
        <f>IF(OR(#REF!&lt;=0,#REF!&lt;=0),"―",(#REF!/#REF!-1)*100)</f>
        <v>#REF!</v>
      </c>
      <c r="X9" s="87" t="e">
        <f>IF(OR(#REF!&lt;=0,#REF!&lt;=0),"―",(#REF!/#REF!-1)*100)</f>
        <v>#REF!</v>
      </c>
      <c r="Y9" s="87" t="e">
        <f>IF(OR(#REF!&lt;=0,#REF!&lt;=0),"―",(#REF!/#REF!-1)*100)</f>
        <v>#REF!</v>
      </c>
      <c r="AA9" s="3"/>
      <c r="AC9" s="27" t="s">
        <v>89</v>
      </c>
    </row>
    <row r="10" spans="1:29" s="27" customFormat="1" ht="15" customHeight="1" x14ac:dyDescent="0.25">
      <c r="A10" s="38" t="s">
        <v>11</v>
      </c>
      <c r="B10" s="12" t="s">
        <v>44</v>
      </c>
      <c r="C10" s="87" t="e">
        <f t="shared" si="0"/>
        <v>#REF!</v>
      </c>
      <c r="D10" s="87" t="e">
        <f t="shared" si="1"/>
        <v>#REF!</v>
      </c>
      <c r="E10" s="87" t="e">
        <f t="shared" si="2"/>
        <v>#REF!</v>
      </c>
      <c r="F10" s="87" t="e">
        <f t="shared" si="3"/>
        <v>#REF!</v>
      </c>
      <c r="G10" s="87" t="e">
        <f t="shared" si="4"/>
        <v>#REF!</v>
      </c>
      <c r="I10" s="86"/>
      <c r="J10" s="87" t="e">
        <f>IF(OR(#REF!&lt;=0,#REF!&lt;=0),"―",(#REF!/#REF!-1)*100)</f>
        <v>#REF!</v>
      </c>
      <c r="K10" s="87" t="e">
        <f>IF(OR(#REF!&lt;=0,#REF!&lt;=0),"―",(#REF!/#REF!-1)*100)</f>
        <v>#REF!</v>
      </c>
      <c r="L10" s="87" t="e">
        <f>IF(OR(#REF!&lt;=0,#REF!&lt;=0),"―",(#REF!/#REF!-1)*100)</f>
        <v>#REF!</v>
      </c>
      <c r="M10" s="87" t="e">
        <f>IF(OR(#REF!&lt;=0,#REF!&lt;=0),"―",(#REF!/#REF!-1)*100)</f>
        <v>#REF!</v>
      </c>
      <c r="N10" s="87" t="e">
        <f>IF(OR(#REF!&lt;=0,#REF!&lt;=0),"―",(#REF!/#REF!-1)*100)</f>
        <v>#REF!</v>
      </c>
      <c r="O10" s="87" t="e">
        <f>IF(OR(#REF!&lt;=0,#REF!&lt;=0),"―",(#REF!/#REF!-1)*100)</f>
        <v>#REF!</v>
      </c>
      <c r="P10" s="87" t="e">
        <f>IF(OR(#REF!&lt;=0,#REF!&lt;=0),"―",(#REF!/#REF!-1)*100)</f>
        <v>#REF!</v>
      </c>
      <c r="Q10" s="87" t="e">
        <f>IF(OR(#REF!&lt;=0,#REF!&lt;=0),"―",(#REF!/#REF!-1)*100)</f>
        <v>#REF!</v>
      </c>
      <c r="R10" s="87" t="e">
        <f>IF(OR(#REF!&lt;=0,#REF!&lt;=0),"―",(#REF!/#REF!-1)*100)</f>
        <v>#REF!</v>
      </c>
      <c r="S10" s="87" t="e">
        <f>IF(OR(#REF!&lt;=0,#REF!&lt;=0),"―",(#REF!/#REF!-1)*100)</f>
        <v>#REF!</v>
      </c>
      <c r="T10" s="87" t="e">
        <f>IF(OR(#REF!&lt;=0,#REF!&lt;=0),"―",(#REF!/#REF!-1)*100)</f>
        <v>#REF!</v>
      </c>
      <c r="U10" s="87" t="e">
        <f>IF(OR(#REF!&lt;=0,#REF!&lt;=0),"―",(#REF!/#REF!-1)*100)</f>
        <v>#REF!</v>
      </c>
      <c r="V10" s="87" t="e">
        <f>IF(OR(#REF!&lt;=0,#REF!&lt;=0),"―",(#REF!/#REF!-1)*100)</f>
        <v>#REF!</v>
      </c>
      <c r="W10" s="87" t="e">
        <f>IF(OR(#REF!&lt;=0,#REF!&lt;=0),"―",(#REF!/#REF!-1)*100)</f>
        <v>#REF!</v>
      </c>
      <c r="X10" s="87" t="e">
        <f>IF(OR(#REF!&lt;=0,#REF!&lt;=0),"―",(#REF!/#REF!-1)*100)</f>
        <v>#REF!</v>
      </c>
      <c r="Y10" s="87" t="e">
        <f>IF(OR(#REF!&lt;=0,#REF!&lt;=0),"―",(#REF!/#REF!-1)*100)</f>
        <v>#REF!</v>
      </c>
      <c r="AA10" s="3"/>
      <c r="AC10" s="27" t="s">
        <v>89</v>
      </c>
    </row>
    <row r="11" spans="1:29" s="27" customFormat="1" ht="15" customHeight="1" x14ac:dyDescent="0.25">
      <c r="A11" s="38" t="s">
        <v>14</v>
      </c>
      <c r="B11" s="12" t="s">
        <v>77</v>
      </c>
      <c r="C11" s="87" t="e">
        <f t="shared" si="0"/>
        <v>#REF!</v>
      </c>
      <c r="D11" s="87" t="e">
        <f t="shared" si="1"/>
        <v>#REF!</v>
      </c>
      <c r="E11" s="87" t="e">
        <f t="shared" si="2"/>
        <v>#REF!</v>
      </c>
      <c r="F11" s="87" t="e">
        <f t="shared" si="3"/>
        <v>#REF!</v>
      </c>
      <c r="G11" s="87" t="e">
        <f t="shared" si="4"/>
        <v>#REF!</v>
      </c>
      <c r="I11" s="86"/>
      <c r="J11" s="87" t="e">
        <f>IF(OR(#REF!&lt;=0,#REF!&lt;=0),"―",(#REF!/#REF!-1)*100)</f>
        <v>#REF!</v>
      </c>
      <c r="K11" s="87" t="e">
        <f>IF(OR(#REF!&lt;=0,#REF!&lt;=0),"―",(#REF!/#REF!-1)*100)</f>
        <v>#REF!</v>
      </c>
      <c r="L11" s="87" t="e">
        <f>IF(OR(#REF!&lt;=0,#REF!&lt;=0),"―",(#REF!/#REF!-1)*100)</f>
        <v>#REF!</v>
      </c>
      <c r="M11" s="87" t="e">
        <f>IF(OR(#REF!&lt;=0,#REF!&lt;=0),"―",(#REF!/#REF!-1)*100)</f>
        <v>#REF!</v>
      </c>
      <c r="N11" s="87" t="e">
        <f>IF(OR(#REF!&lt;=0,#REF!&lt;=0),"―",(#REF!/#REF!-1)*100)</f>
        <v>#REF!</v>
      </c>
      <c r="O11" s="87" t="e">
        <f>IF(OR(#REF!&lt;=0,#REF!&lt;=0),"―",(#REF!/#REF!-1)*100)</f>
        <v>#REF!</v>
      </c>
      <c r="P11" s="87" t="e">
        <f>IF(OR(#REF!&lt;=0,#REF!&lt;=0),"―",(#REF!/#REF!-1)*100)</f>
        <v>#REF!</v>
      </c>
      <c r="Q11" s="87" t="e">
        <f>IF(OR(#REF!&lt;=0,#REF!&lt;=0),"―",(#REF!/#REF!-1)*100)</f>
        <v>#REF!</v>
      </c>
      <c r="R11" s="87" t="e">
        <f>IF(OR(#REF!&lt;=0,#REF!&lt;=0),"―",(#REF!/#REF!-1)*100)</f>
        <v>#REF!</v>
      </c>
      <c r="S11" s="87" t="e">
        <f>IF(OR(#REF!&lt;=0,#REF!&lt;=0),"―",(#REF!/#REF!-1)*100)</f>
        <v>#REF!</v>
      </c>
      <c r="T11" s="87" t="e">
        <f>IF(OR(#REF!&lt;=0,#REF!&lt;=0),"―",(#REF!/#REF!-1)*100)</f>
        <v>#REF!</v>
      </c>
      <c r="U11" s="87" t="e">
        <f>IF(OR(#REF!&lt;=0,#REF!&lt;=0),"―",(#REF!/#REF!-1)*100)</f>
        <v>#REF!</v>
      </c>
      <c r="V11" s="87" t="e">
        <f>IF(OR(#REF!&lt;=0,#REF!&lt;=0),"―",(#REF!/#REF!-1)*100)</f>
        <v>#REF!</v>
      </c>
      <c r="W11" s="87" t="e">
        <f>IF(OR(#REF!&lt;=0,#REF!&lt;=0),"―",(#REF!/#REF!-1)*100)</f>
        <v>#REF!</v>
      </c>
      <c r="X11" s="87" t="e">
        <f>IF(OR(#REF!&lt;=0,#REF!&lt;=0),"―",(#REF!/#REF!-1)*100)</f>
        <v>#REF!</v>
      </c>
      <c r="Y11" s="87" t="e">
        <f>IF(OR(#REF!&lt;=0,#REF!&lt;=0),"―",(#REF!/#REF!-1)*100)</f>
        <v>#REF!</v>
      </c>
      <c r="AA11" s="3"/>
      <c r="AC11" s="27" t="s">
        <v>89</v>
      </c>
    </row>
    <row r="12" spans="1:29" s="27" customFormat="1" ht="15" customHeight="1" x14ac:dyDescent="0.25">
      <c r="A12" s="42" t="s">
        <v>15</v>
      </c>
      <c r="B12" s="12" t="s">
        <v>76</v>
      </c>
      <c r="C12" s="89" t="e">
        <f t="shared" si="0"/>
        <v>#REF!</v>
      </c>
      <c r="D12" s="89" t="e">
        <f t="shared" si="1"/>
        <v>#REF!</v>
      </c>
      <c r="E12" s="89" t="e">
        <f t="shared" si="2"/>
        <v>#REF!</v>
      </c>
      <c r="F12" s="89" t="e">
        <f t="shared" si="3"/>
        <v>#REF!</v>
      </c>
      <c r="G12" s="89" t="e">
        <f t="shared" si="4"/>
        <v>#REF!</v>
      </c>
      <c r="I12" s="88"/>
      <c r="J12" s="89" t="e">
        <f>IF(OR(#REF!&lt;=0,#REF!&lt;=0),"―",(#REF!/#REF!-1)*100)</f>
        <v>#REF!</v>
      </c>
      <c r="K12" s="89" t="e">
        <f>IF(OR(#REF!&lt;=0,#REF!&lt;=0),"―",(#REF!/#REF!-1)*100)</f>
        <v>#REF!</v>
      </c>
      <c r="L12" s="89" t="e">
        <f>IF(OR(#REF!&lt;=0,#REF!&lt;=0),"―",(#REF!/#REF!-1)*100)</f>
        <v>#REF!</v>
      </c>
      <c r="M12" s="89" t="e">
        <f>IF(OR(#REF!&lt;=0,#REF!&lt;=0),"―",(#REF!/#REF!-1)*100)</f>
        <v>#REF!</v>
      </c>
      <c r="N12" s="89" t="e">
        <f>IF(OR(#REF!&lt;=0,#REF!&lt;=0),"―",(#REF!/#REF!-1)*100)</f>
        <v>#REF!</v>
      </c>
      <c r="O12" s="89" t="e">
        <f>IF(OR(#REF!&lt;=0,#REF!&lt;=0),"―",(#REF!/#REF!-1)*100)</f>
        <v>#REF!</v>
      </c>
      <c r="P12" s="89" t="e">
        <f>IF(OR(#REF!&lt;=0,#REF!&lt;=0),"―",(#REF!/#REF!-1)*100)</f>
        <v>#REF!</v>
      </c>
      <c r="Q12" s="89" t="e">
        <f>IF(OR(#REF!&lt;=0,#REF!&lt;=0),"―",(#REF!/#REF!-1)*100)</f>
        <v>#REF!</v>
      </c>
      <c r="R12" s="89" t="e">
        <f>IF(OR(#REF!&lt;=0,#REF!&lt;=0),"―",(#REF!/#REF!-1)*100)</f>
        <v>#REF!</v>
      </c>
      <c r="S12" s="89" t="e">
        <f>IF(OR(#REF!&lt;=0,#REF!&lt;=0),"―",(#REF!/#REF!-1)*100)</f>
        <v>#REF!</v>
      </c>
      <c r="T12" s="89" t="e">
        <f>IF(OR(#REF!&lt;=0,#REF!&lt;=0),"―",(#REF!/#REF!-1)*100)</f>
        <v>#REF!</v>
      </c>
      <c r="U12" s="89" t="e">
        <f>IF(OR(#REF!&lt;=0,#REF!&lt;=0),"―",(#REF!/#REF!-1)*100)</f>
        <v>#REF!</v>
      </c>
      <c r="V12" s="89" t="e">
        <f>IF(OR(#REF!&lt;=0,#REF!&lt;=0),"―",(#REF!/#REF!-1)*100)</f>
        <v>#REF!</v>
      </c>
      <c r="W12" s="89" t="e">
        <f>IF(OR(#REF!&lt;=0,#REF!&lt;=0),"―",(#REF!/#REF!-1)*100)</f>
        <v>#REF!</v>
      </c>
      <c r="X12" s="89" t="e">
        <f>IF(OR(#REF!&lt;=0,#REF!&lt;=0),"―",(#REF!/#REF!-1)*100)</f>
        <v>#REF!</v>
      </c>
      <c r="Y12" s="89" t="e">
        <f>IF(OR(#REF!&lt;=0,#REF!&lt;=0),"―",(#REF!/#REF!-1)*100)</f>
        <v>#REF!</v>
      </c>
      <c r="AA12" s="3"/>
      <c r="AC12" s="27" t="s">
        <v>89</v>
      </c>
    </row>
    <row r="13" spans="1:29" s="27" customFormat="1" ht="15" customHeight="1" x14ac:dyDescent="0.25">
      <c r="A13" s="45" t="s">
        <v>19</v>
      </c>
      <c r="B13" s="13" t="s">
        <v>21</v>
      </c>
      <c r="C13" s="91" t="e">
        <f t="shared" si="0"/>
        <v>#REF!</v>
      </c>
      <c r="D13" s="91" t="e">
        <f t="shared" si="1"/>
        <v>#REF!</v>
      </c>
      <c r="E13" s="91" t="e">
        <f t="shared" si="2"/>
        <v>#REF!</v>
      </c>
      <c r="F13" s="91" t="e">
        <f t="shared" si="3"/>
        <v>#REF!</v>
      </c>
      <c r="G13" s="91" t="str">
        <f t="shared" si="4"/>
        <v>―</v>
      </c>
      <c r="I13" s="90"/>
      <c r="J13" s="91" t="e">
        <f>IF(OR(#REF!&lt;=0,#REF!&lt;=0),"―",(#REF!/#REF!-1)*100)</f>
        <v>#REF!</v>
      </c>
      <c r="K13" s="91" t="e">
        <f>IF(OR(#REF!&lt;=0,#REF!&lt;=0),"―",(#REF!/#REF!-1)*100)</f>
        <v>#REF!</v>
      </c>
      <c r="L13" s="91" t="e">
        <f>IF(OR(#REF!&lt;=0,#REF!&lt;=0),"―",(#REF!/#REF!-1)*100)</f>
        <v>#REF!</v>
      </c>
      <c r="M13" s="91" t="e">
        <f>IF(OR(#REF!&lt;=0,#REF!&lt;=0),"―",(#REF!/#REF!-1)*100)</f>
        <v>#REF!</v>
      </c>
      <c r="N13" s="91" t="e">
        <f>IF(OR(#REF!&lt;=0,#REF!&lt;=0),"―",(#REF!/#REF!-1)*100)</f>
        <v>#REF!</v>
      </c>
      <c r="O13" s="91" t="e">
        <f>IF(OR(#REF!&lt;=0,#REF!&lt;=0),"―",(#REF!/#REF!-1)*100)</f>
        <v>#REF!</v>
      </c>
      <c r="P13" s="91" t="e">
        <f>IF(OR(#REF!&lt;=0,#REF!&lt;=0),"―",(#REF!/#REF!-1)*100)</f>
        <v>#REF!</v>
      </c>
      <c r="Q13" s="91" t="e">
        <f>IF(OR(#REF!&lt;=0,#REF!&lt;=0),"―",(#REF!/#REF!-1)*100)</f>
        <v>#REF!</v>
      </c>
      <c r="R13" s="91" t="e">
        <f>IF(OR(#REF!&lt;=0,#REF!&lt;=0),"―",(#REF!/#REF!-1)*100)</f>
        <v>#REF!</v>
      </c>
      <c r="S13" s="91" t="e">
        <f>IF(OR(#REF!&lt;=0,#REF!&lt;=0),"―",(#REF!/#REF!-1)*100)</f>
        <v>#REF!</v>
      </c>
      <c r="T13" s="91" t="e">
        <f>IF(OR(#REF!&lt;=0,#REF!&lt;=0),"―",(#REF!/#REF!-1)*100)</f>
        <v>#REF!</v>
      </c>
      <c r="U13" s="91" t="e">
        <f>IF(OR(#REF!&lt;=0,#REF!&lt;=0),"―",(#REF!/#REF!-1)*100)</f>
        <v>#REF!</v>
      </c>
      <c r="V13" s="91" t="e">
        <f>IF(OR(#REF!&lt;=0,#REF!&lt;=0),"―",(#REF!/#REF!-1)*100)</f>
        <v>#REF!</v>
      </c>
      <c r="W13" s="91" t="e">
        <f>IF(OR(#REF!&lt;=0,#REF!&lt;=0),"―",(#REF!/#REF!-1)*100)</f>
        <v>#REF!</v>
      </c>
      <c r="X13" s="91" t="e">
        <f>IF(OR(#REF!&lt;=0,#REF!&lt;=0),"―",(#REF!/#REF!-1)*100)</f>
        <v>#REF!</v>
      </c>
      <c r="Y13" s="91"/>
      <c r="AA13" s="3"/>
      <c r="AC13" s="27" t="s">
        <v>89</v>
      </c>
    </row>
    <row r="14" spans="1:29" s="27" customFormat="1" ht="15" customHeight="1" x14ac:dyDescent="0.25">
      <c r="A14" s="45" t="s">
        <v>20</v>
      </c>
      <c r="B14" s="13" t="s">
        <v>22</v>
      </c>
      <c r="C14" s="91" t="e">
        <f t="shared" si="0"/>
        <v>#REF!</v>
      </c>
      <c r="D14" s="91" t="e">
        <f t="shared" si="1"/>
        <v>#REF!</v>
      </c>
      <c r="E14" s="91" t="e">
        <f t="shared" si="2"/>
        <v>#REF!</v>
      </c>
      <c r="F14" s="91" t="e">
        <f t="shared" si="3"/>
        <v>#REF!</v>
      </c>
      <c r="G14" s="91" t="str">
        <f t="shared" si="4"/>
        <v>―</v>
      </c>
      <c r="I14" s="91"/>
      <c r="J14" s="91" t="e">
        <f>IF(OR(#REF!&lt;=0,#REF!&lt;=0),"―",(#REF!/#REF!-1)*100)</f>
        <v>#REF!</v>
      </c>
      <c r="K14" s="91" t="e">
        <f>IF(OR(#REF!&lt;=0,#REF!&lt;=0),"―",(#REF!/#REF!-1)*100)</f>
        <v>#REF!</v>
      </c>
      <c r="L14" s="91" t="e">
        <f>IF(OR(#REF!&lt;=0,#REF!&lt;=0),"―",(#REF!/#REF!-1)*100)</f>
        <v>#REF!</v>
      </c>
      <c r="M14" s="91" t="e">
        <f>IF(OR(#REF!&lt;=0,#REF!&lt;=0),"―",(#REF!/#REF!-1)*100)</f>
        <v>#REF!</v>
      </c>
      <c r="N14" s="91" t="e">
        <f>IF(OR(#REF!&lt;=0,#REF!&lt;=0),"―",(#REF!/#REF!-1)*100)</f>
        <v>#REF!</v>
      </c>
      <c r="O14" s="91" t="e">
        <f>IF(OR(#REF!&lt;=0,#REF!&lt;=0),"―",(#REF!/#REF!-1)*100)</f>
        <v>#REF!</v>
      </c>
      <c r="P14" s="91" t="e">
        <f>IF(OR(#REF!&lt;=0,#REF!&lt;=0),"―",(#REF!/#REF!-1)*100)</f>
        <v>#REF!</v>
      </c>
      <c r="Q14" s="91" t="e">
        <f>IF(OR(#REF!&lt;=0,#REF!&lt;=0),"―",(#REF!/#REF!-1)*100)</f>
        <v>#REF!</v>
      </c>
      <c r="R14" s="91" t="e">
        <f>IF(OR(#REF!&lt;=0,#REF!&lt;=0),"―",(#REF!/#REF!-1)*100)</f>
        <v>#REF!</v>
      </c>
      <c r="S14" s="91" t="e">
        <f>IF(OR(#REF!&lt;=0,#REF!&lt;=0),"―",(#REF!/#REF!-1)*100)</f>
        <v>#REF!</v>
      </c>
      <c r="T14" s="91" t="e">
        <f>IF(OR(#REF!&lt;=0,#REF!&lt;=0),"―",(#REF!/#REF!-1)*100)</f>
        <v>#REF!</v>
      </c>
      <c r="U14" s="91" t="e">
        <f>IF(OR(#REF!&lt;=0,#REF!&lt;=0),"―",(#REF!/#REF!-1)*100)</f>
        <v>#REF!</v>
      </c>
      <c r="V14" s="91" t="e">
        <f>IF(OR(#REF!&lt;=0,#REF!&lt;=0),"―",(#REF!/#REF!-1)*100)</f>
        <v>#REF!</v>
      </c>
      <c r="W14" s="91" t="e">
        <f>IF(OR(#REF!&lt;=0,#REF!&lt;=0),"―",(#REF!/#REF!-1)*100)</f>
        <v>#REF!</v>
      </c>
      <c r="X14" s="91" t="e">
        <f>IF(OR(#REF!&lt;=0,#REF!&lt;=0),"―",(#REF!/#REF!-1)*100)</f>
        <v>#REF!</v>
      </c>
      <c r="Y14" s="91"/>
      <c r="AC14" s="27" t="s">
        <v>89</v>
      </c>
    </row>
    <row r="15" spans="1:29" s="27" customFormat="1" ht="15" customHeight="1" x14ac:dyDescent="0.25">
      <c r="A15" s="45" t="s">
        <v>23</v>
      </c>
      <c r="B15" s="13" t="s">
        <v>508</v>
      </c>
      <c r="C15" s="91" t="e">
        <f t="shared" si="0"/>
        <v>#REF!</v>
      </c>
      <c r="D15" s="91" t="e">
        <f t="shared" si="1"/>
        <v>#REF!</v>
      </c>
      <c r="E15" s="91" t="e">
        <f t="shared" si="2"/>
        <v>#REF!</v>
      </c>
      <c r="F15" s="91" t="e">
        <f t="shared" si="3"/>
        <v>#REF!</v>
      </c>
      <c r="G15" s="91" t="str">
        <f t="shared" si="4"/>
        <v>―</v>
      </c>
      <c r="I15" s="91"/>
      <c r="J15" s="91" t="e">
        <f>IF(OR(#REF!&lt;=0,#REF!&lt;=0),"―",(#REF!/#REF!-1)*100)</f>
        <v>#REF!</v>
      </c>
      <c r="K15" s="91" t="e">
        <f>IF(OR(#REF!&lt;=0,#REF!&lt;=0),"―",(#REF!/#REF!-1)*100)</f>
        <v>#REF!</v>
      </c>
      <c r="L15" s="91" t="e">
        <f>IF(OR(#REF!&lt;=0,#REF!&lt;=0),"―",(#REF!/#REF!-1)*100)</f>
        <v>#REF!</v>
      </c>
      <c r="M15" s="91" t="e">
        <f>IF(OR(#REF!&lt;=0,#REF!&lt;=0),"―",(#REF!/#REF!-1)*100)</f>
        <v>#REF!</v>
      </c>
      <c r="N15" s="91" t="e">
        <f>IF(OR(#REF!&lt;=0,#REF!&lt;=0),"―",(#REF!/#REF!-1)*100)</f>
        <v>#REF!</v>
      </c>
      <c r="O15" s="91" t="e">
        <f>IF(OR(#REF!&lt;=0,#REF!&lt;=0),"―",(#REF!/#REF!-1)*100)</f>
        <v>#REF!</v>
      </c>
      <c r="P15" s="91" t="e">
        <f>IF(OR(#REF!&lt;=0,#REF!&lt;=0),"―",(#REF!/#REF!-1)*100)</f>
        <v>#REF!</v>
      </c>
      <c r="Q15" s="91" t="e">
        <f>IF(OR(#REF!&lt;=0,#REF!&lt;=0),"―",(#REF!/#REF!-1)*100)</f>
        <v>#REF!</v>
      </c>
      <c r="R15" s="91" t="e">
        <f>IF(OR(#REF!&lt;=0,#REF!&lt;=0),"―",(#REF!/#REF!-1)*100)</f>
        <v>#REF!</v>
      </c>
      <c r="S15" s="91" t="e">
        <f>IF(OR(#REF!&lt;=0,#REF!&lt;=0),"―",(#REF!/#REF!-1)*100)</f>
        <v>#REF!</v>
      </c>
      <c r="T15" s="91" t="e">
        <f>IF(OR(#REF!&lt;=0,#REF!&lt;=0),"―",(#REF!/#REF!-1)*100)</f>
        <v>#REF!</v>
      </c>
      <c r="U15" s="91" t="e">
        <f>IF(OR(#REF!&lt;=0,#REF!&lt;=0),"―",(#REF!/#REF!-1)*100)</f>
        <v>#REF!</v>
      </c>
      <c r="V15" s="91" t="e">
        <f>IF(OR(#REF!&lt;=0,#REF!&lt;=0),"―",(#REF!/#REF!-1)*100)</f>
        <v>#REF!</v>
      </c>
      <c r="W15" s="91" t="e">
        <f>IF(OR(#REF!&lt;=0,#REF!&lt;=0),"―",(#REF!/#REF!-1)*100)</f>
        <v>#REF!</v>
      </c>
      <c r="X15" s="91" t="e">
        <f>IF(OR(#REF!&lt;=0,#REF!&lt;=0),"―",(#REF!/#REF!-1)*100)</f>
        <v>#REF!</v>
      </c>
      <c r="Y15" s="91"/>
      <c r="AC15" s="27" t="s">
        <v>89</v>
      </c>
    </row>
    <row r="16" spans="1:29" s="27" customFormat="1" ht="15" customHeight="1" x14ac:dyDescent="0.25">
      <c r="A16" s="36" t="s">
        <v>24</v>
      </c>
      <c r="B16" s="11" t="s">
        <v>27</v>
      </c>
      <c r="C16" s="85" t="e">
        <f t="shared" si="0"/>
        <v>#REF!</v>
      </c>
      <c r="D16" s="85" t="e">
        <f t="shared" si="1"/>
        <v>#REF!</v>
      </c>
      <c r="E16" s="85" t="e">
        <f t="shared" si="2"/>
        <v>#REF!</v>
      </c>
      <c r="F16" s="85" t="e">
        <f t="shared" si="3"/>
        <v>#REF!</v>
      </c>
      <c r="G16" s="85" t="e">
        <f t="shared" si="4"/>
        <v>#REF!</v>
      </c>
      <c r="I16" s="85"/>
      <c r="J16" s="85" t="e">
        <f>IF(OR(#REF!&lt;=0,#REF!&lt;=0),"―",(#REF!/#REF!-1)*100)</f>
        <v>#REF!</v>
      </c>
      <c r="K16" s="85" t="e">
        <f>IF(OR(#REF!&lt;=0,#REF!&lt;=0),"―",(#REF!/#REF!-1)*100)</f>
        <v>#REF!</v>
      </c>
      <c r="L16" s="85" t="e">
        <f>IF(OR(#REF!&lt;=0,#REF!&lt;=0),"―",(#REF!/#REF!-1)*100)</f>
        <v>#REF!</v>
      </c>
      <c r="M16" s="85" t="e">
        <f>IF(OR(#REF!&lt;=0,#REF!&lt;=0),"―",(#REF!/#REF!-1)*100)</f>
        <v>#REF!</v>
      </c>
      <c r="N16" s="85" t="e">
        <f>IF(OR(#REF!&lt;=0,#REF!&lt;=0),"―",(#REF!/#REF!-1)*100)</f>
        <v>#REF!</v>
      </c>
      <c r="O16" s="85" t="e">
        <f>IF(OR(#REF!&lt;=0,#REF!&lt;=0),"―",(#REF!/#REF!-1)*100)</f>
        <v>#REF!</v>
      </c>
      <c r="P16" s="85" t="e">
        <f>IF(OR(#REF!&lt;=0,#REF!&lt;=0),"―",(#REF!/#REF!-1)*100)</f>
        <v>#REF!</v>
      </c>
      <c r="Q16" s="85" t="e">
        <f>IF(OR(#REF!&lt;=0,#REF!&lt;=0),"―",(#REF!/#REF!-1)*100)</f>
        <v>#REF!</v>
      </c>
      <c r="R16" s="85" t="e">
        <f>IF(OR(#REF!&lt;=0,#REF!&lt;=0),"―",(#REF!/#REF!-1)*100)</f>
        <v>#REF!</v>
      </c>
      <c r="S16" s="85" t="e">
        <f>IF(OR(#REF!&lt;=0,#REF!&lt;=0),"―",(#REF!/#REF!-1)*100)</f>
        <v>#REF!</v>
      </c>
      <c r="T16" s="85" t="e">
        <f>IF(OR(#REF!&lt;=0,#REF!&lt;=0),"―",(#REF!/#REF!-1)*100)</f>
        <v>#REF!</v>
      </c>
      <c r="U16" s="85" t="e">
        <f>IF(OR(#REF!&lt;=0,#REF!&lt;=0),"―",(#REF!/#REF!-1)*100)</f>
        <v>#REF!</v>
      </c>
      <c r="V16" s="85" t="e">
        <f>IF(OR(#REF!&lt;=0,#REF!&lt;=0),"―",(#REF!/#REF!-1)*100)</f>
        <v>#REF!</v>
      </c>
      <c r="W16" s="85" t="e">
        <f>IF(OR(#REF!&lt;=0,#REF!&lt;=0),"―",(#REF!/#REF!-1)*100)</f>
        <v>#REF!</v>
      </c>
      <c r="X16" s="85" t="e">
        <f>IF(OR(#REF!&lt;=0,#REF!&lt;=0),"―",(#REF!/#REF!-1)*100)</f>
        <v>#REF!</v>
      </c>
      <c r="Y16" s="85" t="e">
        <f>IF(OR(#REF!&lt;=0,#REF!&lt;=0),"―",(#REF!/#REF!-1)*100)</f>
        <v>#REF!</v>
      </c>
      <c r="AC16" s="27" t="s">
        <v>89</v>
      </c>
    </row>
    <row r="17" spans="1:29" s="27" customFormat="1" ht="15" customHeight="1" x14ac:dyDescent="0.25">
      <c r="A17" s="38" t="s">
        <v>10</v>
      </c>
      <c r="B17" s="12" t="s">
        <v>13</v>
      </c>
      <c r="C17" s="87" t="e">
        <f t="shared" si="0"/>
        <v>#REF!</v>
      </c>
      <c r="D17" s="87" t="e">
        <f t="shared" si="1"/>
        <v>#REF!</v>
      </c>
      <c r="E17" s="87" t="e">
        <f t="shared" si="2"/>
        <v>#REF!</v>
      </c>
      <c r="F17" s="87" t="e">
        <f t="shared" si="3"/>
        <v>#REF!</v>
      </c>
      <c r="G17" s="87" t="e">
        <f t="shared" si="4"/>
        <v>#REF!</v>
      </c>
      <c r="I17" s="86"/>
      <c r="J17" s="87" t="e">
        <f>IF(OR(#REF!&lt;=0,#REF!&lt;=0),"―",(#REF!/#REF!-1)*100)</f>
        <v>#REF!</v>
      </c>
      <c r="K17" s="87" t="e">
        <f>IF(OR(#REF!&lt;=0,#REF!&lt;=0),"―",(#REF!/#REF!-1)*100)</f>
        <v>#REF!</v>
      </c>
      <c r="L17" s="87" t="e">
        <f>IF(OR(#REF!&lt;=0,#REF!&lt;=0),"―",(#REF!/#REF!-1)*100)</f>
        <v>#REF!</v>
      </c>
      <c r="M17" s="87" t="e">
        <f>IF(OR(#REF!&lt;=0,#REF!&lt;=0),"―",(#REF!/#REF!-1)*100)</f>
        <v>#REF!</v>
      </c>
      <c r="N17" s="87" t="e">
        <f>IF(OR(#REF!&lt;=0,#REF!&lt;=0),"―",(#REF!/#REF!-1)*100)</f>
        <v>#REF!</v>
      </c>
      <c r="O17" s="87" t="e">
        <f>IF(OR(#REF!&lt;=0,#REF!&lt;=0),"―",(#REF!/#REF!-1)*100)</f>
        <v>#REF!</v>
      </c>
      <c r="P17" s="87" t="e">
        <f>IF(OR(#REF!&lt;=0,#REF!&lt;=0),"―",(#REF!/#REF!-1)*100)</f>
        <v>#REF!</v>
      </c>
      <c r="Q17" s="87" t="e">
        <f>IF(OR(#REF!&lt;=0,#REF!&lt;=0),"―",(#REF!/#REF!-1)*100)</f>
        <v>#REF!</v>
      </c>
      <c r="R17" s="87" t="e">
        <f>IF(OR(#REF!&lt;=0,#REF!&lt;=0),"―",(#REF!/#REF!-1)*100)</f>
        <v>#REF!</v>
      </c>
      <c r="S17" s="87" t="e">
        <f>IF(OR(#REF!&lt;=0,#REF!&lt;=0),"―",(#REF!/#REF!-1)*100)</f>
        <v>#REF!</v>
      </c>
      <c r="T17" s="87" t="e">
        <f>IF(OR(#REF!&lt;=0,#REF!&lt;=0),"―",(#REF!/#REF!-1)*100)</f>
        <v>#REF!</v>
      </c>
      <c r="U17" s="87" t="e">
        <f>IF(OR(#REF!&lt;=0,#REF!&lt;=0),"―",(#REF!/#REF!-1)*100)</f>
        <v>#REF!</v>
      </c>
      <c r="V17" s="87" t="e">
        <f>IF(OR(#REF!&lt;=0,#REF!&lt;=0),"―",(#REF!/#REF!-1)*100)</f>
        <v>#REF!</v>
      </c>
      <c r="W17" s="87" t="e">
        <f>IF(OR(#REF!&lt;=0,#REF!&lt;=0),"―",(#REF!/#REF!-1)*100)</f>
        <v>#REF!</v>
      </c>
      <c r="X17" s="87" t="e">
        <f>IF(OR(#REF!&lt;=0,#REF!&lt;=0),"―",(#REF!/#REF!-1)*100)</f>
        <v>#REF!</v>
      </c>
      <c r="Y17" s="87" t="e">
        <f>IF(OR(#REF!&lt;=0,#REF!&lt;=0),"―",(#REF!/#REF!-1)*100)</f>
        <v>#REF!</v>
      </c>
      <c r="AC17" s="27" t="s">
        <v>89</v>
      </c>
    </row>
    <row r="18" spans="1:29" s="27" customFormat="1" ht="15" customHeight="1" x14ac:dyDescent="0.25">
      <c r="A18" s="38" t="s">
        <v>11</v>
      </c>
      <c r="B18" s="12" t="s">
        <v>44</v>
      </c>
      <c r="C18" s="87" t="e">
        <f t="shared" si="0"/>
        <v>#REF!</v>
      </c>
      <c r="D18" s="87" t="e">
        <f t="shared" si="1"/>
        <v>#REF!</v>
      </c>
      <c r="E18" s="87" t="e">
        <f t="shared" si="2"/>
        <v>#REF!</v>
      </c>
      <c r="F18" s="87" t="e">
        <f t="shared" si="3"/>
        <v>#REF!</v>
      </c>
      <c r="G18" s="87" t="e">
        <f t="shared" si="4"/>
        <v>#REF!</v>
      </c>
      <c r="I18" s="86"/>
      <c r="J18" s="87" t="e">
        <f>IF(OR(#REF!&lt;=0,#REF!&lt;=0),"―",(#REF!/#REF!-1)*100)</f>
        <v>#REF!</v>
      </c>
      <c r="K18" s="87" t="e">
        <f>IF(OR(#REF!&lt;=0,#REF!&lt;=0),"―",(#REF!/#REF!-1)*100)</f>
        <v>#REF!</v>
      </c>
      <c r="L18" s="87" t="e">
        <f>IF(OR(#REF!&lt;=0,#REF!&lt;=0),"―",(#REF!/#REF!-1)*100)</f>
        <v>#REF!</v>
      </c>
      <c r="M18" s="87" t="e">
        <f>IF(OR(#REF!&lt;=0,#REF!&lt;=0),"―",(#REF!/#REF!-1)*100)</f>
        <v>#REF!</v>
      </c>
      <c r="N18" s="87" t="e">
        <f>IF(OR(#REF!&lt;=0,#REF!&lt;=0),"―",(#REF!/#REF!-1)*100)</f>
        <v>#REF!</v>
      </c>
      <c r="O18" s="87" t="e">
        <f>IF(OR(#REF!&lt;=0,#REF!&lt;=0),"―",(#REF!/#REF!-1)*100)</f>
        <v>#REF!</v>
      </c>
      <c r="P18" s="87" t="e">
        <f>IF(OR(#REF!&lt;=0,#REF!&lt;=0),"―",(#REF!/#REF!-1)*100)</f>
        <v>#REF!</v>
      </c>
      <c r="Q18" s="87" t="e">
        <f>IF(OR(#REF!&lt;=0,#REF!&lt;=0),"―",(#REF!/#REF!-1)*100)</f>
        <v>#REF!</v>
      </c>
      <c r="R18" s="87" t="e">
        <f>IF(OR(#REF!&lt;=0,#REF!&lt;=0),"―",(#REF!/#REF!-1)*100)</f>
        <v>#REF!</v>
      </c>
      <c r="S18" s="87" t="e">
        <f>IF(OR(#REF!&lt;=0,#REF!&lt;=0),"―",(#REF!/#REF!-1)*100)</f>
        <v>#REF!</v>
      </c>
      <c r="T18" s="87" t="e">
        <f>IF(OR(#REF!&lt;=0,#REF!&lt;=0),"―",(#REF!/#REF!-1)*100)</f>
        <v>#REF!</v>
      </c>
      <c r="U18" s="87" t="e">
        <f>IF(OR(#REF!&lt;=0,#REF!&lt;=0),"―",(#REF!/#REF!-1)*100)</f>
        <v>#REF!</v>
      </c>
      <c r="V18" s="87" t="e">
        <f>IF(OR(#REF!&lt;=0,#REF!&lt;=0),"―",(#REF!/#REF!-1)*100)</f>
        <v>#REF!</v>
      </c>
      <c r="W18" s="87" t="e">
        <f>IF(OR(#REF!&lt;=0,#REF!&lt;=0),"―",(#REF!/#REF!-1)*100)</f>
        <v>#REF!</v>
      </c>
      <c r="X18" s="87" t="e">
        <f>IF(OR(#REF!&lt;=0,#REF!&lt;=0),"―",(#REF!/#REF!-1)*100)</f>
        <v>#REF!</v>
      </c>
      <c r="Y18" s="87" t="e">
        <f>IF(OR(#REF!&lt;=0,#REF!&lt;=0),"―",(#REF!/#REF!-1)*100)</f>
        <v>#REF!</v>
      </c>
      <c r="AC18" s="27" t="s">
        <v>89</v>
      </c>
    </row>
    <row r="19" spans="1:29" s="27" customFormat="1" ht="15" customHeight="1" x14ac:dyDescent="0.25">
      <c r="A19" s="38" t="s">
        <v>14</v>
      </c>
      <c r="B19" s="12" t="s">
        <v>77</v>
      </c>
      <c r="C19" s="87" t="e">
        <f t="shared" si="0"/>
        <v>#REF!</v>
      </c>
      <c r="D19" s="87" t="e">
        <f t="shared" si="1"/>
        <v>#REF!</v>
      </c>
      <c r="E19" s="87" t="e">
        <f t="shared" si="2"/>
        <v>#REF!</v>
      </c>
      <c r="F19" s="87" t="e">
        <f t="shared" si="3"/>
        <v>#REF!</v>
      </c>
      <c r="G19" s="87" t="e">
        <f t="shared" si="4"/>
        <v>#REF!</v>
      </c>
      <c r="I19" s="86"/>
      <c r="J19" s="87" t="e">
        <f>IF(OR(#REF!&lt;=0,#REF!&lt;=0),"―",(#REF!/#REF!-1)*100)</f>
        <v>#REF!</v>
      </c>
      <c r="K19" s="87" t="e">
        <f>IF(OR(#REF!&lt;=0,#REF!&lt;=0),"―",(#REF!/#REF!-1)*100)</f>
        <v>#REF!</v>
      </c>
      <c r="L19" s="87" t="e">
        <f>IF(OR(#REF!&lt;=0,#REF!&lt;=0),"―",(#REF!/#REF!-1)*100)</f>
        <v>#REF!</v>
      </c>
      <c r="M19" s="87" t="e">
        <f>IF(OR(#REF!&lt;=0,#REF!&lt;=0),"―",(#REF!/#REF!-1)*100)</f>
        <v>#REF!</v>
      </c>
      <c r="N19" s="87" t="e">
        <f>IF(OR(#REF!&lt;=0,#REF!&lt;=0),"―",(#REF!/#REF!-1)*100)</f>
        <v>#REF!</v>
      </c>
      <c r="O19" s="87" t="e">
        <f>IF(OR(#REF!&lt;=0,#REF!&lt;=0),"―",(#REF!/#REF!-1)*100)</f>
        <v>#REF!</v>
      </c>
      <c r="P19" s="87" t="e">
        <f>IF(OR(#REF!&lt;=0,#REF!&lt;=0),"―",(#REF!/#REF!-1)*100)</f>
        <v>#REF!</v>
      </c>
      <c r="Q19" s="87" t="e">
        <f>IF(OR(#REF!&lt;=0,#REF!&lt;=0),"―",(#REF!/#REF!-1)*100)</f>
        <v>#REF!</v>
      </c>
      <c r="R19" s="87" t="e">
        <f>IF(OR(#REF!&lt;=0,#REF!&lt;=0),"―",(#REF!/#REF!-1)*100)</f>
        <v>#REF!</v>
      </c>
      <c r="S19" s="87" t="e">
        <f>IF(OR(#REF!&lt;=0,#REF!&lt;=0),"―",(#REF!/#REF!-1)*100)</f>
        <v>#REF!</v>
      </c>
      <c r="T19" s="87" t="e">
        <f>IF(OR(#REF!&lt;=0,#REF!&lt;=0),"―",(#REF!/#REF!-1)*100)</f>
        <v>#REF!</v>
      </c>
      <c r="U19" s="87" t="e">
        <f>IF(OR(#REF!&lt;=0,#REF!&lt;=0),"―",(#REF!/#REF!-1)*100)</f>
        <v>#REF!</v>
      </c>
      <c r="V19" s="87" t="e">
        <f>IF(OR(#REF!&lt;=0,#REF!&lt;=0),"―",(#REF!/#REF!-1)*100)</f>
        <v>#REF!</v>
      </c>
      <c r="W19" s="87" t="e">
        <f>IF(OR(#REF!&lt;=0,#REF!&lt;=0),"―",(#REF!/#REF!-1)*100)</f>
        <v>#REF!</v>
      </c>
      <c r="X19" s="87" t="e">
        <f>IF(OR(#REF!&lt;=0,#REF!&lt;=0),"―",(#REF!/#REF!-1)*100)</f>
        <v>#REF!</v>
      </c>
      <c r="Y19" s="87" t="e">
        <f>IF(OR(#REF!&lt;=0,#REF!&lt;=0),"―",(#REF!/#REF!-1)*100)</f>
        <v>#REF!</v>
      </c>
      <c r="AC19" s="27" t="s">
        <v>89</v>
      </c>
    </row>
    <row r="20" spans="1:29" s="27" customFormat="1" ht="15" customHeight="1" x14ac:dyDescent="0.25">
      <c r="A20" s="38" t="s">
        <v>15</v>
      </c>
      <c r="B20" s="12" t="s">
        <v>76</v>
      </c>
      <c r="C20" s="87" t="e">
        <f t="shared" si="0"/>
        <v>#REF!</v>
      </c>
      <c r="D20" s="87" t="e">
        <f t="shared" si="1"/>
        <v>#REF!</v>
      </c>
      <c r="E20" s="87" t="e">
        <f t="shared" si="2"/>
        <v>#REF!</v>
      </c>
      <c r="F20" s="87" t="e">
        <f t="shared" si="3"/>
        <v>#REF!</v>
      </c>
      <c r="G20" s="87" t="e">
        <f t="shared" si="4"/>
        <v>#REF!</v>
      </c>
      <c r="I20" s="86"/>
      <c r="J20" s="87" t="e">
        <f>IF(OR(#REF!&lt;=0,#REF!&lt;=0),"―",(#REF!/#REF!-1)*100)</f>
        <v>#REF!</v>
      </c>
      <c r="K20" s="87" t="e">
        <f>IF(OR(#REF!&lt;=0,#REF!&lt;=0),"―",(#REF!/#REF!-1)*100)</f>
        <v>#REF!</v>
      </c>
      <c r="L20" s="87" t="e">
        <f>IF(OR(#REF!&lt;=0,#REF!&lt;=0),"―",(#REF!/#REF!-1)*100)</f>
        <v>#REF!</v>
      </c>
      <c r="M20" s="87" t="e">
        <f>IF(OR(#REF!&lt;=0,#REF!&lt;=0),"―",(#REF!/#REF!-1)*100)</f>
        <v>#REF!</v>
      </c>
      <c r="N20" s="87" t="e">
        <f>IF(OR(#REF!&lt;=0,#REF!&lt;=0),"―",(#REF!/#REF!-1)*100)</f>
        <v>#REF!</v>
      </c>
      <c r="O20" s="87" t="e">
        <f>IF(OR(#REF!&lt;=0,#REF!&lt;=0),"―",(#REF!/#REF!-1)*100)</f>
        <v>#REF!</v>
      </c>
      <c r="P20" s="87" t="e">
        <f>IF(OR(#REF!&lt;=0,#REF!&lt;=0),"―",(#REF!/#REF!-1)*100)</f>
        <v>#REF!</v>
      </c>
      <c r="Q20" s="87" t="e">
        <f>IF(OR(#REF!&lt;=0,#REF!&lt;=0),"―",(#REF!/#REF!-1)*100)</f>
        <v>#REF!</v>
      </c>
      <c r="R20" s="87" t="e">
        <f>IF(OR(#REF!&lt;=0,#REF!&lt;=0),"―",(#REF!/#REF!-1)*100)</f>
        <v>#REF!</v>
      </c>
      <c r="S20" s="87" t="e">
        <f>IF(OR(#REF!&lt;=0,#REF!&lt;=0),"―",(#REF!/#REF!-1)*100)</f>
        <v>#REF!</v>
      </c>
      <c r="T20" s="87" t="e">
        <f>IF(OR(#REF!&lt;=0,#REF!&lt;=0),"―",(#REF!/#REF!-1)*100)</f>
        <v>#REF!</v>
      </c>
      <c r="U20" s="87" t="e">
        <f>IF(OR(#REF!&lt;=0,#REF!&lt;=0),"―",(#REF!/#REF!-1)*100)</f>
        <v>#REF!</v>
      </c>
      <c r="V20" s="87" t="e">
        <f>IF(OR(#REF!&lt;=0,#REF!&lt;=0),"―",(#REF!/#REF!-1)*100)</f>
        <v>#REF!</v>
      </c>
      <c r="W20" s="87" t="e">
        <f>IF(OR(#REF!&lt;=0,#REF!&lt;=0),"―",(#REF!/#REF!-1)*100)</f>
        <v>#REF!</v>
      </c>
      <c r="X20" s="87" t="e">
        <f>IF(OR(#REF!&lt;=0,#REF!&lt;=0),"―",(#REF!/#REF!-1)*100)</f>
        <v>#REF!</v>
      </c>
      <c r="Y20" s="87" t="e">
        <f>IF(OR(#REF!&lt;=0,#REF!&lt;=0),"―",(#REF!/#REF!-1)*100)</f>
        <v>#REF!</v>
      </c>
      <c r="AC20" s="27" t="s">
        <v>89</v>
      </c>
    </row>
    <row r="21" spans="1:29" s="27" customFormat="1" ht="15" customHeight="1" x14ac:dyDescent="0.25">
      <c r="A21" s="36" t="s">
        <v>32</v>
      </c>
      <c r="B21" s="11" t="s">
        <v>28</v>
      </c>
      <c r="C21" s="85" t="e">
        <f t="shared" si="0"/>
        <v>#REF!</v>
      </c>
      <c r="D21" s="85" t="e">
        <f t="shared" si="1"/>
        <v>#REF!</v>
      </c>
      <c r="E21" s="85" t="e">
        <f t="shared" si="2"/>
        <v>#REF!</v>
      </c>
      <c r="F21" s="85" t="e">
        <f t="shared" si="3"/>
        <v>#REF!</v>
      </c>
      <c r="G21" s="85" t="str">
        <f t="shared" si="4"/>
        <v>―</v>
      </c>
      <c r="I21" s="92"/>
      <c r="J21" s="85" t="e">
        <f>IF(OR(#REF!&lt;=0,#REF!&lt;=0),"―",(#REF!/#REF!-1)*100)</f>
        <v>#REF!</v>
      </c>
      <c r="K21" s="85" t="e">
        <f>IF(OR(#REF!&lt;=0,#REF!&lt;=0),"―",(#REF!/#REF!-1)*100)</f>
        <v>#REF!</v>
      </c>
      <c r="L21" s="85" t="e">
        <f>IF(OR(#REF!&lt;=0,#REF!&lt;=0),"―",(#REF!/#REF!-1)*100)</f>
        <v>#REF!</v>
      </c>
      <c r="M21" s="85" t="e">
        <f>IF(OR(#REF!&lt;=0,#REF!&lt;=0),"―",(#REF!/#REF!-1)*100)</f>
        <v>#REF!</v>
      </c>
      <c r="N21" s="85" t="e">
        <f>IF(OR(#REF!&lt;=0,#REF!&lt;=0),"―",(#REF!/#REF!-1)*100)</f>
        <v>#REF!</v>
      </c>
      <c r="O21" s="85" t="e">
        <f>IF(OR(#REF!&lt;=0,#REF!&lt;=0),"―",(#REF!/#REF!-1)*100)</f>
        <v>#REF!</v>
      </c>
      <c r="P21" s="85" t="e">
        <f>IF(OR(#REF!&lt;=0,#REF!&lt;=0),"―",(#REF!/#REF!-1)*100)</f>
        <v>#REF!</v>
      </c>
      <c r="Q21" s="85" t="e">
        <f>IF(OR(#REF!&lt;=0,#REF!&lt;=0),"―",(#REF!/#REF!-1)*100)</f>
        <v>#REF!</v>
      </c>
      <c r="R21" s="85" t="e">
        <f>IF(OR(#REF!&lt;=0,#REF!&lt;=0),"―",(#REF!/#REF!-1)*100)</f>
        <v>#REF!</v>
      </c>
      <c r="S21" s="85" t="e">
        <f>IF(OR(#REF!&lt;=0,#REF!&lt;=0),"―",(#REF!/#REF!-1)*100)</f>
        <v>#REF!</v>
      </c>
      <c r="T21" s="85" t="e">
        <f>IF(OR(#REF!&lt;=0,#REF!&lt;=0),"―",(#REF!/#REF!-1)*100)</f>
        <v>#REF!</v>
      </c>
      <c r="U21" s="85" t="e">
        <f>IF(OR(#REF!&lt;=0,#REF!&lt;=0),"―",(#REF!/#REF!-1)*100)</f>
        <v>#REF!</v>
      </c>
      <c r="V21" s="85" t="e">
        <f>IF(OR(#REF!&lt;=0,#REF!&lt;=0),"―",(#REF!/#REF!-1)*100)</f>
        <v>#REF!</v>
      </c>
      <c r="W21" s="85" t="e">
        <f>IF(OR(#REF!&lt;=0,#REF!&lt;=0),"―",(#REF!/#REF!-1)*100)</f>
        <v>#REF!</v>
      </c>
      <c r="X21" s="85" t="e">
        <f>IF(OR(#REF!&lt;=0,#REF!&lt;=0),"―",(#REF!/#REF!-1)*100)</f>
        <v>#REF!</v>
      </c>
      <c r="Y21" s="85"/>
      <c r="AC21" s="27" t="s">
        <v>89</v>
      </c>
    </row>
    <row r="22" spans="1:29" s="27" customFormat="1" ht="15" customHeight="1" x14ac:dyDescent="0.25">
      <c r="A22" s="36" t="s">
        <v>38</v>
      </c>
      <c r="B22" s="11" t="s">
        <v>41</v>
      </c>
      <c r="C22" s="85" t="e">
        <f t="shared" si="0"/>
        <v>#REF!</v>
      </c>
      <c r="D22" s="85" t="e">
        <f t="shared" si="1"/>
        <v>#REF!</v>
      </c>
      <c r="E22" s="85" t="e">
        <f t="shared" si="2"/>
        <v>#REF!</v>
      </c>
      <c r="F22" s="85" t="e">
        <f t="shared" si="3"/>
        <v>#REF!</v>
      </c>
      <c r="G22" s="85" t="str">
        <f t="shared" si="4"/>
        <v>―</v>
      </c>
      <c r="I22" s="92"/>
      <c r="J22" s="85" t="e">
        <f>IF(OR(#REF!&lt;=0,#REF!&lt;=0),"―",(#REF!/#REF!-1)*100)</f>
        <v>#REF!</v>
      </c>
      <c r="K22" s="85" t="e">
        <f>IF(OR(#REF!&lt;=0,#REF!&lt;=0),"―",(#REF!/#REF!-1)*100)</f>
        <v>#REF!</v>
      </c>
      <c r="L22" s="85" t="e">
        <f>IF(OR(#REF!&lt;=0,#REF!&lt;=0),"―",(#REF!/#REF!-1)*100)</f>
        <v>#REF!</v>
      </c>
      <c r="M22" s="85" t="e">
        <f>IF(OR(#REF!&lt;=0,#REF!&lt;=0),"―",(#REF!/#REF!-1)*100)</f>
        <v>#REF!</v>
      </c>
      <c r="N22" s="85" t="e">
        <f>IF(OR(#REF!&lt;=0,#REF!&lt;=0),"―",(#REF!/#REF!-1)*100)</f>
        <v>#REF!</v>
      </c>
      <c r="O22" s="85" t="e">
        <f>IF(OR(#REF!&lt;=0,#REF!&lt;=0),"―",(#REF!/#REF!-1)*100)</f>
        <v>#REF!</v>
      </c>
      <c r="P22" s="85" t="e">
        <f>IF(OR(#REF!&lt;=0,#REF!&lt;=0),"―",(#REF!/#REF!-1)*100)</f>
        <v>#REF!</v>
      </c>
      <c r="Q22" s="85" t="e">
        <f>IF(OR(#REF!&lt;=0,#REF!&lt;=0),"―",(#REF!/#REF!-1)*100)</f>
        <v>#REF!</v>
      </c>
      <c r="R22" s="85" t="e">
        <f>IF(OR(#REF!&lt;=0,#REF!&lt;=0),"―",(#REF!/#REF!-1)*100)</f>
        <v>#REF!</v>
      </c>
      <c r="S22" s="85" t="e">
        <f>IF(OR(#REF!&lt;=0,#REF!&lt;=0),"―",(#REF!/#REF!-1)*100)</f>
        <v>#REF!</v>
      </c>
      <c r="T22" s="85" t="e">
        <f>IF(OR(#REF!&lt;=0,#REF!&lt;=0),"―",(#REF!/#REF!-1)*100)</f>
        <v>#REF!</v>
      </c>
      <c r="U22" s="85" t="e">
        <f>IF(OR(#REF!&lt;=0,#REF!&lt;=0),"―",(#REF!/#REF!-1)*100)</f>
        <v>#REF!</v>
      </c>
      <c r="V22" s="85" t="e">
        <f>IF(OR(#REF!&lt;=0,#REF!&lt;=0),"―",(#REF!/#REF!-1)*100)</f>
        <v>#REF!</v>
      </c>
      <c r="W22" s="85" t="e">
        <f>IF(OR(#REF!&lt;=0,#REF!&lt;=0),"―",(#REF!/#REF!-1)*100)</f>
        <v>#REF!</v>
      </c>
      <c r="X22" s="85" t="e">
        <f>IF(OR(#REF!&lt;=0,#REF!&lt;=0),"―",(#REF!/#REF!-1)*100)</f>
        <v>#REF!</v>
      </c>
      <c r="Y22" s="85"/>
      <c r="AC22" s="27" t="s">
        <v>89</v>
      </c>
    </row>
    <row r="23" spans="1:29" s="27" customFormat="1" ht="15" customHeight="1" x14ac:dyDescent="0.25">
      <c r="A23" s="45" t="s">
        <v>48</v>
      </c>
      <c r="B23" s="13" t="s">
        <v>515</v>
      </c>
      <c r="C23" s="91" t="e">
        <f t="shared" si="0"/>
        <v>#REF!</v>
      </c>
      <c r="D23" s="91" t="e">
        <f t="shared" si="1"/>
        <v>#REF!</v>
      </c>
      <c r="E23" s="91" t="e">
        <f t="shared" si="2"/>
        <v>#REF!</v>
      </c>
      <c r="F23" s="91" t="e">
        <f t="shared" si="3"/>
        <v>#REF!</v>
      </c>
      <c r="G23" s="91" t="e">
        <f t="shared" si="4"/>
        <v>#REF!</v>
      </c>
      <c r="I23" s="91"/>
      <c r="J23" s="85" t="e">
        <f>IF(OR(#REF!&lt;=0,#REF!&lt;=0),"―",(#REF!/#REF!-1)*100)</f>
        <v>#REF!</v>
      </c>
      <c r="K23" s="85" t="e">
        <f>IF(OR(#REF!&lt;=0,#REF!&lt;=0),"―",(#REF!/#REF!-1)*100)</f>
        <v>#REF!</v>
      </c>
      <c r="L23" s="85" t="e">
        <f>IF(OR(#REF!&lt;=0,#REF!&lt;=0),"―",(#REF!/#REF!-1)*100)</f>
        <v>#REF!</v>
      </c>
      <c r="M23" s="85" t="e">
        <f>IF(OR(#REF!&lt;=0,#REF!&lt;=0),"―",(#REF!/#REF!-1)*100)</f>
        <v>#REF!</v>
      </c>
      <c r="N23" s="85" t="e">
        <f>IF(OR(#REF!&lt;=0,#REF!&lt;=0),"―",(#REF!/#REF!-1)*100)</f>
        <v>#REF!</v>
      </c>
      <c r="O23" s="85" t="e">
        <f>IF(OR(#REF!&lt;=0,#REF!&lt;=0),"―",(#REF!/#REF!-1)*100)</f>
        <v>#REF!</v>
      </c>
      <c r="P23" s="85" t="e">
        <f>IF(OR(#REF!&lt;=0,#REF!&lt;=0),"―",(#REF!/#REF!-1)*100)</f>
        <v>#REF!</v>
      </c>
      <c r="Q23" s="85" t="e">
        <f>IF(OR(#REF!&lt;=0,#REF!&lt;=0),"―",(#REF!/#REF!-1)*100)</f>
        <v>#REF!</v>
      </c>
      <c r="R23" s="85" t="e">
        <f>IF(OR(#REF!&lt;=0,#REF!&lt;=0),"―",(#REF!/#REF!-1)*100)</f>
        <v>#REF!</v>
      </c>
      <c r="S23" s="85" t="e">
        <f>IF(OR(#REF!&lt;=0,#REF!&lt;=0),"―",(#REF!/#REF!-1)*100)</f>
        <v>#REF!</v>
      </c>
      <c r="T23" s="85" t="e">
        <f>IF(OR(#REF!&lt;=0,#REF!&lt;=0),"―",(#REF!/#REF!-1)*100)</f>
        <v>#REF!</v>
      </c>
      <c r="U23" s="85" t="e">
        <f>IF(OR(#REF!&lt;=0,#REF!&lt;=0),"―",(#REF!/#REF!-1)*100)</f>
        <v>#REF!</v>
      </c>
      <c r="V23" s="85" t="e">
        <f>IF(OR(#REF!&lt;=0,#REF!&lt;=0),"―",(#REF!/#REF!-1)*100)</f>
        <v>#REF!</v>
      </c>
      <c r="W23" s="85" t="e">
        <f>IF(OR(#REF!&lt;=0,#REF!&lt;=0),"―",(#REF!/#REF!-1)*100)</f>
        <v>#REF!</v>
      </c>
      <c r="X23" s="85" t="e">
        <f>IF(OR(#REF!&lt;=0,#REF!&lt;=0),"―",(#REF!/#REF!-1)*100)</f>
        <v>#REF!</v>
      </c>
      <c r="Y23" s="85" t="e">
        <f>IF(OR(#REF!&lt;=0,#REF!&lt;=0),"―",(#REF!/#REF!-1)*100)</f>
        <v>#REF!</v>
      </c>
      <c r="AC23" s="27" t="s">
        <v>89</v>
      </c>
    </row>
    <row r="24" spans="1:29" s="27" customFormat="1" ht="15" customHeight="1" x14ac:dyDescent="0.25">
      <c r="A24" s="36" t="s">
        <v>49</v>
      </c>
      <c r="B24" s="11" t="s">
        <v>510</v>
      </c>
      <c r="C24" s="85" t="e">
        <f t="shared" si="0"/>
        <v>#REF!</v>
      </c>
      <c r="D24" s="85" t="e">
        <f t="shared" si="1"/>
        <v>#REF!</v>
      </c>
      <c r="E24" s="85" t="e">
        <f t="shared" si="2"/>
        <v>#REF!</v>
      </c>
      <c r="F24" s="85" t="e">
        <f t="shared" si="3"/>
        <v>#REF!</v>
      </c>
      <c r="G24" s="85" t="str">
        <f t="shared" si="4"/>
        <v>―</v>
      </c>
      <c r="I24" s="92"/>
      <c r="J24" s="85" t="e">
        <f>IF(OR(#REF!&lt;=0,#REF!&lt;=0),"―",(#REF!/#REF!-1)*100)</f>
        <v>#REF!</v>
      </c>
      <c r="K24" s="85" t="e">
        <f>IF(OR(#REF!&lt;=0,#REF!&lt;=0),"―",(#REF!/#REF!-1)*100)</f>
        <v>#REF!</v>
      </c>
      <c r="L24" s="85" t="e">
        <f>IF(OR(#REF!&lt;=0,#REF!&lt;=0),"―",(#REF!/#REF!-1)*100)</f>
        <v>#REF!</v>
      </c>
      <c r="M24" s="85" t="e">
        <f>IF(OR(#REF!&lt;=0,#REF!&lt;=0),"―",(#REF!/#REF!-1)*100)</f>
        <v>#REF!</v>
      </c>
      <c r="N24" s="85" t="e">
        <f>IF(OR(#REF!&lt;=0,#REF!&lt;=0),"―",(#REF!/#REF!-1)*100)</f>
        <v>#REF!</v>
      </c>
      <c r="O24" s="85" t="e">
        <f>IF(OR(#REF!&lt;=0,#REF!&lt;=0),"―",(#REF!/#REF!-1)*100)</f>
        <v>#REF!</v>
      </c>
      <c r="P24" s="85" t="e">
        <f>IF(OR(#REF!&lt;=0,#REF!&lt;=0),"―",(#REF!/#REF!-1)*100)</f>
        <v>#REF!</v>
      </c>
      <c r="Q24" s="85" t="e">
        <f>IF(OR(#REF!&lt;=0,#REF!&lt;=0),"―",(#REF!/#REF!-1)*100)</f>
        <v>#REF!</v>
      </c>
      <c r="R24" s="85" t="e">
        <f>IF(OR(#REF!&lt;=0,#REF!&lt;=0),"―",(#REF!/#REF!-1)*100)</f>
        <v>#REF!</v>
      </c>
      <c r="S24" s="85" t="e">
        <f>IF(OR(#REF!&lt;=0,#REF!&lt;=0),"―",(#REF!/#REF!-1)*100)</f>
        <v>#REF!</v>
      </c>
      <c r="T24" s="85" t="e">
        <f>IF(OR(#REF!&lt;=0,#REF!&lt;=0),"―",(#REF!/#REF!-1)*100)</f>
        <v>#REF!</v>
      </c>
      <c r="U24" s="85" t="e">
        <f>IF(OR(#REF!&lt;=0,#REF!&lt;=0),"―",(#REF!/#REF!-1)*100)</f>
        <v>#REF!</v>
      </c>
      <c r="V24" s="85" t="e">
        <f>IF(OR(#REF!&lt;=0,#REF!&lt;=0),"―",(#REF!/#REF!-1)*100)</f>
        <v>#REF!</v>
      </c>
      <c r="W24" s="85" t="e">
        <f>IF(OR(#REF!&lt;=0,#REF!&lt;=0),"―",(#REF!/#REF!-1)*100)</f>
        <v>#REF!</v>
      </c>
      <c r="X24" s="85" t="e">
        <f>IF(OR(#REF!&lt;=0,#REF!&lt;=0),"―",(#REF!/#REF!-1)*100)</f>
        <v>#REF!</v>
      </c>
      <c r="Y24" s="85"/>
      <c r="AC24" s="27" t="s">
        <v>89</v>
      </c>
    </row>
    <row r="25" spans="1:29" s="27" customFormat="1" ht="15" customHeight="1" x14ac:dyDescent="0.25">
      <c r="A25" s="36" t="s">
        <v>51</v>
      </c>
      <c r="B25" s="11" t="s">
        <v>512</v>
      </c>
      <c r="C25" s="85" t="e">
        <f t="shared" si="0"/>
        <v>#REF!</v>
      </c>
      <c r="D25" s="85" t="e">
        <f t="shared" si="1"/>
        <v>#REF!</v>
      </c>
      <c r="E25" s="85" t="e">
        <f t="shared" si="2"/>
        <v>#REF!</v>
      </c>
      <c r="F25" s="85" t="e">
        <f t="shared" si="3"/>
        <v>#REF!</v>
      </c>
      <c r="G25" s="85" t="str">
        <f t="shared" si="4"/>
        <v>―</v>
      </c>
      <c r="I25" s="92"/>
      <c r="J25" s="85" t="e">
        <f>IF(OR(#REF!&lt;=0,#REF!&lt;=0),"―",(#REF!/#REF!-1)*100)</f>
        <v>#REF!</v>
      </c>
      <c r="K25" s="85" t="e">
        <f>IF(OR(#REF!&lt;=0,#REF!&lt;=0),"―",(#REF!/#REF!-1)*100)</f>
        <v>#REF!</v>
      </c>
      <c r="L25" s="85" t="e">
        <f>IF(OR(#REF!&lt;=0,#REF!&lt;=0),"―",(#REF!/#REF!-1)*100)</f>
        <v>#REF!</v>
      </c>
      <c r="M25" s="85" t="e">
        <f>IF(OR(#REF!&lt;=0,#REF!&lt;=0),"―",(#REF!/#REF!-1)*100)</f>
        <v>#REF!</v>
      </c>
      <c r="N25" s="85" t="e">
        <f>IF(OR(#REF!&lt;=0,#REF!&lt;=0),"―",(#REF!/#REF!-1)*100)</f>
        <v>#REF!</v>
      </c>
      <c r="O25" s="85" t="e">
        <f>IF(OR(#REF!&lt;=0,#REF!&lt;=0),"―",(#REF!/#REF!-1)*100)</f>
        <v>#REF!</v>
      </c>
      <c r="P25" s="85" t="e">
        <f>IF(OR(#REF!&lt;=0,#REF!&lt;=0),"―",(#REF!/#REF!-1)*100)</f>
        <v>#REF!</v>
      </c>
      <c r="Q25" s="85" t="e">
        <f>IF(OR(#REF!&lt;=0,#REF!&lt;=0),"―",(#REF!/#REF!-1)*100)</f>
        <v>#REF!</v>
      </c>
      <c r="R25" s="85" t="e">
        <f>IF(OR(#REF!&lt;=0,#REF!&lt;=0),"―",(#REF!/#REF!-1)*100)</f>
        <v>#REF!</v>
      </c>
      <c r="S25" s="85" t="e">
        <f>IF(OR(#REF!&lt;=0,#REF!&lt;=0),"―",(#REF!/#REF!-1)*100)</f>
        <v>#REF!</v>
      </c>
      <c r="T25" s="85" t="e">
        <f>IF(OR(#REF!&lt;=0,#REF!&lt;=0),"―",(#REF!/#REF!-1)*100)</f>
        <v>#REF!</v>
      </c>
      <c r="U25" s="85" t="e">
        <f>IF(OR(#REF!&lt;=0,#REF!&lt;=0),"―",(#REF!/#REF!-1)*100)</f>
        <v>#REF!</v>
      </c>
      <c r="V25" s="85" t="e">
        <f>IF(OR(#REF!&lt;=0,#REF!&lt;=0),"―",(#REF!/#REF!-1)*100)</f>
        <v>#REF!</v>
      </c>
      <c r="W25" s="85" t="e">
        <f>IF(OR(#REF!&lt;=0,#REF!&lt;=0),"―",(#REF!/#REF!-1)*100)</f>
        <v>#REF!</v>
      </c>
      <c r="X25" s="85" t="e">
        <f>IF(OR(#REF!&lt;=0,#REF!&lt;=0),"―",(#REF!/#REF!-1)*100)</f>
        <v>#REF!</v>
      </c>
      <c r="Y25" s="85"/>
      <c r="AC25" s="27" t="s">
        <v>89</v>
      </c>
    </row>
    <row r="26" spans="1:29" s="27" customFormat="1" ht="15" customHeight="1" x14ac:dyDescent="0.25">
      <c r="A26" s="45" t="s">
        <v>56</v>
      </c>
      <c r="B26" s="13" t="s">
        <v>516</v>
      </c>
      <c r="C26" s="91" t="e">
        <f t="shared" si="0"/>
        <v>#REF!</v>
      </c>
      <c r="D26" s="91" t="e">
        <f t="shared" si="1"/>
        <v>#REF!</v>
      </c>
      <c r="E26" s="91" t="e">
        <f t="shared" si="2"/>
        <v>#REF!</v>
      </c>
      <c r="F26" s="91" t="e">
        <f t="shared" si="3"/>
        <v>#REF!</v>
      </c>
      <c r="G26" s="91" t="str">
        <f t="shared" si="4"/>
        <v>―</v>
      </c>
      <c r="I26" s="91"/>
      <c r="J26" s="91" t="e">
        <f>IF(OR(#REF!&lt;=0,#REF!&lt;=0),"―",(#REF!/#REF!-1)*100)</f>
        <v>#REF!</v>
      </c>
      <c r="K26" s="91" t="e">
        <f>IF(OR(#REF!&lt;=0,#REF!&lt;=0),"―",(#REF!/#REF!-1)*100)</f>
        <v>#REF!</v>
      </c>
      <c r="L26" s="91" t="e">
        <f>IF(OR(#REF!&lt;=0,#REF!&lt;=0),"―",(#REF!/#REF!-1)*100)</f>
        <v>#REF!</v>
      </c>
      <c r="M26" s="91" t="e">
        <f>IF(OR(#REF!&lt;=0,#REF!&lt;=0),"―",(#REF!/#REF!-1)*100)</f>
        <v>#REF!</v>
      </c>
      <c r="N26" s="91" t="e">
        <f>IF(OR(#REF!&lt;=0,#REF!&lt;=0),"―",(#REF!/#REF!-1)*100)</f>
        <v>#REF!</v>
      </c>
      <c r="O26" s="91" t="e">
        <f>IF(OR(#REF!&lt;=0,#REF!&lt;=0),"―",(#REF!/#REF!-1)*100)</f>
        <v>#REF!</v>
      </c>
      <c r="P26" s="91" t="e">
        <f>IF(OR(#REF!&lt;=0,#REF!&lt;=0),"―",(#REF!/#REF!-1)*100)</f>
        <v>#REF!</v>
      </c>
      <c r="Q26" s="91" t="e">
        <f>IF(OR(#REF!&lt;=0,#REF!&lt;=0),"―",(#REF!/#REF!-1)*100)</f>
        <v>#REF!</v>
      </c>
      <c r="R26" s="91" t="e">
        <f>IF(OR(#REF!&lt;=0,#REF!&lt;=0),"―",(#REF!/#REF!-1)*100)</f>
        <v>#REF!</v>
      </c>
      <c r="S26" s="91" t="e">
        <f>IF(OR(#REF!&lt;=0,#REF!&lt;=0),"―",(#REF!/#REF!-1)*100)</f>
        <v>#REF!</v>
      </c>
      <c r="T26" s="91" t="e">
        <f>IF(OR(#REF!&lt;=0,#REF!&lt;=0),"―",(#REF!/#REF!-1)*100)</f>
        <v>#REF!</v>
      </c>
      <c r="U26" s="91" t="e">
        <f>IF(OR(#REF!&lt;=0,#REF!&lt;=0),"―",(#REF!/#REF!-1)*100)</f>
        <v>#REF!</v>
      </c>
      <c r="V26" s="91" t="e">
        <f>IF(OR(#REF!&lt;=0,#REF!&lt;=0),"―",(#REF!/#REF!-1)*100)</f>
        <v>#REF!</v>
      </c>
      <c r="W26" s="91" t="e">
        <f>IF(OR(#REF!&lt;=0,#REF!&lt;=0),"―",(#REF!/#REF!-1)*100)</f>
        <v>#REF!</v>
      </c>
      <c r="X26" s="91" t="e">
        <f>IF(OR(#REF!&lt;=0,#REF!&lt;=0),"―",(#REF!/#REF!-1)*100)</f>
        <v>#REF!</v>
      </c>
      <c r="Y26" s="91"/>
      <c r="AC26" s="27" t="s">
        <v>89</v>
      </c>
    </row>
    <row r="27" spans="1:29" s="27" customFormat="1" ht="15" customHeight="1" x14ac:dyDescent="0.25">
      <c r="A27" s="45" t="s">
        <v>57</v>
      </c>
      <c r="B27" s="13" t="s">
        <v>54</v>
      </c>
      <c r="C27" s="91" t="e">
        <f t="shared" si="0"/>
        <v>#REF!</v>
      </c>
      <c r="D27" s="91" t="e">
        <f t="shared" si="1"/>
        <v>#REF!</v>
      </c>
      <c r="E27" s="91" t="e">
        <f t="shared" si="2"/>
        <v>#REF!</v>
      </c>
      <c r="F27" s="91" t="e">
        <f t="shared" si="3"/>
        <v>#REF!</v>
      </c>
      <c r="G27" s="91" t="str">
        <f t="shared" si="4"/>
        <v>―</v>
      </c>
      <c r="I27" s="90"/>
      <c r="J27" s="91" t="e">
        <f>IF(OR(#REF!&lt;=0,#REF!&lt;=0),"―",(#REF!/#REF!-1)*100)</f>
        <v>#REF!</v>
      </c>
      <c r="K27" s="91" t="e">
        <f>IF(OR(#REF!&lt;=0,#REF!&lt;=0),"―",(#REF!/#REF!-1)*100)</f>
        <v>#REF!</v>
      </c>
      <c r="L27" s="91" t="e">
        <f>IF(OR(#REF!&lt;=0,#REF!&lt;=0),"―",(#REF!/#REF!-1)*100)</f>
        <v>#REF!</v>
      </c>
      <c r="M27" s="91" t="e">
        <f>IF(OR(#REF!&lt;=0,#REF!&lt;=0),"―",(#REF!/#REF!-1)*100)</f>
        <v>#REF!</v>
      </c>
      <c r="N27" s="91" t="e">
        <f>IF(OR(#REF!&lt;=0,#REF!&lt;=0),"―",(#REF!/#REF!-1)*100)</f>
        <v>#REF!</v>
      </c>
      <c r="O27" s="91" t="e">
        <f>IF(OR(#REF!&lt;=0,#REF!&lt;=0),"―",(#REF!/#REF!-1)*100)</f>
        <v>#REF!</v>
      </c>
      <c r="P27" s="91" t="e">
        <f>IF(OR(#REF!&lt;=0,#REF!&lt;=0),"―",(#REF!/#REF!-1)*100)</f>
        <v>#REF!</v>
      </c>
      <c r="Q27" s="91" t="e">
        <f>IF(OR(#REF!&lt;=0,#REF!&lt;=0),"―",(#REF!/#REF!-1)*100)</f>
        <v>#REF!</v>
      </c>
      <c r="R27" s="91" t="e">
        <f>IF(OR(#REF!&lt;=0,#REF!&lt;=0),"―",(#REF!/#REF!-1)*100)</f>
        <v>#REF!</v>
      </c>
      <c r="S27" s="91" t="e">
        <f>IF(OR(#REF!&lt;=0,#REF!&lt;=0),"―",(#REF!/#REF!-1)*100)</f>
        <v>#REF!</v>
      </c>
      <c r="T27" s="91" t="e">
        <f>IF(OR(#REF!&lt;=0,#REF!&lt;=0),"―",(#REF!/#REF!-1)*100)</f>
        <v>#REF!</v>
      </c>
      <c r="U27" s="91" t="e">
        <f>IF(OR(#REF!&lt;=0,#REF!&lt;=0),"―",(#REF!/#REF!-1)*100)</f>
        <v>#REF!</v>
      </c>
      <c r="V27" s="91" t="e">
        <f>IF(OR(#REF!&lt;=0,#REF!&lt;=0),"―",(#REF!/#REF!-1)*100)</f>
        <v>#REF!</v>
      </c>
      <c r="W27" s="91" t="e">
        <f>IF(OR(#REF!&lt;=0,#REF!&lt;=0),"―",(#REF!/#REF!-1)*100)</f>
        <v>#REF!</v>
      </c>
      <c r="X27" s="91" t="e">
        <f>IF(OR(#REF!&lt;=0,#REF!&lt;=0),"―",(#REF!/#REF!-1)*100)</f>
        <v>#REF!</v>
      </c>
      <c r="Y27" s="91"/>
      <c r="AC27" s="27" t="s">
        <v>89</v>
      </c>
    </row>
    <row r="28" spans="1:29" s="27" customFormat="1" ht="15" customHeight="1" x14ac:dyDescent="0.25">
      <c r="A28" s="45" t="s">
        <v>58</v>
      </c>
      <c r="B28" s="13" t="s">
        <v>55</v>
      </c>
      <c r="C28" s="91" t="e">
        <f t="shared" si="0"/>
        <v>#REF!</v>
      </c>
      <c r="D28" s="91" t="e">
        <f t="shared" si="1"/>
        <v>#REF!</v>
      </c>
      <c r="E28" s="91" t="e">
        <f t="shared" si="2"/>
        <v>#REF!</v>
      </c>
      <c r="F28" s="91" t="e">
        <f t="shared" si="3"/>
        <v>#REF!</v>
      </c>
      <c r="G28" s="91" t="e">
        <f t="shared" si="4"/>
        <v>#REF!</v>
      </c>
      <c r="I28" s="91"/>
      <c r="J28" s="91" t="e">
        <f>IF(OR(#REF!&lt;=0,#REF!&lt;=0),"―",(#REF!/#REF!-1)*100)</f>
        <v>#REF!</v>
      </c>
      <c r="K28" s="91" t="e">
        <f>IF(OR(#REF!&lt;=0,#REF!&lt;=0),"―",(#REF!/#REF!-1)*100)</f>
        <v>#REF!</v>
      </c>
      <c r="L28" s="91" t="e">
        <f>IF(OR(#REF!&lt;=0,#REF!&lt;=0),"―",(#REF!/#REF!-1)*100)</f>
        <v>#REF!</v>
      </c>
      <c r="M28" s="91" t="e">
        <f>IF(OR(#REF!&lt;=0,#REF!&lt;=0),"―",(#REF!/#REF!-1)*100)</f>
        <v>#REF!</v>
      </c>
      <c r="N28" s="91" t="e">
        <f>IF(OR(#REF!&lt;=0,#REF!&lt;=0),"―",(#REF!/#REF!-1)*100)</f>
        <v>#REF!</v>
      </c>
      <c r="O28" s="91" t="e">
        <f>IF(OR(#REF!&lt;=0,#REF!&lt;=0),"―",(#REF!/#REF!-1)*100)</f>
        <v>#REF!</v>
      </c>
      <c r="P28" s="91" t="e">
        <f>IF(OR(#REF!&lt;=0,#REF!&lt;=0),"―",(#REF!/#REF!-1)*100)</f>
        <v>#REF!</v>
      </c>
      <c r="Q28" s="91" t="e">
        <f>IF(OR(#REF!&lt;=0,#REF!&lt;=0),"―",(#REF!/#REF!-1)*100)</f>
        <v>#REF!</v>
      </c>
      <c r="R28" s="91" t="e">
        <f>IF(OR(#REF!&lt;=0,#REF!&lt;=0),"―",(#REF!/#REF!-1)*100)</f>
        <v>#REF!</v>
      </c>
      <c r="S28" s="91" t="e">
        <f>IF(OR(#REF!&lt;=0,#REF!&lt;=0),"―",(#REF!/#REF!-1)*100)</f>
        <v>#REF!</v>
      </c>
      <c r="T28" s="91" t="e">
        <f>IF(OR(#REF!&lt;=0,#REF!&lt;=0),"―",(#REF!/#REF!-1)*100)</f>
        <v>#REF!</v>
      </c>
      <c r="U28" s="91" t="e">
        <f>IF(OR(#REF!&lt;=0,#REF!&lt;=0),"―",(#REF!/#REF!-1)*100)</f>
        <v>#REF!</v>
      </c>
      <c r="V28" s="91" t="e">
        <f>IF(OR(#REF!&lt;=0,#REF!&lt;=0),"―",(#REF!/#REF!-1)*100)</f>
        <v>#REF!</v>
      </c>
      <c r="W28" s="91" t="e">
        <f>IF(OR(#REF!&lt;=0,#REF!&lt;=0),"―",(#REF!/#REF!-1)*100)</f>
        <v>#REF!</v>
      </c>
      <c r="X28" s="91" t="e">
        <f>IF(OR(#REF!&lt;=0,#REF!&lt;=0),"―",(#REF!/#REF!-1)*100)</f>
        <v>#REF!</v>
      </c>
      <c r="Y28" s="91" t="e">
        <f>IF(OR(#REF!&lt;=0,#REF!&lt;=0),"―",(#REF!/#REF!-1)*100)</f>
        <v>#REF!</v>
      </c>
      <c r="AC28" s="27" t="s">
        <v>89</v>
      </c>
    </row>
    <row r="29" spans="1:29"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Y29" s="93"/>
      <c r="AC29" s="27" t="s">
        <v>89</v>
      </c>
    </row>
    <row r="30" spans="1:29" s="27" customFormat="1" ht="15" customHeight="1" x14ac:dyDescent="0.25">
      <c r="A30" s="36" t="s">
        <v>102</v>
      </c>
      <c r="B30" s="11" t="s">
        <v>102</v>
      </c>
      <c r="C30" s="85" t="e">
        <f t="shared" ref="C30:F33" si="5">+IF(M30="","―",M30)</f>
        <v>#REF!</v>
      </c>
      <c r="D30" s="85" t="e">
        <f t="shared" si="5"/>
        <v>#REF!</v>
      </c>
      <c r="E30" s="85" t="e">
        <f t="shared" si="5"/>
        <v>#REF!</v>
      </c>
      <c r="F30" s="85" t="e">
        <f t="shared" si="5"/>
        <v>#REF!</v>
      </c>
      <c r="G30" s="85" t="e">
        <f>+IF(Y30="","―",Y30)</f>
        <v>#REF!</v>
      </c>
      <c r="I30" s="85"/>
      <c r="J30" s="85" t="e">
        <f>IF(OR(#REF!&lt;=0,#REF!&lt;=0),"―",(#REF!/#REF!-1)*100)</f>
        <v>#REF!</v>
      </c>
      <c r="K30" s="85" t="e">
        <f>IF(OR(#REF!&lt;=0,#REF!&lt;=0),"―",(#REF!/#REF!-1)*100)</f>
        <v>#REF!</v>
      </c>
      <c r="L30" s="85" t="e">
        <f>IF(OR(#REF!&lt;=0,#REF!&lt;=0),"―",(#REF!/#REF!-1)*100)</f>
        <v>#REF!</v>
      </c>
      <c r="M30" s="85" t="e">
        <f>IF(OR(#REF!&lt;=0,#REF!&lt;=0),"―",(#REF!/#REF!-1)*100)</f>
        <v>#REF!</v>
      </c>
      <c r="N30" s="85" t="e">
        <f>IF(OR(#REF!&lt;=0,#REF!&lt;=0),"―",(#REF!/#REF!-1)*100)</f>
        <v>#REF!</v>
      </c>
      <c r="O30" s="85" t="e">
        <f>IF(OR(#REF!&lt;=0,#REF!&lt;=0),"―",(#REF!/#REF!-1)*100)</f>
        <v>#REF!</v>
      </c>
      <c r="P30" s="85" t="e">
        <f>IF(OR(#REF!&lt;=0,#REF!&lt;=0),"―",(#REF!/#REF!-1)*100)</f>
        <v>#REF!</v>
      </c>
      <c r="Q30" s="85" t="e">
        <f>IF(OR(#REF!&lt;=0,#REF!&lt;=0),"―",(#REF!/#REF!-1)*100)</f>
        <v>#REF!</v>
      </c>
      <c r="R30" s="85" t="e">
        <f>IF(OR(#REF!&lt;=0,#REF!&lt;=0),"―",(#REF!/#REF!-1)*100)</f>
        <v>#REF!</v>
      </c>
      <c r="S30" s="85" t="e">
        <f>IF(OR(#REF!&lt;=0,#REF!&lt;=0),"―",(#REF!/#REF!-1)*100)</f>
        <v>#REF!</v>
      </c>
      <c r="T30" s="85" t="e">
        <f>IF(OR(#REF!&lt;=0,#REF!&lt;=0),"―",(#REF!/#REF!-1)*100)</f>
        <v>#REF!</v>
      </c>
      <c r="U30" s="85" t="e">
        <f>IF(OR(#REF!&lt;=0,#REF!&lt;=0),"―",(#REF!/#REF!-1)*100)</f>
        <v>#REF!</v>
      </c>
      <c r="V30" s="85" t="e">
        <f>IF(OR(#REF!&lt;=0,#REF!&lt;=0),"―",(#REF!/#REF!-1)*100)</f>
        <v>#REF!</v>
      </c>
      <c r="W30" s="85" t="e">
        <f>IF(OR(#REF!&lt;=0,#REF!&lt;=0),"―",(#REF!/#REF!-1)*100)</f>
        <v>#REF!</v>
      </c>
      <c r="X30" s="85" t="e">
        <f>IF(OR(#REF!&lt;=0,#REF!&lt;=0),"―",(#REF!/#REF!-1)*100)</f>
        <v>#REF!</v>
      </c>
      <c r="Y30" s="85" t="e">
        <f>IF(OR(#REF!&lt;=0,#REF!&lt;=0),"―",(#REF!/#REF!-1)*100)</f>
        <v>#REF!</v>
      </c>
      <c r="AC30" s="27" t="s">
        <v>89</v>
      </c>
    </row>
    <row r="31" spans="1:29" s="27" customFormat="1" ht="15" customHeight="1" x14ac:dyDescent="0.25">
      <c r="A31" s="38" t="s">
        <v>10</v>
      </c>
      <c r="B31" s="12" t="s">
        <v>13</v>
      </c>
      <c r="C31" s="87" t="e">
        <f t="shared" si="5"/>
        <v>#REF!</v>
      </c>
      <c r="D31" s="87" t="e">
        <f t="shared" si="5"/>
        <v>#REF!</v>
      </c>
      <c r="E31" s="87" t="e">
        <f t="shared" si="5"/>
        <v>#REF!</v>
      </c>
      <c r="F31" s="87" t="e">
        <f t="shared" si="5"/>
        <v>#REF!</v>
      </c>
      <c r="G31" s="87" t="e">
        <f>+IF(Y31="","―",Y31)</f>
        <v>#REF!</v>
      </c>
      <c r="I31" s="86"/>
      <c r="J31" s="87" t="e">
        <f>IF(OR(#REF!&lt;=0,#REF!&lt;=0),"―",(#REF!/#REF!-1)*100)</f>
        <v>#REF!</v>
      </c>
      <c r="K31" s="87" t="e">
        <f>IF(OR(#REF!&lt;=0,#REF!&lt;=0),"―",(#REF!/#REF!-1)*100)</f>
        <v>#REF!</v>
      </c>
      <c r="L31" s="87" t="e">
        <f>IF(OR(#REF!&lt;=0,#REF!&lt;=0),"―",(#REF!/#REF!-1)*100)</f>
        <v>#REF!</v>
      </c>
      <c r="M31" s="87" t="e">
        <f>IF(OR(#REF!&lt;=0,#REF!&lt;=0),"―",(#REF!/#REF!-1)*100)</f>
        <v>#REF!</v>
      </c>
      <c r="N31" s="87" t="e">
        <f>IF(OR(#REF!&lt;=0,#REF!&lt;=0),"―",(#REF!/#REF!-1)*100)</f>
        <v>#REF!</v>
      </c>
      <c r="O31" s="87" t="e">
        <f>IF(OR(#REF!&lt;=0,#REF!&lt;=0),"―",(#REF!/#REF!-1)*100)</f>
        <v>#REF!</v>
      </c>
      <c r="P31" s="87" t="e">
        <f>IF(OR(#REF!&lt;=0,#REF!&lt;=0),"―",(#REF!/#REF!-1)*100)</f>
        <v>#REF!</v>
      </c>
      <c r="Q31" s="87" t="e">
        <f>IF(OR(#REF!&lt;=0,#REF!&lt;=0),"―",(#REF!/#REF!-1)*100)</f>
        <v>#REF!</v>
      </c>
      <c r="R31" s="87" t="e">
        <f>IF(OR(#REF!&lt;=0,#REF!&lt;=0),"―",(#REF!/#REF!-1)*100)</f>
        <v>#REF!</v>
      </c>
      <c r="S31" s="87" t="e">
        <f>IF(OR(#REF!&lt;=0,#REF!&lt;=0),"―",(#REF!/#REF!-1)*100)</f>
        <v>#REF!</v>
      </c>
      <c r="T31" s="87" t="e">
        <f>IF(OR(#REF!&lt;=0,#REF!&lt;=0),"―",(#REF!/#REF!-1)*100)</f>
        <v>#REF!</v>
      </c>
      <c r="U31" s="87" t="e">
        <f>IF(OR(#REF!&lt;=0,#REF!&lt;=0),"―",(#REF!/#REF!-1)*100)</f>
        <v>#REF!</v>
      </c>
      <c r="V31" s="87" t="e">
        <f>IF(OR(#REF!&lt;=0,#REF!&lt;=0),"―",(#REF!/#REF!-1)*100)</f>
        <v>#REF!</v>
      </c>
      <c r="W31" s="87" t="e">
        <f>IF(OR(#REF!&lt;=0,#REF!&lt;=0),"―",(#REF!/#REF!-1)*100)</f>
        <v>#REF!</v>
      </c>
      <c r="X31" s="87" t="e">
        <f>IF(OR(#REF!&lt;=0,#REF!&lt;=0),"―",(#REF!/#REF!-1)*100)</f>
        <v>#REF!</v>
      </c>
      <c r="Y31" s="87" t="e">
        <f>IF(OR(#REF!&lt;=0,#REF!&lt;=0),"―",(#REF!/#REF!-1)*100)</f>
        <v>#REF!</v>
      </c>
      <c r="AC31" s="27" t="s">
        <v>89</v>
      </c>
    </row>
    <row r="32" spans="1:29" s="27" customFormat="1" ht="15" customHeight="1" x14ac:dyDescent="0.25">
      <c r="A32" s="38" t="s">
        <v>11</v>
      </c>
      <c r="B32" s="12" t="s">
        <v>44</v>
      </c>
      <c r="C32" s="87" t="e">
        <f t="shared" si="5"/>
        <v>#REF!</v>
      </c>
      <c r="D32" s="87" t="e">
        <f t="shared" si="5"/>
        <v>#REF!</v>
      </c>
      <c r="E32" s="87" t="e">
        <f t="shared" si="5"/>
        <v>#REF!</v>
      </c>
      <c r="F32" s="87" t="e">
        <f t="shared" si="5"/>
        <v>#REF!</v>
      </c>
      <c r="G32" s="87" t="e">
        <f>+IF(Y32="","―",Y32)</f>
        <v>#REF!</v>
      </c>
      <c r="I32" s="86"/>
      <c r="J32" s="87" t="e">
        <f>IF(OR(#REF!&lt;=0,#REF!&lt;=0),"―",(#REF!/#REF!-1)*100)</f>
        <v>#REF!</v>
      </c>
      <c r="K32" s="87" t="e">
        <f>IF(OR(#REF!&lt;=0,#REF!&lt;=0),"―",(#REF!/#REF!-1)*100)</f>
        <v>#REF!</v>
      </c>
      <c r="L32" s="87" t="e">
        <f>IF(OR(#REF!&lt;=0,#REF!&lt;=0),"―",(#REF!/#REF!-1)*100)</f>
        <v>#REF!</v>
      </c>
      <c r="M32" s="87" t="e">
        <f>IF(OR(#REF!&lt;=0,#REF!&lt;=0),"―",(#REF!/#REF!-1)*100)</f>
        <v>#REF!</v>
      </c>
      <c r="N32" s="87" t="e">
        <f>IF(OR(#REF!&lt;=0,#REF!&lt;=0),"―",(#REF!/#REF!-1)*100)</f>
        <v>#REF!</v>
      </c>
      <c r="O32" s="87" t="e">
        <f>IF(OR(#REF!&lt;=0,#REF!&lt;=0),"―",(#REF!/#REF!-1)*100)</f>
        <v>#REF!</v>
      </c>
      <c r="P32" s="87" t="e">
        <f>IF(OR(#REF!&lt;=0,#REF!&lt;=0),"―",(#REF!/#REF!-1)*100)</f>
        <v>#REF!</v>
      </c>
      <c r="Q32" s="87" t="e">
        <f>IF(OR(#REF!&lt;=0,#REF!&lt;=0),"―",(#REF!/#REF!-1)*100)</f>
        <v>#REF!</v>
      </c>
      <c r="R32" s="87" t="e">
        <f>IF(OR(#REF!&lt;=0,#REF!&lt;=0),"―",(#REF!/#REF!-1)*100)</f>
        <v>#REF!</v>
      </c>
      <c r="S32" s="87" t="e">
        <f>IF(OR(#REF!&lt;=0,#REF!&lt;=0),"―",(#REF!/#REF!-1)*100)</f>
        <v>#REF!</v>
      </c>
      <c r="T32" s="87" t="e">
        <f>IF(OR(#REF!&lt;=0,#REF!&lt;=0),"―",(#REF!/#REF!-1)*100)</f>
        <v>#REF!</v>
      </c>
      <c r="U32" s="87" t="e">
        <f>IF(OR(#REF!&lt;=0,#REF!&lt;=0),"―",(#REF!/#REF!-1)*100)</f>
        <v>#REF!</v>
      </c>
      <c r="V32" s="87" t="e">
        <f>IF(OR(#REF!&lt;=0,#REF!&lt;=0),"―",(#REF!/#REF!-1)*100)</f>
        <v>#REF!</v>
      </c>
      <c r="W32" s="87" t="e">
        <f>IF(OR(#REF!&lt;=0,#REF!&lt;=0),"―",(#REF!/#REF!-1)*100)</f>
        <v>#REF!</v>
      </c>
      <c r="X32" s="87" t="e">
        <f>IF(OR(#REF!&lt;=0,#REF!&lt;=0),"―",(#REF!/#REF!-1)*100)</f>
        <v>#REF!</v>
      </c>
      <c r="Y32" s="87" t="e">
        <f>IF(OR(#REF!&lt;=0,#REF!&lt;=0),"―",(#REF!/#REF!-1)*100)</f>
        <v>#REF!</v>
      </c>
      <c r="AC32" s="27" t="s">
        <v>89</v>
      </c>
    </row>
    <row r="33" spans="1:29" s="27" customFormat="1" ht="15" customHeight="1" x14ac:dyDescent="0.25">
      <c r="A33" s="128" t="s">
        <v>14</v>
      </c>
      <c r="B33" s="129" t="s">
        <v>77</v>
      </c>
      <c r="C33" s="130" t="e">
        <f t="shared" si="5"/>
        <v>#REF!</v>
      </c>
      <c r="D33" s="130" t="e">
        <f t="shared" si="5"/>
        <v>#REF!</v>
      </c>
      <c r="E33" s="130" t="e">
        <f t="shared" si="5"/>
        <v>#REF!</v>
      </c>
      <c r="F33" s="130" t="e">
        <f t="shared" si="5"/>
        <v>#REF!</v>
      </c>
      <c r="G33" s="130" t="e">
        <f>+IF(Y33="","―",Y33)</f>
        <v>#REF!</v>
      </c>
      <c r="I33" s="88"/>
      <c r="J33" s="89" t="e">
        <f>IF(OR(#REF!&lt;=0,#REF!&lt;=0),"―",(#REF!/#REF!-1)*100)</f>
        <v>#REF!</v>
      </c>
      <c r="K33" s="89" t="e">
        <f>IF(OR(#REF!&lt;=0,#REF!&lt;=0),"―",(#REF!/#REF!-1)*100)</f>
        <v>#REF!</v>
      </c>
      <c r="L33" s="89" t="e">
        <f>IF(OR(#REF!&lt;=0,#REF!&lt;=0),"―",(#REF!/#REF!-1)*100)</f>
        <v>#REF!</v>
      </c>
      <c r="M33" s="89" t="e">
        <f>IF(OR(#REF!&lt;=0,#REF!&lt;=0),"―",(#REF!/#REF!-1)*100)</f>
        <v>#REF!</v>
      </c>
      <c r="N33" s="89" t="e">
        <f>IF(OR(#REF!&lt;=0,#REF!&lt;=0),"―",(#REF!/#REF!-1)*100)</f>
        <v>#REF!</v>
      </c>
      <c r="O33" s="89" t="e">
        <f>IF(OR(#REF!&lt;=0,#REF!&lt;=0),"―",(#REF!/#REF!-1)*100)</f>
        <v>#REF!</v>
      </c>
      <c r="P33" s="89" t="e">
        <f>IF(OR(#REF!&lt;=0,#REF!&lt;=0),"―",(#REF!/#REF!-1)*100)</f>
        <v>#REF!</v>
      </c>
      <c r="Q33" s="89" t="e">
        <f>IF(OR(#REF!&lt;=0,#REF!&lt;=0),"―",(#REF!/#REF!-1)*100)</f>
        <v>#REF!</v>
      </c>
      <c r="R33" s="89" t="e">
        <f>IF(OR(#REF!&lt;=0,#REF!&lt;=0),"―",(#REF!/#REF!-1)*100)</f>
        <v>#REF!</v>
      </c>
      <c r="S33" s="89" t="e">
        <f>IF(OR(#REF!&lt;=0,#REF!&lt;=0),"―",(#REF!/#REF!-1)*100)</f>
        <v>#REF!</v>
      </c>
      <c r="T33" s="89" t="e">
        <f>IF(OR(#REF!&lt;=0,#REF!&lt;=0),"―",(#REF!/#REF!-1)*100)</f>
        <v>#REF!</v>
      </c>
      <c r="U33" s="89" t="e">
        <f>IF(OR(#REF!&lt;=0,#REF!&lt;=0),"―",(#REF!/#REF!-1)*100)</f>
        <v>#REF!</v>
      </c>
      <c r="V33" s="89" t="e">
        <f>IF(OR(#REF!&lt;=0,#REF!&lt;=0),"―",(#REF!/#REF!-1)*100)</f>
        <v>#REF!</v>
      </c>
      <c r="W33" s="89" t="e">
        <f>IF(OR(#REF!&lt;=0,#REF!&lt;=0),"―",(#REF!/#REF!-1)*100)</f>
        <v>#REF!</v>
      </c>
      <c r="X33" s="89" t="e">
        <f>IF(OR(#REF!&lt;=0,#REF!&lt;=0),"―",(#REF!/#REF!-1)*100)</f>
        <v>#REF!</v>
      </c>
      <c r="Y33" s="89" t="e">
        <f>IF(OR(#REF!&lt;=0,#REF!&lt;=0),"―",(#REF!/#REF!-1)*100)</f>
        <v>#REF!</v>
      </c>
      <c r="AC33" s="27" t="s">
        <v>89</v>
      </c>
    </row>
    <row r="34" spans="1:29" s="27" customFormat="1" ht="15" customHeight="1" x14ac:dyDescent="0.25">
      <c r="AC34" s="27" t="s">
        <v>89</v>
      </c>
    </row>
    <row r="35" spans="1:29" s="27" customFormat="1" ht="15" customHeight="1" x14ac:dyDescent="0.25">
      <c r="AC35" s="27" t="s">
        <v>89</v>
      </c>
    </row>
    <row r="36" spans="1:29" s="27" customFormat="1" ht="15" customHeight="1" x14ac:dyDescent="0.25">
      <c r="A36" s="1" t="s">
        <v>100</v>
      </c>
      <c r="I36" s="116" t="s">
        <v>376</v>
      </c>
      <c r="J36" s="114" t="s">
        <v>558</v>
      </c>
      <c r="AC36" s="27" t="s">
        <v>89</v>
      </c>
    </row>
    <row r="37" spans="1:29" s="27" customFormat="1" ht="15" customHeight="1" x14ac:dyDescent="0.25">
      <c r="G37" s="28" t="s">
        <v>98</v>
      </c>
      <c r="AC37" s="27" t="s">
        <v>89</v>
      </c>
    </row>
    <row r="38" spans="1:29" s="27" customFormat="1" ht="15" customHeight="1" x14ac:dyDescent="0.25">
      <c r="A38" s="312"/>
      <c r="B38" s="313"/>
      <c r="C38" s="117" t="str">
        <f>+'22Q4_パラメータ設定'!$D$4</f>
        <v>FY2019</v>
      </c>
      <c r="D38" s="117" t="str">
        <f>+'22Q4_パラメータ設定'!$E$4</f>
        <v>FY2020</v>
      </c>
      <c r="E38" s="117" t="str">
        <f>+'22Q4_パラメータ設定'!$F$4</f>
        <v>FY2021</v>
      </c>
      <c r="F38" s="30" t="str">
        <f>+'22Q4_パラメータ設定'!$G$4</f>
        <v>FY2022</v>
      </c>
      <c r="G38" s="31" t="str">
        <f>+'22Q4_パラメータ設定'!$I$4</f>
        <v>FY2023</v>
      </c>
      <c r="I38" s="29" t="e">
        <f t="shared" ref="I38:Y38" si="6">I6</f>
        <v>#REF!</v>
      </c>
      <c r="J38" s="29" t="e">
        <f t="shared" si="6"/>
        <v>#REF!</v>
      </c>
      <c r="K38" s="29" t="e">
        <f t="shared" si="6"/>
        <v>#REF!</v>
      </c>
      <c r="L38" s="29" t="e">
        <f t="shared" si="6"/>
        <v>#REF!</v>
      </c>
      <c r="M38" s="29" t="e">
        <f t="shared" si="6"/>
        <v>#REF!</v>
      </c>
      <c r="N38" s="29" t="e">
        <f t="shared" si="6"/>
        <v>#REF!</v>
      </c>
      <c r="O38" s="29" t="e">
        <f t="shared" si="6"/>
        <v>#REF!</v>
      </c>
      <c r="P38" s="29" t="e">
        <f t="shared" si="6"/>
        <v>#REF!</v>
      </c>
      <c r="Q38" s="29" t="e">
        <f t="shared" si="6"/>
        <v>#REF!</v>
      </c>
      <c r="R38" s="29" t="e">
        <f t="shared" si="6"/>
        <v>#REF!</v>
      </c>
      <c r="S38" s="29" t="e">
        <f t="shared" si="6"/>
        <v>#REF!</v>
      </c>
      <c r="T38" s="29" t="e">
        <f t="shared" si="6"/>
        <v>#REF!</v>
      </c>
      <c r="U38" s="29" t="e">
        <f t="shared" si="6"/>
        <v>#REF!</v>
      </c>
      <c r="V38" s="29" t="e">
        <f t="shared" si="6"/>
        <v>#REF!</v>
      </c>
      <c r="W38" s="29" t="e">
        <f t="shared" si="6"/>
        <v>#REF!</v>
      </c>
      <c r="X38" s="32" t="e">
        <f t="shared" si="6"/>
        <v>#REF!</v>
      </c>
      <c r="Y38" s="32" t="e">
        <f t="shared" si="6"/>
        <v>#REF!</v>
      </c>
      <c r="AC38" s="27" t="s">
        <v>89</v>
      </c>
    </row>
    <row r="39" spans="1:29" s="27" customFormat="1" ht="15" customHeight="1" x14ac:dyDescent="0.25">
      <c r="A39" s="314"/>
      <c r="B39" s="315"/>
      <c r="C39" s="119"/>
      <c r="D39" s="118"/>
      <c r="E39" s="118"/>
      <c r="F39" s="35"/>
      <c r="G39" s="35" t="s">
        <v>5</v>
      </c>
      <c r="I39" s="33"/>
      <c r="J39" s="33"/>
      <c r="K39" s="33"/>
      <c r="L39" s="33"/>
      <c r="M39" s="33"/>
      <c r="N39" s="33"/>
      <c r="O39" s="33"/>
      <c r="P39" s="33"/>
      <c r="Q39" s="33"/>
      <c r="R39" s="33"/>
      <c r="S39" s="33"/>
      <c r="T39" s="33"/>
      <c r="U39" s="33"/>
      <c r="V39" s="33"/>
      <c r="W39" s="33"/>
      <c r="X39" s="34"/>
      <c r="Y39" s="34" t="e">
        <f>Y7</f>
        <v>#REF!</v>
      </c>
      <c r="AC39" s="27" t="s">
        <v>89</v>
      </c>
    </row>
    <row r="40" spans="1:29" s="27" customFormat="1" ht="15" customHeight="1" x14ac:dyDescent="0.25">
      <c r="A40" s="36" t="s">
        <v>2</v>
      </c>
      <c r="B40" s="11" t="s">
        <v>12</v>
      </c>
      <c r="C40" s="94" t="e">
        <f t="shared" ref="C40:C55" si="7">+IF(OR(M40="",M40&lt;0),"―",M40)</f>
        <v>#REF!</v>
      </c>
      <c r="D40" s="94" t="e">
        <f t="shared" ref="D40:D55" si="8">+IF(OR(N40="",N40&lt;0),"―",N40)</f>
        <v>#REF!</v>
      </c>
      <c r="E40" s="94" t="e">
        <f t="shared" ref="E40:E55" si="9">+IF(OR(O40="",O40&lt;0),"―",O40)</f>
        <v>#REF!</v>
      </c>
      <c r="F40" s="94" t="e">
        <f t="shared" ref="F40:F55" si="10">+IF(OR(P40="",P40&lt;0),"―",P40)</f>
        <v>#REF!</v>
      </c>
      <c r="G40" s="94" t="e">
        <f t="shared" ref="G40:G55" si="11">+IF(OR(Y40="",Y40&lt;0),"―",Y40)</f>
        <v>#REF!</v>
      </c>
      <c r="H40" s="95"/>
      <c r="I40" s="94" t="e">
        <f>#REF!/#REF!*100</f>
        <v>#REF!</v>
      </c>
      <c r="J40" s="94" t="e">
        <f>#REF!/#REF!*100</f>
        <v>#REF!</v>
      </c>
      <c r="K40" s="94" t="e">
        <f>#REF!/#REF!*100</f>
        <v>#REF!</v>
      </c>
      <c r="L40" s="94" t="e">
        <f>#REF!/#REF!*100</f>
        <v>#REF!</v>
      </c>
      <c r="M40" s="94" t="e">
        <f>#REF!/#REF!*100</f>
        <v>#REF!</v>
      </c>
      <c r="N40" s="94" t="e">
        <f>#REF!/#REF!*100</f>
        <v>#REF!</v>
      </c>
      <c r="O40" s="94" t="e">
        <f>#REF!/#REF!*100</f>
        <v>#REF!</v>
      </c>
      <c r="P40" s="94" t="e">
        <f>#REF!/#REF!*100</f>
        <v>#REF!</v>
      </c>
      <c r="Q40" s="94" t="e">
        <f>#REF!/#REF!*100</f>
        <v>#REF!</v>
      </c>
      <c r="R40" s="94" t="e">
        <f>#REF!/#REF!*100</f>
        <v>#REF!</v>
      </c>
      <c r="S40" s="94" t="e">
        <f>#REF!/#REF!*100</f>
        <v>#REF!</v>
      </c>
      <c r="T40" s="94" t="e">
        <f>#REF!/#REF!*100</f>
        <v>#REF!</v>
      </c>
      <c r="U40" s="94" t="e">
        <f>#REF!/#REF!*100</f>
        <v>#REF!</v>
      </c>
      <c r="V40" s="94" t="e">
        <f>#REF!/#REF!*100</f>
        <v>#REF!</v>
      </c>
      <c r="W40" s="94" t="e">
        <f>#REF!/#REF!*100</f>
        <v>#REF!</v>
      </c>
      <c r="X40" s="94" t="e">
        <f>#REF!/#REF!*100</f>
        <v>#REF!</v>
      </c>
      <c r="Y40" s="94" t="e">
        <f>#REF!/#REF!*100</f>
        <v>#REF!</v>
      </c>
      <c r="AC40" s="27" t="s">
        <v>89</v>
      </c>
    </row>
    <row r="41" spans="1:29" s="27" customFormat="1" ht="15" customHeight="1" x14ac:dyDescent="0.25">
      <c r="A41" s="38" t="s">
        <v>10</v>
      </c>
      <c r="B41" s="12" t="s">
        <v>13</v>
      </c>
      <c r="C41" s="96" t="e">
        <f t="shared" si="7"/>
        <v>#REF!</v>
      </c>
      <c r="D41" s="96" t="e">
        <f t="shared" si="8"/>
        <v>#REF!</v>
      </c>
      <c r="E41" s="96" t="e">
        <f t="shared" si="9"/>
        <v>#REF!</v>
      </c>
      <c r="F41" s="96" t="e">
        <f t="shared" si="10"/>
        <v>#REF!</v>
      </c>
      <c r="G41" s="96" t="e">
        <f t="shared" si="11"/>
        <v>#REF!</v>
      </c>
      <c r="H41" s="95"/>
      <c r="I41" s="96" t="e">
        <f>#REF!/#REF!*100</f>
        <v>#REF!</v>
      </c>
      <c r="J41" s="96" t="e">
        <f>#REF!/#REF!*100</f>
        <v>#REF!</v>
      </c>
      <c r="K41" s="96" t="e">
        <f>#REF!/#REF!*100</f>
        <v>#REF!</v>
      </c>
      <c r="L41" s="96" t="e">
        <f>#REF!/#REF!*100</f>
        <v>#REF!</v>
      </c>
      <c r="M41" s="96" t="e">
        <f>#REF!/#REF!*100</f>
        <v>#REF!</v>
      </c>
      <c r="N41" s="96" t="e">
        <f>#REF!/#REF!*100</f>
        <v>#REF!</v>
      </c>
      <c r="O41" s="96" t="e">
        <f>#REF!/#REF!*100</f>
        <v>#REF!</v>
      </c>
      <c r="P41" s="96" t="e">
        <f>#REF!/#REF!*100</f>
        <v>#REF!</v>
      </c>
      <c r="Q41" s="96" t="e">
        <f>#REF!/#REF!*100</f>
        <v>#REF!</v>
      </c>
      <c r="R41" s="96" t="e">
        <f>#REF!/#REF!*100</f>
        <v>#REF!</v>
      </c>
      <c r="S41" s="96" t="e">
        <f>#REF!/#REF!*100</f>
        <v>#REF!</v>
      </c>
      <c r="T41" s="96" t="e">
        <f>#REF!/#REF!*100</f>
        <v>#REF!</v>
      </c>
      <c r="U41" s="96" t="e">
        <f>#REF!/#REF!*100</f>
        <v>#REF!</v>
      </c>
      <c r="V41" s="96" t="e">
        <f>#REF!/#REF!*100</f>
        <v>#REF!</v>
      </c>
      <c r="W41" s="96" t="e">
        <f>#REF!/#REF!*100</f>
        <v>#REF!</v>
      </c>
      <c r="X41" s="96" t="e">
        <f>#REF!/#REF!*100</f>
        <v>#REF!</v>
      </c>
      <c r="Y41" s="96" t="e">
        <f>#REF!/#REF!*100</f>
        <v>#REF!</v>
      </c>
      <c r="AC41" s="27" t="s">
        <v>89</v>
      </c>
    </row>
    <row r="42" spans="1:29" s="27" customFormat="1" ht="15" customHeight="1" x14ac:dyDescent="0.25">
      <c r="A42" s="38" t="s">
        <v>11</v>
      </c>
      <c r="B42" s="12" t="s">
        <v>44</v>
      </c>
      <c r="C42" s="96" t="e">
        <f t="shared" si="7"/>
        <v>#REF!</v>
      </c>
      <c r="D42" s="96" t="e">
        <f t="shared" si="8"/>
        <v>#REF!</v>
      </c>
      <c r="E42" s="96" t="e">
        <f t="shared" si="9"/>
        <v>#REF!</v>
      </c>
      <c r="F42" s="96" t="e">
        <f t="shared" si="10"/>
        <v>#REF!</v>
      </c>
      <c r="G42" s="96" t="e">
        <f t="shared" si="11"/>
        <v>#REF!</v>
      </c>
      <c r="H42" s="95"/>
      <c r="I42" s="96" t="e">
        <f>#REF!/#REF!*100</f>
        <v>#REF!</v>
      </c>
      <c r="J42" s="96" t="e">
        <f>#REF!/#REF!*100</f>
        <v>#REF!</v>
      </c>
      <c r="K42" s="96" t="e">
        <f>#REF!/#REF!*100</f>
        <v>#REF!</v>
      </c>
      <c r="L42" s="96" t="e">
        <f>#REF!/#REF!*100</f>
        <v>#REF!</v>
      </c>
      <c r="M42" s="96" t="e">
        <f>#REF!/#REF!*100</f>
        <v>#REF!</v>
      </c>
      <c r="N42" s="96" t="e">
        <f>#REF!/#REF!*100</f>
        <v>#REF!</v>
      </c>
      <c r="O42" s="96" t="e">
        <f>#REF!/#REF!*100</f>
        <v>#REF!</v>
      </c>
      <c r="P42" s="96" t="e">
        <f>#REF!/#REF!*100</f>
        <v>#REF!</v>
      </c>
      <c r="Q42" s="96" t="e">
        <f>#REF!/#REF!*100</f>
        <v>#REF!</v>
      </c>
      <c r="R42" s="96" t="e">
        <f>#REF!/#REF!*100</f>
        <v>#REF!</v>
      </c>
      <c r="S42" s="96" t="e">
        <f>#REF!/#REF!*100</f>
        <v>#REF!</v>
      </c>
      <c r="T42" s="96" t="e">
        <f>#REF!/#REF!*100</f>
        <v>#REF!</v>
      </c>
      <c r="U42" s="96" t="e">
        <f>#REF!/#REF!*100</f>
        <v>#REF!</v>
      </c>
      <c r="V42" s="96" t="e">
        <f>#REF!/#REF!*100</f>
        <v>#REF!</v>
      </c>
      <c r="W42" s="96" t="e">
        <f>#REF!/#REF!*100</f>
        <v>#REF!</v>
      </c>
      <c r="X42" s="96" t="e">
        <f>#REF!/#REF!*100</f>
        <v>#REF!</v>
      </c>
      <c r="Y42" s="96" t="e">
        <f>#REF!/#REF!*100</f>
        <v>#REF!</v>
      </c>
      <c r="AC42" s="27" t="s">
        <v>89</v>
      </c>
    </row>
    <row r="43" spans="1:29" s="27" customFormat="1" ht="15" customHeight="1" x14ac:dyDescent="0.25">
      <c r="A43" s="38" t="s">
        <v>14</v>
      </c>
      <c r="B43" s="12" t="s">
        <v>77</v>
      </c>
      <c r="C43" s="96" t="e">
        <f t="shared" si="7"/>
        <v>#REF!</v>
      </c>
      <c r="D43" s="96" t="e">
        <f t="shared" si="8"/>
        <v>#REF!</v>
      </c>
      <c r="E43" s="96" t="e">
        <f t="shared" si="9"/>
        <v>#REF!</v>
      </c>
      <c r="F43" s="96" t="e">
        <f t="shared" si="10"/>
        <v>#REF!</v>
      </c>
      <c r="G43" s="96" t="e">
        <f t="shared" si="11"/>
        <v>#REF!</v>
      </c>
      <c r="H43" s="95"/>
      <c r="I43" s="96" t="e">
        <f>#REF!/#REF!*100</f>
        <v>#REF!</v>
      </c>
      <c r="J43" s="96" t="e">
        <f>#REF!/#REF!*100</f>
        <v>#REF!</v>
      </c>
      <c r="K43" s="96" t="e">
        <f>#REF!/#REF!*100</f>
        <v>#REF!</v>
      </c>
      <c r="L43" s="96" t="e">
        <f>#REF!/#REF!*100</f>
        <v>#REF!</v>
      </c>
      <c r="M43" s="96" t="e">
        <f>#REF!/#REF!*100</f>
        <v>#REF!</v>
      </c>
      <c r="N43" s="96" t="e">
        <f>#REF!/#REF!*100</f>
        <v>#REF!</v>
      </c>
      <c r="O43" s="96" t="e">
        <f>#REF!/#REF!*100</f>
        <v>#REF!</v>
      </c>
      <c r="P43" s="96" t="e">
        <f>#REF!/#REF!*100</f>
        <v>#REF!</v>
      </c>
      <c r="Q43" s="96" t="e">
        <f>#REF!/#REF!*100</f>
        <v>#REF!</v>
      </c>
      <c r="R43" s="96" t="e">
        <f>#REF!/#REF!*100</f>
        <v>#REF!</v>
      </c>
      <c r="S43" s="96" t="e">
        <f>#REF!/#REF!*100</f>
        <v>#REF!</v>
      </c>
      <c r="T43" s="96" t="e">
        <f>#REF!/#REF!*100</f>
        <v>#REF!</v>
      </c>
      <c r="U43" s="96" t="e">
        <f>#REF!/#REF!*100</f>
        <v>#REF!</v>
      </c>
      <c r="V43" s="96" t="e">
        <f>#REF!/#REF!*100</f>
        <v>#REF!</v>
      </c>
      <c r="W43" s="96" t="e">
        <f>#REF!/#REF!*100</f>
        <v>#REF!</v>
      </c>
      <c r="X43" s="96" t="e">
        <f>#REF!/#REF!*100</f>
        <v>#REF!</v>
      </c>
      <c r="Y43" s="96" t="e">
        <f>#REF!/#REF!*100</f>
        <v>#REF!</v>
      </c>
      <c r="AC43" s="27" t="s">
        <v>89</v>
      </c>
    </row>
    <row r="44" spans="1:29" s="27" customFormat="1" ht="15" customHeight="1" x14ac:dyDescent="0.25">
      <c r="A44" s="42" t="s">
        <v>15</v>
      </c>
      <c r="B44" s="12" t="s">
        <v>76</v>
      </c>
      <c r="C44" s="98" t="e">
        <f t="shared" si="7"/>
        <v>#REF!</v>
      </c>
      <c r="D44" s="98" t="e">
        <f t="shared" si="8"/>
        <v>#REF!</v>
      </c>
      <c r="E44" s="98" t="e">
        <f t="shared" si="9"/>
        <v>#REF!</v>
      </c>
      <c r="F44" s="98" t="e">
        <f t="shared" si="10"/>
        <v>#REF!</v>
      </c>
      <c r="G44" s="98" t="e">
        <f t="shared" si="11"/>
        <v>#REF!</v>
      </c>
      <c r="H44" s="95"/>
      <c r="I44" s="98" t="e">
        <f>#REF!/#REF!*100</f>
        <v>#REF!</v>
      </c>
      <c r="J44" s="98" t="e">
        <f>#REF!/#REF!*100</f>
        <v>#REF!</v>
      </c>
      <c r="K44" s="98" t="e">
        <f>#REF!/#REF!*100</f>
        <v>#REF!</v>
      </c>
      <c r="L44" s="98" t="e">
        <f>#REF!/#REF!*100</f>
        <v>#REF!</v>
      </c>
      <c r="M44" s="98" t="e">
        <f>#REF!/#REF!*100</f>
        <v>#REF!</v>
      </c>
      <c r="N44" s="98" t="e">
        <f>#REF!/#REF!*100</f>
        <v>#REF!</v>
      </c>
      <c r="O44" s="98" t="e">
        <f>#REF!/#REF!*100</f>
        <v>#REF!</v>
      </c>
      <c r="P44" s="98" t="e">
        <f>#REF!/#REF!*100</f>
        <v>#REF!</v>
      </c>
      <c r="Q44" s="98" t="e">
        <f>#REF!/#REF!*100</f>
        <v>#REF!</v>
      </c>
      <c r="R44" s="98" t="e">
        <f>#REF!/#REF!*100</f>
        <v>#REF!</v>
      </c>
      <c r="S44" s="98" t="e">
        <f>#REF!/#REF!*100</f>
        <v>#REF!</v>
      </c>
      <c r="T44" s="98" t="e">
        <f>#REF!/#REF!*100</f>
        <v>#REF!</v>
      </c>
      <c r="U44" s="98" t="e">
        <f>#REF!/#REF!*100</f>
        <v>#REF!</v>
      </c>
      <c r="V44" s="98" t="e">
        <f>#REF!/#REF!*100</f>
        <v>#REF!</v>
      </c>
      <c r="W44" s="98" t="e">
        <f>#REF!/#REF!*100</f>
        <v>#REF!</v>
      </c>
      <c r="X44" s="98" t="e">
        <f>#REF!/#REF!*100</f>
        <v>#REF!</v>
      </c>
      <c r="Y44" s="98" t="e">
        <f>#REF!/#REF!*100</f>
        <v>#REF!</v>
      </c>
      <c r="AC44" s="27" t="s">
        <v>89</v>
      </c>
    </row>
    <row r="45" spans="1:29" s="27" customFormat="1" ht="15" customHeight="1" x14ac:dyDescent="0.25">
      <c r="A45" s="45" t="s">
        <v>19</v>
      </c>
      <c r="B45" s="13" t="s">
        <v>21</v>
      </c>
      <c r="C45" s="100" t="e">
        <f t="shared" si="7"/>
        <v>#REF!</v>
      </c>
      <c r="D45" s="100" t="e">
        <f t="shared" si="8"/>
        <v>#REF!</v>
      </c>
      <c r="E45" s="100" t="e">
        <f t="shared" si="9"/>
        <v>#REF!</v>
      </c>
      <c r="F45" s="100" t="e">
        <f t="shared" si="10"/>
        <v>#REF!</v>
      </c>
      <c r="G45" s="100" t="str">
        <f t="shared" si="11"/>
        <v>―</v>
      </c>
      <c r="H45" s="95"/>
      <c r="I45" s="100" t="e">
        <f>#REF!/#REF!*100</f>
        <v>#REF!</v>
      </c>
      <c r="J45" s="100" t="e">
        <f>#REF!/#REF!*100</f>
        <v>#REF!</v>
      </c>
      <c r="K45" s="100" t="e">
        <f>#REF!/#REF!*100</f>
        <v>#REF!</v>
      </c>
      <c r="L45" s="100" t="e">
        <f>#REF!/#REF!*100</f>
        <v>#REF!</v>
      </c>
      <c r="M45" s="100" t="e">
        <f>#REF!/#REF!*100</f>
        <v>#REF!</v>
      </c>
      <c r="N45" s="100" t="e">
        <f>#REF!/#REF!*100</f>
        <v>#REF!</v>
      </c>
      <c r="O45" s="100" t="e">
        <f>#REF!/#REF!*100</f>
        <v>#REF!</v>
      </c>
      <c r="P45" s="100" t="e">
        <f>#REF!/#REF!*100</f>
        <v>#REF!</v>
      </c>
      <c r="Q45" s="100" t="e">
        <f>#REF!/#REF!*100</f>
        <v>#REF!</v>
      </c>
      <c r="R45" s="100" t="e">
        <f>#REF!/#REF!*100</f>
        <v>#REF!</v>
      </c>
      <c r="S45" s="100" t="e">
        <f>#REF!/#REF!*100</f>
        <v>#REF!</v>
      </c>
      <c r="T45" s="100" t="e">
        <f>#REF!/#REF!*100</f>
        <v>#REF!</v>
      </c>
      <c r="U45" s="100" t="e">
        <f>#REF!/#REF!*100</f>
        <v>#REF!</v>
      </c>
      <c r="V45" s="100" t="e">
        <f>#REF!/#REF!*100</f>
        <v>#REF!</v>
      </c>
      <c r="W45" s="100" t="e">
        <f>#REF!/#REF!*100</f>
        <v>#REF!</v>
      </c>
      <c r="X45" s="100" t="e">
        <f>#REF!/#REF!*100</f>
        <v>#REF!</v>
      </c>
      <c r="Y45" s="100"/>
      <c r="AC45" s="27" t="s">
        <v>89</v>
      </c>
    </row>
    <row r="46" spans="1:29" s="27" customFormat="1" ht="15" customHeight="1" x14ac:dyDescent="0.25">
      <c r="A46" s="45" t="s">
        <v>20</v>
      </c>
      <c r="B46" s="13" t="s">
        <v>22</v>
      </c>
      <c r="C46" s="100" t="e">
        <f t="shared" si="7"/>
        <v>#REF!</v>
      </c>
      <c r="D46" s="100" t="e">
        <f t="shared" si="8"/>
        <v>#REF!</v>
      </c>
      <c r="E46" s="100" t="e">
        <f t="shared" si="9"/>
        <v>#REF!</v>
      </c>
      <c r="F46" s="100" t="e">
        <f t="shared" si="10"/>
        <v>#REF!</v>
      </c>
      <c r="G46" s="100" t="str">
        <f t="shared" si="11"/>
        <v>―</v>
      </c>
      <c r="H46" s="95"/>
      <c r="I46" s="100" t="e">
        <f>#REF!/#REF!*100</f>
        <v>#REF!</v>
      </c>
      <c r="J46" s="100" t="e">
        <f>#REF!/#REF!*100</f>
        <v>#REF!</v>
      </c>
      <c r="K46" s="100" t="e">
        <f>#REF!/#REF!*100</f>
        <v>#REF!</v>
      </c>
      <c r="L46" s="100" t="e">
        <f>#REF!/#REF!*100</f>
        <v>#REF!</v>
      </c>
      <c r="M46" s="100" t="e">
        <f>#REF!/#REF!*100</f>
        <v>#REF!</v>
      </c>
      <c r="N46" s="100" t="e">
        <f>#REF!/#REF!*100</f>
        <v>#REF!</v>
      </c>
      <c r="O46" s="100" t="e">
        <f>#REF!/#REF!*100</f>
        <v>#REF!</v>
      </c>
      <c r="P46" s="100" t="e">
        <f>#REF!/#REF!*100</f>
        <v>#REF!</v>
      </c>
      <c r="Q46" s="100" t="e">
        <f>#REF!/#REF!*100</f>
        <v>#REF!</v>
      </c>
      <c r="R46" s="100" t="e">
        <f>#REF!/#REF!*100</f>
        <v>#REF!</v>
      </c>
      <c r="S46" s="100" t="e">
        <f>#REF!/#REF!*100</f>
        <v>#REF!</v>
      </c>
      <c r="T46" s="100" t="e">
        <f>#REF!/#REF!*100</f>
        <v>#REF!</v>
      </c>
      <c r="U46" s="100" t="e">
        <f>#REF!/#REF!*100</f>
        <v>#REF!</v>
      </c>
      <c r="V46" s="100" t="e">
        <f>#REF!/#REF!*100</f>
        <v>#REF!</v>
      </c>
      <c r="W46" s="100" t="e">
        <f>#REF!/#REF!*100</f>
        <v>#REF!</v>
      </c>
      <c r="X46" s="100" t="e">
        <f>#REF!/#REF!*100</f>
        <v>#REF!</v>
      </c>
      <c r="Y46" s="100"/>
      <c r="AC46" s="27" t="s">
        <v>89</v>
      </c>
    </row>
    <row r="47" spans="1:29" s="27" customFormat="1" ht="15" customHeight="1" x14ac:dyDescent="0.25">
      <c r="A47" s="45" t="s">
        <v>23</v>
      </c>
      <c r="B47" s="13" t="s">
        <v>508</v>
      </c>
      <c r="C47" s="100" t="e">
        <f t="shared" si="7"/>
        <v>#REF!</v>
      </c>
      <c r="D47" s="100" t="e">
        <f t="shared" si="8"/>
        <v>#REF!</v>
      </c>
      <c r="E47" s="100" t="e">
        <f t="shared" si="9"/>
        <v>#REF!</v>
      </c>
      <c r="F47" s="100" t="e">
        <f t="shared" si="10"/>
        <v>#REF!</v>
      </c>
      <c r="G47" s="100" t="str">
        <f t="shared" si="11"/>
        <v>―</v>
      </c>
      <c r="H47" s="95"/>
      <c r="I47" s="100" t="e">
        <f>#REF!/#REF!*100</f>
        <v>#REF!</v>
      </c>
      <c r="J47" s="100" t="e">
        <f>#REF!/#REF!*100</f>
        <v>#REF!</v>
      </c>
      <c r="K47" s="100" t="e">
        <f>#REF!/#REF!*100</f>
        <v>#REF!</v>
      </c>
      <c r="L47" s="100" t="e">
        <f>#REF!/#REF!*100</f>
        <v>#REF!</v>
      </c>
      <c r="M47" s="100" t="e">
        <f>#REF!/#REF!*100</f>
        <v>#REF!</v>
      </c>
      <c r="N47" s="100" t="e">
        <f>#REF!/#REF!*100</f>
        <v>#REF!</v>
      </c>
      <c r="O47" s="100" t="e">
        <f>#REF!/#REF!*100</f>
        <v>#REF!</v>
      </c>
      <c r="P47" s="100" t="e">
        <f>#REF!/#REF!*100</f>
        <v>#REF!</v>
      </c>
      <c r="Q47" s="100" t="e">
        <f>#REF!/#REF!*100</f>
        <v>#REF!</v>
      </c>
      <c r="R47" s="100" t="e">
        <f>#REF!/#REF!*100</f>
        <v>#REF!</v>
      </c>
      <c r="S47" s="100" t="e">
        <f>#REF!/#REF!*100</f>
        <v>#REF!</v>
      </c>
      <c r="T47" s="100" t="e">
        <f>#REF!/#REF!*100</f>
        <v>#REF!</v>
      </c>
      <c r="U47" s="100" t="e">
        <f>#REF!/#REF!*100</f>
        <v>#REF!</v>
      </c>
      <c r="V47" s="100" t="e">
        <f>#REF!/#REF!*100</f>
        <v>#REF!</v>
      </c>
      <c r="W47" s="100" t="e">
        <f>#REF!/#REF!*100</f>
        <v>#REF!</v>
      </c>
      <c r="X47" s="100" t="e">
        <f>#REF!/#REF!*100</f>
        <v>#REF!</v>
      </c>
      <c r="Y47" s="100"/>
      <c r="AC47" s="27" t="s">
        <v>89</v>
      </c>
    </row>
    <row r="48" spans="1:29" s="27" customFormat="1" ht="15" customHeight="1" x14ac:dyDescent="0.25">
      <c r="A48" s="36" t="s">
        <v>24</v>
      </c>
      <c r="B48" s="11" t="s">
        <v>27</v>
      </c>
      <c r="C48" s="94" t="e">
        <f t="shared" si="7"/>
        <v>#REF!</v>
      </c>
      <c r="D48" s="94" t="e">
        <f t="shared" si="8"/>
        <v>#REF!</v>
      </c>
      <c r="E48" s="94" t="e">
        <f t="shared" si="9"/>
        <v>#REF!</v>
      </c>
      <c r="F48" s="94" t="e">
        <f t="shared" si="10"/>
        <v>#REF!</v>
      </c>
      <c r="G48" s="94" t="e">
        <f t="shared" si="11"/>
        <v>#REF!</v>
      </c>
      <c r="H48" s="95"/>
      <c r="I48" s="94" t="e">
        <f>#REF!/#REF!*100</f>
        <v>#REF!</v>
      </c>
      <c r="J48" s="94" t="e">
        <f>#REF!/#REF!*100</f>
        <v>#REF!</v>
      </c>
      <c r="K48" s="94" t="e">
        <f>#REF!/#REF!*100</f>
        <v>#REF!</v>
      </c>
      <c r="L48" s="94" t="e">
        <f>#REF!/#REF!*100</f>
        <v>#REF!</v>
      </c>
      <c r="M48" s="94" t="e">
        <f>#REF!/#REF!*100</f>
        <v>#REF!</v>
      </c>
      <c r="N48" s="94" t="e">
        <f>#REF!/#REF!*100</f>
        <v>#REF!</v>
      </c>
      <c r="O48" s="94" t="e">
        <f>#REF!/#REF!*100</f>
        <v>#REF!</v>
      </c>
      <c r="P48" s="94" t="e">
        <f>#REF!/#REF!*100</f>
        <v>#REF!</v>
      </c>
      <c r="Q48" s="94" t="e">
        <f>#REF!/#REF!*100</f>
        <v>#REF!</v>
      </c>
      <c r="R48" s="94" t="e">
        <f>#REF!/#REF!*100</f>
        <v>#REF!</v>
      </c>
      <c r="S48" s="94" t="e">
        <f>#REF!/#REF!*100</f>
        <v>#REF!</v>
      </c>
      <c r="T48" s="94" t="e">
        <f>#REF!/#REF!*100</f>
        <v>#REF!</v>
      </c>
      <c r="U48" s="94" t="e">
        <f>#REF!/#REF!*100</f>
        <v>#REF!</v>
      </c>
      <c r="V48" s="94" t="e">
        <f>#REF!/#REF!*100</f>
        <v>#REF!</v>
      </c>
      <c r="W48" s="94" t="e">
        <f>#REF!/#REF!*100</f>
        <v>#REF!</v>
      </c>
      <c r="X48" s="94" t="e">
        <f>#REF!/#REF!*100</f>
        <v>#REF!</v>
      </c>
      <c r="Y48" s="94" t="e">
        <f>#REF!/#REF!*100</f>
        <v>#REF!</v>
      </c>
      <c r="AC48" s="27" t="s">
        <v>89</v>
      </c>
    </row>
    <row r="49" spans="1:29" s="27" customFormat="1" ht="15" customHeight="1" x14ac:dyDescent="0.25">
      <c r="A49" s="38" t="s">
        <v>10</v>
      </c>
      <c r="B49" s="12" t="s">
        <v>13</v>
      </c>
      <c r="C49" s="96" t="e">
        <f t="shared" si="7"/>
        <v>#REF!</v>
      </c>
      <c r="D49" s="96" t="e">
        <f t="shared" si="8"/>
        <v>#REF!</v>
      </c>
      <c r="E49" s="96" t="e">
        <f t="shared" si="9"/>
        <v>#REF!</v>
      </c>
      <c r="F49" s="96" t="e">
        <f t="shared" si="10"/>
        <v>#REF!</v>
      </c>
      <c r="G49" s="96" t="e">
        <f t="shared" si="11"/>
        <v>#REF!</v>
      </c>
      <c r="H49" s="95"/>
      <c r="I49" s="96" t="e">
        <f>#REF!/#REF!*100</f>
        <v>#REF!</v>
      </c>
      <c r="J49" s="96" t="e">
        <f>#REF!/#REF!*100</f>
        <v>#REF!</v>
      </c>
      <c r="K49" s="96" t="e">
        <f>#REF!/#REF!*100</f>
        <v>#REF!</v>
      </c>
      <c r="L49" s="96" t="e">
        <f>#REF!/#REF!*100</f>
        <v>#REF!</v>
      </c>
      <c r="M49" s="96" t="e">
        <f>#REF!/#REF!*100</f>
        <v>#REF!</v>
      </c>
      <c r="N49" s="96" t="e">
        <f>#REF!/#REF!*100</f>
        <v>#REF!</v>
      </c>
      <c r="O49" s="96" t="e">
        <f>#REF!/#REF!*100</f>
        <v>#REF!</v>
      </c>
      <c r="P49" s="96" t="e">
        <f>#REF!/#REF!*100</f>
        <v>#REF!</v>
      </c>
      <c r="Q49" s="96" t="e">
        <f>#REF!/#REF!*100</f>
        <v>#REF!</v>
      </c>
      <c r="R49" s="96" t="e">
        <f>#REF!/#REF!*100</f>
        <v>#REF!</v>
      </c>
      <c r="S49" s="96" t="e">
        <f>#REF!/#REF!*100</f>
        <v>#REF!</v>
      </c>
      <c r="T49" s="96" t="e">
        <f>#REF!/#REF!*100</f>
        <v>#REF!</v>
      </c>
      <c r="U49" s="96" t="e">
        <f>#REF!/#REF!*100</f>
        <v>#REF!</v>
      </c>
      <c r="V49" s="96" t="e">
        <f>#REF!/#REF!*100</f>
        <v>#REF!</v>
      </c>
      <c r="W49" s="96" t="e">
        <f>#REF!/#REF!*100</f>
        <v>#REF!</v>
      </c>
      <c r="X49" s="96" t="e">
        <f>#REF!/#REF!*100</f>
        <v>#REF!</v>
      </c>
      <c r="Y49" s="96" t="e">
        <f>#REF!/#REF!*100</f>
        <v>#REF!</v>
      </c>
      <c r="AC49" s="27" t="s">
        <v>89</v>
      </c>
    </row>
    <row r="50" spans="1:29" s="27" customFormat="1" ht="15" customHeight="1" x14ac:dyDescent="0.25">
      <c r="A50" s="38" t="s">
        <v>11</v>
      </c>
      <c r="B50" s="12" t="s">
        <v>44</v>
      </c>
      <c r="C50" s="96" t="e">
        <f t="shared" si="7"/>
        <v>#REF!</v>
      </c>
      <c r="D50" s="96" t="e">
        <f t="shared" si="8"/>
        <v>#REF!</v>
      </c>
      <c r="E50" s="96" t="e">
        <f t="shared" si="9"/>
        <v>#REF!</v>
      </c>
      <c r="F50" s="96" t="e">
        <f t="shared" si="10"/>
        <v>#REF!</v>
      </c>
      <c r="G50" s="96" t="e">
        <f t="shared" si="11"/>
        <v>#REF!</v>
      </c>
      <c r="H50" s="95"/>
      <c r="I50" s="96" t="e">
        <f>#REF!/#REF!*100</f>
        <v>#REF!</v>
      </c>
      <c r="J50" s="96" t="e">
        <f>#REF!/#REF!*100</f>
        <v>#REF!</v>
      </c>
      <c r="K50" s="96" t="e">
        <f>#REF!/#REF!*100</f>
        <v>#REF!</v>
      </c>
      <c r="L50" s="96" t="e">
        <f>#REF!/#REF!*100</f>
        <v>#REF!</v>
      </c>
      <c r="M50" s="96" t="e">
        <f>#REF!/#REF!*100</f>
        <v>#REF!</v>
      </c>
      <c r="N50" s="96" t="e">
        <f>#REF!/#REF!*100</f>
        <v>#REF!</v>
      </c>
      <c r="O50" s="96" t="e">
        <f>#REF!/#REF!*100</f>
        <v>#REF!</v>
      </c>
      <c r="P50" s="96" t="e">
        <f>#REF!/#REF!*100</f>
        <v>#REF!</v>
      </c>
      <c r="Q50" s="96" t="e">
        <f>#REF!/#REF!*100</f>
        <v>#REF!</v>
      </c>
      <c r="R50" s="96" t="e">
        <f>#REF!/#REF!*100</f>
        <v>#REF!</v>
      </c>
      <c r="S50" s="96" t="e">
        <f>#REF!/#REF!*100</f>
        <v>#REF!</v>
      </c>
      <c r="T50" s="96" t="e">
        <f>#REF!/#REF!*100</f>
        <v>#REF!</v>
      </c>
      <c r="U50" s="96" t="e">
        <f>#REF!/#REF!*100</f>
        <v>#REF!</v>
      </c>
      <c r="V50" s="96" t="e">
        <f>#REF!/#REF!*100</f>
        <v>#REF!</v>
      </c>
      <c r="W50" s="96" t="e">
        <f>#REF!/#REF!*100</f>
        <v>#REF!</v>
      </c>
      <c r="X50" s="96" t="e">
        <f>#REF!/#REF!*100</f>
        <v>#REF!</v>
      </c>
      <c r="Y50" s="96" t="e">
        <f>#REF!/#REF!*100</f>
        <v>#REF!</v>
      </c>
      <c r="AC50" s="27" t="s">
        <v>89</v>
      </c>
    </row>
    <row r="51" spans="1:29" s="27" customFormat="1" ht="15" customHeight="1" x14ac:dyDescent="0.25">
      <c r="A51" s="38" t="s">
        <v>14</v>
      </c>
      <c r="B51" s="12" t="s">
        <v>77</v>
      </c>
      <c r="C51" s="96" t="e">
        <f t="shared" si="7"/>
        <v>#REF!</v>
      </c>
      <c r="D51" s="96" t="e">
        <f t="shared" si="8"/>
        <v>#REF!</v>
      </c>
      <c r="E51" s="96" t="e">
        <f t="shared" si="9"/>
        <v>#REF!</v>
      </c>
      <c r="F51" s="96" t="e">
        <f t="shared" si="10"/>
        <v>#REF!</v>
      </c>
      <c r="G51" s="96" t="e">
        <f t="shared" si="11"/>
        <v>#REF!</v>
      </c>
      <c r="H51" s="95"/>
      <c r="I51" s="96" t="e">
        <f>#REF!/#REF!*100</f>
        <v>#REF!</v>
      </c>
      <c r="J51" s="96" t="e">
        <f>#REF!/#REF!*100</f>
        <v>#REF!</v>
      </c>
      <c r="K51" s="96" t="e">
        <f>#REF!/#REF!*100</f>
        <v>#REF!</v>
      </c>
      <c r="L51" s="96" t="e">
        <f>#REF!/#REF!*100</f>
        <v>#REF!</v>
      </c>
      <c r="M51" s="96" t="e">
        <f>#REF!/#REF!*100</f>
        <v>#REF!</v>
      </c>
      <c r="N51" s="96" t="e">
        <f>#REF!/#REF!*100</f>
        <v>#REF!</v>
      </c>
      <c r="O51" s="96" t="e">
        <f>#REF!/#REF!*100</f>
        <v>#REF!</v>
      </c>
      <c r="P51" s="96" t="e">
        <f>#REF!/#REF!*100</f>
        <v>#REF!</v>
      </c>
      <c r="Q51" s="96" t="e">
        <f>#REF!/#REF!*100</f>
        <v>#REF!</v>
      </c>
      <c r="R51" s="96" t="e">
        <f>#REF!/#REF!*100</f>
        <v>#REF!</v>
      </c>
      <c r="S51" s="96" t="e">
        <f>#REF!/#REF!*100</f>
        <v>#REF!</v>
      </c>
      <c r="T51" s="96" t="e">
        <f>#REF!/#REF!*100</f>
        <v>#REF!</v>
      </c>
      <c r="U51" s="96" t="e">
        <f>#REF!/#REF!*100</f>
        <v>#REF!</v>
      </c>
      <c r="V51" s="96" t="e">
        <f>#REF!/#REF!*100</f>
        <v>#REF!</v>
      </c>
      <c r="W51" s="96" t="e">
        <f>#REF!/#REF!*100</f>
        <v>#REF!</v>
      </c>
      <c r="X51" s="96" t="e">
        <f>#REF!/#REF!*100</f>
        <v>#REF!</v>
      </c>
      <c r="Y51" s="96" t="e">
        <f>#REF!/#REF!*100</f>
        <v>#REF!</v>
      </c>
      <c r="AC51" s="27" t="s">
        <v>89</v>
      </c>
    </row>
    <row r="52" spans="1:29" s="27" customFormat="1" ht="15" customHeight="1" x14ac:dyDescent="0.25">
      <c r="A52" s="38" t="s">
        <v>15</v>
      </c>
      <c r="B52" s="12" t="s">
        <v>76</v>
      </c>
      <c r="C52" s="96" t="e">
        <f t="shared" si="7"/>
        <v>#REF!</v>
      </c>
      <c r="D52" s="96" t="e">
        <f t="shared" si="8"/>
        <v>#REF!</v>
      </c>
      <c r="E52" s="96" t="e">
        <f t="shared" si="9"/>
        <v>#REF!</v>
      </c>
      <c r="F52" s="96" t="e">
        <f t="shared" si="10"/>
        <v>#REF!</v>
      </c>
      <c r="G52" s="96" t="e">
        <f t="shared" si="11"/>
        <v>#REF!</v>
      </c>
      <c r="H52" s="95"/>
      <c r="I52" s="96" t="e">
        <f>#REF!/#REF!*100</f>
        <v>#REF!</v>
      </c>
      <c r="J52" s="96" t="e">
        <f>#REF!/#REF!*100</f>
        <v>#REF!</v>
      </c>
      <c r="K52" s="96" t="e">
        <f>#REF!/#REF!*100</f>
        <v>#REF!</v>
      </c>
      <c r="L52" s="96" t="e">
        <f>#REF!/#REF!*100</f>
        <v>#REF!</v>
      </c>
      <c r="M52" s="96" t="e">
        <f>#REF!/#REF!*100</f>
        <v>#REF!</v>
      </c>
      <c r="N52" s="96" t="e">
        <f>#REF!/#REF!*100</f>
        <v>#REF!</v>
      </c>
      <c r="O52" s="96" t="e">
        <f>#REF!/#REF!*100</f>
        <v>#REF!</v>
      </c>
      <c r="P52" s="96" t="e">
        <f>#REF!/#REF!*100</f>
        <v>#REF!</v>
      </c>
      <c r="Q52" s="96" t="e">
        <f>#REF!/#REF!*100</f>
        <v>#REF!</v>
      </c>
      <c r="R52" s="96" t="e">
        <f>#REF!/#REF!*100</f>
        <v>#REF!</v>
      </c>
      <c r="S52" s="96" t="e">
        <f>#REF!/#REF!*100</f>
        <v>#REF!</v>
      </c>
      <c r="T52" s="96" t="e">
        <f>#REF!/#REF!*100</f>
        <v>#REF!</v>
      </c>
      <c r="U52" s="96" t="e">
        <f>#REF!/#REF!*100</f>
        <v>#REF!</v>
      </c>
      <c r="V52" s="96" t="e">
        <f>#REF!/#REF!*100</f>
        <v>#REF!</v>
      </c>
      <c r="W52" s="96" t="e">
        <f>#REF!/#REF!*100</f>
        <v>#REF!</v>
      </c>
      <c r="X52" s="96" t="e">
        <f>#REF!/#REF!*100</f>
        <v>#REF!</v>
      </c>
      <c r="Y52" s="96" t="e">
        <f>#REF!/#REF!*100</f>
        <v>#REF!</v>
      </c>
      <c r="AC52" s="27" t="s">
        <v>89</v>
      </c>
    </row>
    <row r="53" spans="1:29" s="27" customFormat="1" ht="15" customHeight="1" x14ac:dyDescent="0.25">
      <c r="A53" s="45" t="s">
        <v>48</v>
      </c>
      <c r="B53" s="13" t="s">
        <v>515</v>
      </c>
      <c r="C53" s="100" t="e">
        <f t="shared" si="7"/>
        <v>#REF!</v>
      </c>
      <c r="D53" s="100" t="e">
        <f t="shared" si="8"/>
        <v>#REF!</v>
      </c>
      <c r="E53" s="100" t="e">
        <f t="shared" si="9"/>
        <v>#REF!</v>
      </c>
      <c r="F53" s="100" t="e">
        <f t="shared" si="10"/>
        <v>#REF!</v>
      </c>
      <c r="G53" s="100" t="e">
        <f t="shared" si="11"/>
        <v>#REF!</v>
      </c>
      <c r="H53" s="95"/>
      <c r="I53" s="100" t="e">
        <f>#REF!/#REF!*100</f>
        <v>#REF!</v>
      </c>
      <c r="J53" s="100" t="e">
        <f>#REF!/#REF!*100</f>
        <v>#REF!</v>
      </c>
      <c r="K53" s="100" t="e">
        <f>#REF!/#REF!*100</f>
        <v>#REF!</v>
      </c>
      <c r="L53" s="100" t="e">
        <f>#REF!/#REF!*100</f>
        <v>#REF!</v>
      </c>
      <c r="M53" s="100" t="e">
        <f>#REF!/#REF!*100</f>
        <v>#REF!</v>
      </c>
      <c r="N53" s="100" t="e">
        <f>#REF!/#REF!*100</f>
        <v>#REF!</v>
      </c>
      <c r="O53" s="100" t="e">
        <f>#REF!/#REF!*100</f>
        <v>#REF!</v>
      </c>
      <c r="P53" s="100" t="e">
        <f>#REF!/#REF!*100</f>
        <v>#REF!</v>
      </c>
      <c r="Q53" s="100" t="e">
        <f>#REF!/#REF!*100</f>
        <v>#REF!</v>
      </c>
      <c r="R53" s="100" t="e">
        <f>#REF!/#REF!*100</f>
        <v>#REF!</v>
      </c>
      <c r="S53" s="100" t="e">
        <f>#REF!/#REF!*100</f>
        <v>#REF!</v>
      </c>
      <c r="T53" s="100" t="e">
        <f>#REF!/#REF!*100</f>
        <v>#REF!</v>
      </c>
      <c r="U53" s="100" t="e">
        <f>#REF!/#REF!*100</f>
        <v>#REF!</v>
      </c>
      <c r="V53" s="100" t="e">
        <f>#REF!/#REF!*100</f>
        <v>#REF!</v>
      </c>
      <c r="W53" s="100" t="e">
        <f>#REF!/#REF!*100</f>
        <v>#REF!</v>
      </c>
      <c r="X53" s="100" t="e">
        <f>#REF!/#REF!*100</f>
        <v>#REF!</v>
      </c>
      <c r="Y53" s="100" t="e">
        <f>#REF!/#REF!*100</f>
        <v>#REF!</v>
      </c>
      <c r="AC53" s="27" t="s">
        <v>89</v>
      </c>
    </row>
    <row r="54" spans="1:29" s="27" customFormat="1" ht="15" customHeight="1" x14ac:dyDescent="0.25">
      <c r="A54" s="45" t="s">
        <v>56</v>
      </c>
      <c r="B54" s="13" t="s">
        <v>516</v>
      </c>
      <c r="C54" s="100" t="e">
        <f t="shared" si="7"/>
        <v>#REF!</v>
      </c>
      <c r="D54" s="100" t="e">
        <f t="shared" si="8"/>
        <v>#REF!</v>
      </c>
      <c r="E54" s="100" t="e">
        <f t="shared" si="9"/>
        <v>#REF!</v>
      </c>
      <c r="F54" s="100" t="e">
        <f t="shared" si="10"/>
        <v>#REF!</v>
      </c>
      <c r="G54" s="100" t="str">
        <f t="shared" si="11"/>
        <v>―</v>
      </c>
      <c r="H54" s="95"/>
      <c r="I54" s="100" t="e">
        <f>#REF!/#REF!*100</f>
        <v>#REF!</v>
      </c>
      <c r="J54" s="100" t="e">
        <f>#REF!/#REF!*100</f>
        <v>#REF!</v>
      </c>
      <c r="K54" s="100" t="e">
        <f>#REF!/#REF!*100</f>
        <v>#REF!</v>
      </c>
      <c r="L54" s="100" t="e">
        <f>#REF!/#REF!*100</f>
        <v>#REF!</v>
      </c>
      <c r="M54" s="100" t="e">
        <f>#REF!/#REF!*100</f>
        <v>#REF!</v>
      </c>
      <c r="N54" s="100" t="e">
        <f>#REF!/#REF!*100</f>
        <v>#REF!</v>
      </c>
      <c r="O54" s="100" t="e">
        <f>#REF!/#REF!*100</f>
        <v>#REF!</v>
      </c>
      <c r="P54" s="100" t="e">
        <f>#REF!/#REF!*100</f>
        <v>#REF!</v>
      </c>
      <c r="Q54" s="100" t="e">
        <f>#REF!/#REF!*100</f>
        <v>#REF!</v>
      </c>
      <c r="R54" s="100" t="e">
        <f>#REF!/#REF!*100</f>
        <v>#REF!</v>
      </c>
      <c r="S54" s="100" t="e">
        <f>#REF!/#REF!*100</f>
        <v>#REF!</v>
      </c>
      <c r="T54" s="100" t="e">
        <f>#REF!/#REF!*100</f>
        <v>#REF!</v>
      </c>
      <c r="U54" s="100" t="e">
        <f>#REF!/#REF!*100</f>
        <v>#REF!</v>
      </c>
      <c r="V54" s="100" t="e">
        <f>#REF!/#REF!*100</f>
        <v>#REF!</v>
      </c>
      <c r="W54" s="100" t="e">
        <f>#REF!/#REF!*100</f>
        <v>#REF!</v>
      </c>
      <c r="X54" s="100" t="e">
        <f>#REF!/#REF!*100</f>
        <v>#REF!</v>
      </c>
      <c r="Y54" s="100"/>
      <c r="AC54" s="27" t="s">
        <v>89</v>
      </c>
    </row>
    <row r="55" spans="1:29" s="27" customFormat="1" ht="15" customHeight="1" x14ac:dyDescent="0.25">
      <c r="A55" s="45" t="s">
        <v>58</v>
      </c>
      <c r="B55" s="13" t="s">
        <v>55</v>
      </c>
      <c r="C55" s="100" t="e">
        <f t="shared" si="7"/>
        <v>#REF!</v>
      </c>
      <c r="D55" s="100" t="e">
        <f t="shared" si="8"/>
        <v>#REF!</v>
      </c>
      <c r="E55" s="100" t="e">
        <f t="shared" si="9"/>
        <v>#REF!</v>
      </c>
      <c r="F55" s="100" t="e">
        <f t="shared" si="10"/>
        <v>#REF!</v>
      </c>
      <c r="G55" s="100" t="e">
        <f t="shared" si="11"/>
        <v>#REF!</v>
      </c>
      <c r="H55" s="95"/>
      <c r="I55" s="100" t="e">
        <f>#REF!/#REF!*100</f>
        <v>#REF!</v>
      </c>
      <c r="J55" s="100" t="e">
        <f>#REF!/#REF!*100</f>
        <v>#REF!</v>
      </c>
      <c r="K55" s="100" t="e">
        <f>#REF!/#REF!*100</f>
        <v>#REF!</v>
      </c>
      <c r="L55" s="100" t="e">
        <f>#REF!/#REF!*100</f>
        <v>#REF!</v>
      </c>
      <c r="M55" s="100" t="e">
        <f>#REF!/#REF!*100</f>
        <v>#REF!</v>
      </c>
      <c r="N55" s="100" t="e">
        <f>#REF!/#REF!*100</f>
        <v>#REF!</v>
      </c>
      <c r="O55" s="100" t="e">
        <f>#REF!/#REF!*100</f>
        <v>#REF!</v>
      </c>
      <c r="P55" s="100" t="e">
        <f>#REF!/#REF!*100</f>
        <v>#REF!</v>
      </c>
      <c r="Q55" s="100" t="e">
        <f>#REF!/#REF!*100</f>
        <v>#REF!</v>
      </c>
      <c r="R55" s="100" t="e">
        <f>#REF!/#REF!*100</f>
        <v>#REF!</v>
      </c>
      <c r="S55" s="100" t="e">
        <f>#REF!/#REF!*100</f>
        <v>#REF!</v>
      </c>
      <c r="T55" s="100" t="e">
        <f>#REF!/#REF!*100</f>
        <v>#REF!</v>
      </c>
      <c r="U55" s="100" t="e">
        <f>#REF!/#REF!*100</f>
        <v>#REF!</v>
      </c>
      <c r="V55" s="100" t="e">
        <f>#REF!/#REF!*100</f>
        <v>#REF!</v>
      </c>
      <c r="W55" s="100" t="e">
        <f>#REF!/#REF!*100</f>
        <v>#REF!</v>
      </c>
      <c r="X55" s="100" t="e">
        <f>#REF!/#REF!*100</f>
        <v>#REF!</v>
      </c>
      <c r="Y55" s="100" t="e">
        <f>#REF!/#REF!*100</f>
        <v>#REF!</v>
      </c>
      <c r="AC55" s="27" t="s">
        <v>89</v>
      </c>
    </row>
    <row r="56" spans="1:29"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Y56" s="95"/>
      <c r="AC56" s="27" t="s">
        <v>89</v>
      </c>
    </row>
    <row r="57" spans="1:29" s="27" customFormat="1" ht="15" customHeight="1" x14ac:dyDescent="0.25">
      <c r="A57" s="36" t="s">
        <v>102</v>
      </c>
      <c r="B57" s="11" t="s">
        <v>102</v>
      </c>
      <c r="C57" s="94" t="e">
        <f t="shared" ref="C57:F60" si="12">+IF(OR(M57="",M57&lt;0),"―",M57)</f>
        <v>#REF!</v>
      </c>
      <c r="D57" s="94" t="e">
        <f t="shared" si="12"/>
        <v>#REF!</v>
      </c>
      <c r="E57" s="94" t="e">
        <f t="shared" si="12"/>
        <v>#REF!</v>
      </c>
      <c r="F57" s="94" t="e">
        <f t="shared" si="12"/>
        <v>#REF!</v>
      </c>
      <c r="G57" s="94" t="e">
        <f>+IF(OR(Y57="",Y57&lt;0),"―",Y57)</f>
        <v>#REF!</v>
      </c>
      <c r="H57" s="95"/>
      <c r="I57" s="94" t="e">
        <f>#REF!/#REF!*100</f>
        <v>#REF!</v>
      </c>
      <c r="J57" s="94" t="e">
        <f>#REF!/#REF!*100</f>
        <v>#REF!</v>
      </c>
      <c r="K57" s="94" t="e">
        <f>#REF!/#REF!*100</f>
        <v>#REF!</v>
      </c>
      <c r="L57" s="94" t="e">
        <f>#REF!/#REF!*100</f>
        <v>#REF!</v>
      </c>
      <c r="M57" s="94" t="e">
        <f>#REF!/#REF!*100</f>
        <v>#REF!</v>
      </c>
      <c r="N57" s="94" t="e">
        <f>#REF!/#REF!*100</f>
        <v>#REF!</v>
      </c>
      <c r="O57" s="94" t="e">
        <f>#REF!/#REF!*100</f>
        <v>#REF!</v>
      </c>
      <c r="P57" s="94" t="e">
        <f>#REF!/#REF!*100</f>
        <v>#REF!</v>
      </c>
      <c r="Q57" s="94" t="e">
        <f>#REF!/#REF!*100</f>
        <v>#REF!</v>
      </c>
      <c r="R57" s="94" t="e">
        <f>#REF!/#REF!*100</f>
        <v>#REF!</v>
      </c>
      <c r="S57" s="94" t="e">
        <f>#REF!/#REF!*100</f>
        <v>#REF!</v>
      </c>
      <c r="T57" s="94" t="e">
        <f>#REF!/#REF!*100</f>
        <v>#REF!</v>
      </c>
      <c r="U57" s="94" t="e">
        <f>#REF!/#REF!*100</f>
        <v>#REF!</v>
      </c>
      <c r="V57" s="94" t="e">
        <f>#REF!/#REF!*100</f>
        <v>#REF!</v>
      </c>
      <c r="W57" s="94" t="e">
        <f>#REF!/#REF!*100</f>
        <v>#REF!</v>
      </c>
      <c r="X57" s="94" t="e">
        <f>#REF!/#REF!*100</f>
        <v>#REF!</v>
      </c>
      <c r="Y57" s="94" t="e">
        <f>#REF!/#REF!*100</f>
        <v>#REF!</v>
      </c>
      <c r="AC57" s="27" t="s">
        <v>89</v>
      </c>
    </row>
    <row r="58" spans="1:29" s="27" customFormat="1" ht="15" customHeight="1" x14ac:dyDescent="0.25">
      <c r="A58" s="38" t="s">
        <v>10</v>
      </c>
      <c r="B58" s="12" t="s">
        <v>13</v>
      </c>
      <c r="C58" s="96" t="e">
        <f t="shared" si="12"/>
        <v>#REF!</v>
      </c>
      <c r="D58" s="96" t="e">
        <f t="shared" si="12"/>
        <v>#REF!</v>
      </c>
      <c r="E58" s="96" t="e">
        <f t="shared" si="12"/>
        <v>#REF!</v>
      </c>
      <c r="F58" s="96" t="e">
        <f t="shared" si="12"/>
        <v>#REF!</v>
      </c>
      <c r="G58" s="96" t="e">
        <f>+IF(OR(Y58="",Y58&lt;0),"―",Y58)</f>
        <v>#REF!</v>
      </c>
      <c r="H58" s="95"/>
      <c r="I58" s="96" t="e">
        <f>#REF!/#REF!*100</f>
        <v>#REF!</v>
      </c>
      <c r="J58" s="96" t="e">
        <f>#REF!/#REF!*100</f>
        <v>#REF!</v>
      </c>
      <c r="K58" s="96" t="e">
        <f>#REF!/#REF!*100</f>
        <v>#REF!</v>
      </c>
      <c r="L58" s="96" t="e">
        <f>#REF!/#REF!*100</f>
        <v>#REF!</v>
      </c>
      <c r="M58" s="96" t="e">
        <f>#REF!/#REF!*100</f>
        <v>#REF!</v>
      </c>
      <c r="N58" s="96" t="e">
        <f>#REF!/#REF!*100</f>
        <v>#REF!</v>
      </c>
      <c r="O58" s="96" t="e">
        <f>#REF!/#REF!*100</f>
        <v>#REF!</v>
      </c>
      <c r="P58" s="96" t="e">
        <f>#REF!/#REF!*100</f>
        <v>#REF!</v>
      </c>
      <c r="Q58" s="96" t="e">
        <f>#REF!/#REF!*100</f>
        <v>#REF!</v>
      </c>
      <c r="R58" s="96" t="e">
        <f>#REF!/#REF!*100</f>
        <v>#REF!</v>
      </c>
      <c r="S58" s="96" t="e">
        <f>#REF!/#REF!*100</f>
        <v>#REF!</v>
      </c>
      <c r="T58" s="96" t="e">
        <f>#REF!/#REF!*100</f>
        <v>#REF!</v>
      </c>
      <c r="U58" s="96" t="e">
        <f>#REF!/#REF!*100</f>
        <v>#REF!</v>
      </c>
      <c r="V58" s="96" t="e">
        <f>#REF!/#REF!*100</f>
        <v>#REF!</v>
      </c>
      <c r="W58" s="96" t="e">
        <f>#REF!/#REF!*100</f>
        <v>#REF!</v>
      </c>
      <c r="X58" s="96" t="e">
        <f>#REF!/#REF!*100</f>
        <v>#REF!</v>
      </c>
      <c r="Y58" s="96" t="e">
        <f>#REF!/#REF!*100</f>
        <v>#REF!</v>
      </c>
      <c r="AC58" s="27" t="s">
        <v>89</v>
      </c>
    </row>
    <row r="59" spans="1:29" s="27" customFormat="1" ht="15" customHeight="1" x14ac:dyDescent="0.25">
      <c r="A59" s="38" t="s">
        <v>11</v>
      </c>
      <c r="B59" s="12" t="s">
        <v>44</v>
      </c>
      <c r="C59" s="96" t="e">
        <f t="shared" si="12"/>
        <v>#REF!</v>
      </c>
      <c r="D59" s="96" t="e">
        <f t="shared" si="12"/>
        <v>#REF!</v>
      </c>
      <c r="E59" s="96" t="e">
        <f t="shared" si="12"/>
        <v>#REF!</v>
      </c>
      <c r="F59" s="96" t="e">
        <f t="shared" si="12"/>
        <v>#REF!</v>
      </c>
      <c r="G59" s="96" t="e">
        <f>+IF(OR(Y59="",Y59&lt;0),"―",Y59)</f>
        <v>#REF!</v>
      </c>
      <c r="H59" s="95"/>
      <c r="I59" s="96" t="e">
        <f>#REF!/#REF!*100</f>
        <v>#REF!</v>
      </c>
      <c r="J59" s="96" t="e">
        <f>#REF!/#REF!*100</f>
        <v>#REF!</v>
      </c>
      <c r="K59" s="96" t="e">
        <f>#REF!/#REF!*100</f>
        <v>#REF!</v>
      </c>
      <c r="L59" s="96" t="e">
        <f>#REF!/#REF!*100</f>
        <v>#REF!</v>
      </c>
      <c r="M59" s="96" t="e">
        <f>#REF!/#REF!*100</f>
        <v>#REF!</v>
      </c>
      <c r="N59" s="96" t="e">
        <f>#REF!/#REF!*100</f>
        <v>#REF!</v>
      </c>
      <c r="O59" s="96" t="e">
        <f>#REF!/#REF!*100</f>
        <v>#REF!</v>
      </c>
      <c r="P59" s="96" t="e">
        <f>#REF!/#REF!*100</f>
        <v>#REF!</v>
      </c>
      <c r="Q59" s="96" t="e">
        <f>#REF!/#REF!*100</f>
        <v>#REF!</v>
      </c>
      <c r="R59" s="96" t="e">
        <f>#REF!/#REF!*100</f>
        <v>#REF!</v>
      </c>
      <c r="S59" s="96" t="e">
        <f>#REF!/#REF!*100</f>
        <v>#REF!</v>
      </c>
      <c r="T59" s="96" t="e">
        <f>#REF!/#REF!*100</f>
        <v>#REF!</v>
      </c>
      <c r="U59" s="96" t="e">
        <f>#REF!/#REF!*100</f>
        <v>#REF!</v>
      </c>
      <c r="V59" s="96" t="e">
        <f>#REF!/#REF!*100</f>
        <v>#REF!</v>
      </c>
      <c r="W59" s="96" t="e">
        <f>#REF!/#REF!*100</f>
        <v>#REF!</v>
      </c>
      <c r="X59" s="96" t="e">
        <f>#REF!/#REF!*100</f>
        <v>#REF!</v>
      </c>
      <c r="Y59" s="96" t="e">
        <f>#REF!/#REF!*100</f>
        <v>#REF!</v>
      </c>
      <c r="AC59" s="27" t="s">
        <v>89</v>
      </c>
    </row>
    <row r="60" spans="1:29" s="27" customFormat="1" ht="15" customHeight="1" x14ac:dyDescent="0.25">
      <c r="A60" s="128" t="s">
        <v>14</v>
      </c>
      <c r="B60" s="129" t="s">
        <v>77</v>
      </c>
      <c r="C60" s="98" t="e">
        <f t="shared" si="12"/>
        <v>#REF!</v>
      </c>
      <c r="D60" s="98" t="e">
        <f t="shared" si="12"/>
        <v>#REF!</v>
      </c>
      <c r="E60" s="98" t="e">
        <f t="shared" si="12"/>
        <v>#REF!</v>
      </c>
      <c r="F60" s="98" t="e">
        <f t="shared" si="12"/>
        <v>#REF!</v>
      </c>
      <c r="G60" s="98" t="e">
        <f>+IF(OR(Y60="",Y60&lt;0),"―",Y60)</f>
        <v>#REF!</v>
      </c>
      <c r="H60" s="95"/>
      <c r="I60" s="98" t="e">
        <f>#REF!/#REF!*100</f>
        <v>#REF!</v>
      </c>
      <c r="J60" s="98" t="e">
        <f>#REF!/#REF!*100</f>
        <v>#REF!</v>
      </c>
      <c r="K60" s="98" t="e">
        <f>#REF!/#REF!*100</f>
        <v>#REF!</v>
      </c>
      <c r="L60" s="98" t="e">
        <f>#REF!/#REF!*100</f>
        <v>#REF!</v>
      </c>
      <c r="M60" s="98" t="e">
        <f>#REF!/#REF!*100</f>
        <v>#REF!</v>
      </c>
      <c r="N60" s="98" t="e">
        <f>#REF!/#REF!*100</f>
        <v>#REF!</v>
      </c>
      <c r="O60" s="98" t="e">
        <f>#REF!/#REF!*100</f>
        <v>#REF!</v>
      </c>
      <c r="P60" s="98" t="e">
        <f>#REF!/#REF!*100</f>
        <v>#REF!</v>
      </c>
      <c r="Q60" s="98" t="e">
        <f>#REF!/#REF!*100</f>
        <v>#REF!</v>
      </c>
      <c r="R60" s="98" t="e">
        <f>#REF!/#REF!*100</f>
        <v>#REF!</v>
      </c>
      <c r="S60" s="98" t="e">
        <f>#REF!/#REF!*100</f>
        <v>#REF!</v>
      </c>
      <c r="T60" s="98" t="e">
        <f>#REF!/#REF!*100</f>
        <v>#REF!</v>
      </c>
      <c r="U60" s="98" t="e">
        <f>#REF!/#REF!*100</f>
        <v>#REF!</v>
      </c>
      <c r="V60" s="98" t="e">
        <f>#REF!/#REF!*100</f>
        <v>#REF!</v>
      </c>
      <c r="W60" s="98" t="e">
        <f>#REF!/#REF!*100</f>
        <v>#REF!</v>
      </c>
      <c r="X60" s="98" t="e">
        <f>#REF!/#REF!*100</f>
        <v>#REF!</v>
      </c>
      <c r="Y60" s="98" t="e">
        <f>#REF!/#REF!*100</f>
        <v>#REF!</v>
      </c>
      <c r="AC60" s="27" t="s">
        <v>89</v>
      </c>
    </row>
    <row r="61" spans="1:29" ht="15" customHeight="1" x14ac:dyDescent="0.2">
      <c r="AC61" s="3" t="s">
        <v>89</v>
      </c>
    </row>
    <row r="62" spans="1:29" ht="15" customHeight="1" x14ac:dyDescent="0.2">
      <c r="AC62" s="3" t="s">
        <v>89</v>
      </c>
    </row>
    <row r="63" spans="1:29"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c r="AC63" s="3" t="s">
        <v>89</v>
      </c>
    </row>
  </sheetData>
  <mergeCells count="3">
    <mergeCell ref="A2:G2"/>
    <mergeCell ref="A6:B7"/>
    <mergeCell ref="A38:B39"/>
  </mergeCells>
  <phoneticPr fontId="3"/>
  <printOptions horizontalCentered="1"/>
  <pageMargins left="0.7" right="0.7" top="0.75" bottom="0.75" header="0.3" footer="0.3"/>
  <pageSetup paperSize="9" scale="75" orientation="portrait" r:id="rId1"/>
  <headerFooter>
    <oddFooter>&amp;R2</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EB14-A00E-4579-A3AB-860E9BA6CDBF}">
  <dimension ref="A1:AB46"/>
  <sheetViews>
    <sheetView defaultGridColor="0" view="pageBreakPreview" colorId="23" zoomScale="60" zoomScaleNormal="100" workbookViewId="0">
      <pane xSplit="8" ySplit="7" topLeftCell="O8"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559</v>
      </c>
      <c r="Z4" s="170" t="s">
        <v>635</v>
      </c>
      <c r="AB4" s="3" t="s">
        <v>89</v>
      </c>
    </row>
    <row r="5" spans="1:28" s="27" customFormat="1" ht="15" customHeight="1" x14ac:dyDescent="0.25">
      <c r="F5" s="28" t="s">
        <v>1</v>
      </c>
      <c r="G5" s="28"/>
      <c r="AB5" s="27" t="s">
        <v>89</v>
      </c>
    </row>
    <row r="6" spans="1:28" s="27" customFormat="1" ht="15" customHeight="1" x14ac:dyDescent="0.25">
      <c r="A6" s="312" t="s">
        <v>219</v>
      </c>
      <c r="B6" s="313"/>
      <c r="C6" s="117">
        <f>+'22Q4_パラメータ設定'!$L$4</f>
        <v>2020</v>
      </c>
      <c r="D6" s="117">
        <f>+'22Q4_パラメータ設定'!$M$4</f>
        <v>2021</v>
      </c>
      <c r="E6" s="117">
        <f>+'22Q4_パラメータ設定'!$N$4</f>
        <v>2022</v>
      </c>
      <c r="F6" s="31">
        <f>+'22Q4_パラメータ設定'!$O$4</f>
        <v>2023</v>
      </c>
      <c r="I6" s="61" t="s">
        <v>108</v>
      </c>
      <c r="J6" s="61" t="s">
        <v>109</v>
      </c>
      <c r="K6" s="61" t="s">
        <v>110</v>
      </c>
      <c r="L6" s="61" t="s">
        <v>104</v>
      </c>
      <c r="M6" s="61" t="s">
        <v>105</v>
      </c>
      <c r="N6" s="61" t="s">
        <v>106</v>
      </c>
      <c r="O6" s="61" t="s">
        <v>107</v>
      </c>
      <c r="P6" s="61" t="s">
        <v>111</v>
      </c>
      <c r="Q6" s="61" t="s">
        <v>112</v>
      </c>
      <c r="R6" s="61" t="s">
        <v>113</v>
      </c>
      <c r="S6" s="61" t="s">
        <v>114</v>
      </c>
      <c r="T6" s="61" t="s">
        <v>115</v>
      </c>
      <c r="U6" s="61" t="s">
        <v>116</v>
      </c>
      <c r="V6" s="61" t="s">
        <v>117</v>
      </c>
      <c r="W6" s="61" t="s">
        <v>118</v>
      </c>
      <c r="X6" s="62" t="s">
        <v>119</v>
      </c>
      <c r="AB6" s="27" t="s">
        <v>89</v>
      </c>
    </row>
    <row r="7" spans="1:28" s="27" customFormat="1" ht="15" customHeight="1" x14ac:dyDescent="0.25">
      <c r="A7" s="314"/>
      <c r="B7" s="315"/>
      <c r="C7" s="119" t="s">
        <v>218</v>
      </c>
      <c r="D7" s="118" t="s">
        <v>217</v>
      </c>
      <c r="E7" s="118" t="s">
        <v>217</v>
      </c>
      <c r="F7" s="35" t="s">
        <v>217</v>
      </c>
      <c r="I7" s="64" t="s">
        <v>217</v>
      </c>
      <c r="J7" s="64" t="s">
        <v>217</v>
      </c>
      <c r="K7" s="64" t="s">
        <v>217</v>
      </c>
      <c r="L7" s="64" t="s">
        <v>217</v>
      </c>
      <c r="M7" s="64" t="s">
        <v>217</v>
      </c>
      <c r="N7" s="64" t="s">
        <v>217</v>
      </c>
      <c r="O7" s="64" t="s">
        <v>217</v>
      </c>
      <c r="P7" s="64" t="s">
        <v>217</v>
      </c>
      <c r="Q7" s="64" t="s">
        <v>217</v>
      </c>
      <c r="R7" s="64" t="s">
        <v>217</v>
      </c>
      <c r="S7" s="64" t="s">
        <v>217</v>
      </c>
      <c r="T7" s="64" t="s">
        <v>217</v>
      </c>
      <c r="U7" s="64" t="s">
        <v>217</v>
      </c>
      <c r="V7" s="64" t="s">
        <v>217</v>
      </c>
      <c r="W7" s="64" t="s">
        <v>217</v>
      </c>
      <c r="X7" s="63" t="s">
        <v>217</v>
      </c>
      <c r="AB7" s="27" t="s">
        <v>89</v>
      </c>
    </row>
    <row r="8" spans="1:28" s="27" customFormat="1" ht="15" customHeight="1" x14ac:dyDescent="0.25">
      <c r="A8" s="36" t="s">
        <v>120</v>
      </c>
      <c r="B8" s="11" t="s">
        <v>133</v>
      </c>
      <c r="C8" s="37">
        <f t="shared" ref="C8:C22" si="0">+IF(OR(M8="",M8=0),"―",IF(M8&lt;0,ROUNDDOWN(M8/10^6,0)+-0.0000001,ROUNDDOWN(M8/10^6,0)))</f>
        <v>25565</v>
      </c>
      <c r="D8" s="37">
        <f t="shared" ref="D8:D22" si="1">+IF(OR(N8="",N8=0),"―",IF(N8&lt;0,ROUNDDOWN(N8/10^6,0)+-0.0000001,ROUNDDOWN(N8/10^6,0)))</f>
        <v>24196</v>
      </c>
      <c r="E8" s="37">
        <f t="shared" ref="E8:E22" si="2">+IF(OR(O8="",O8=0),"―",IF(O8&lt;0,ROUNDDOWN(O8/10^6,0)+-0.0000001,ROUNDDOWN(O8/10^6,0)))</f>
        <v>27918</v>
      </c>
      <c r="F8" s="37">
        <f t="shared" ref="F8:F22" si="3">+IF(OR(P8="",P8=0),"―",IF(P8&lt;0,ROUNDDOWN(P8/10^6,0)+-0.0000001,ROUNDDOWN(P8/10^6,0)))</f>
        <v>28164</v>
      </c>
      <c r="I8" s="48"/>
      <c r="J8" s="48"/>
      <c r="K8" s="48">
        <v>18208447679</v>
      </c>
      <c r="L8" s="48">
        <v>20594136728</v>
      </c>
      <c r="M8" s="48">
        <v>25565488045</v>
      </c>
      <c r="N8" s="48">
        <v>24196748135</v>
      </c>
      <c r="O8" s="48">
        <v>27918467284</v>
      </c>
      <c r="P8" s="48">
        <v>28164176972</v>
      </c>
      <c r="Q8" s="48"/>
      <c r="R8" s="48"/>
      <c r="S8" s="48"/>
      <c r="T8" s="48"/>
      <c r="U8" s="48"/>
      <c r="V8" s="48"/>
      <c r="W8" s="48"/>
      <c r="X8" s="48"/>
      <c r="Z8" s="27" t="s">
        <v>643</v>
      </c>
      <c r="AB8" s="27" t="s">
        <v>89</v>
      </c>
    </row>
    <row r="9" spans="1:28" s="27" customFormat="1" ht="15" customHeight="1" x14ac:dyDescent="0.25">
      <c r="A9" s="38" t="s">
        <v>121</v>
      </c>
      <c r="B9" s="6" t="s">
        <v>517</v>
      </c>
      <c r="C9" s="39">
        <f t="shared" si="0"/>
        <v>12232</v>
      </c>
      <c r="D9" s="39">
        <f t="shared" si="1"/>
        <v>8973</v>
      </c>
      <c r="E9" s="39">
        <f t="shared" si="2"/>
        <v>10340</v>
      </c>
      <c r="F9" s="39">
        <f t="shared" si="3"/>
        <v>11957</v>
      </c>
      <c r="I9" s="40"/>
      <c r="J9" s="40"/>
      <c r="K9" s="40">
        <v>7678163501</v>
      </c>
      <c r="L9" s="40">
        <v>9211818018</v>
      </c>
      <c r="M9" s="40">
        <v>12232830886</v>
      </c>
      <c r="N9" s="40">
        <v>8973885336</v>
      </c>
      <c r="O9" s="40">
        <v>10340359187</v>
      </c>
      <c r="P9" s="40">
        <v>11957028543</v>
      </c>
      <c r="Q9" s="40"/>
      <c r="R9" s="40"/>
      <c r="S9" s="40"/>
      <c r="T9" s="40"/>
      <c r="U9" s="40"/>
      <c r="V9" s="40"/>
      <c r="W9" s="40"/>
      <c r="X9" s="40"/>
      <c r="Z9" s="27" t="s">
        <v>643</v>
      </c>
      <c r="AB9" s="27" t="s">
        <v>89</v>
      </c>
    </row>
    <row r="10" spans="1:28" s="27" customFormat="1" ht="15" customHeight="1" x14ac:dyDescent="0.25">
      <c r="A10" s="38" t="s">
        <v>122</v>
      </c>
      <c r="B10" s="6" t="s">
        <v>518</v>
      </c>
      <c r="C10" s="39">
        <f t="shared" si="0"/>
        <v>11995</v>
      </c>
      <c r="D10" s="39">
        <f t="shared" si="1"/>
        <v>13876</v>
      </c>
      <c r="E10" s="39">
        <f t="shared" si="2"/>
        <v>15729</v>
      </c>
      <c r="F10" s="39">
        <f t="shared" si="3"/>
        <v>13850</v>
      </c>
      <c r="I10" s="40"/>
      <c r="J10" s="40"/>
      <c r="K10" s="40">
        <v>9608756641</v>
      </c>
      <c r="L10" s="40">
        <v>10296309928</v>
      </c>
      <c r="M10" s="40">
        <v>11995134969</v>
      </c>
      <c r="N10" s="40">
        <v>13876476647</v>
      </c>
      <c r="O10" s="40">
        <v>15729723031</v>
      </c>
      <c r="P10" s="40">
        <v>13850118375</v>
      </c>
      <c r="Q10" s="40"/>
      <c r="R10" s="40"/>
      <c r="S10" s="40"/>
      <c r="T10" s="40"/>
      <c r="U10" s="40"/>
      <c r="V10" s="40"/>
      <c r="W10" s="40"/>
      <c r="X10" s="40"/>
      <c r="Z10" s="27" t="s">
        <v>643</v>
      </c>
      <c r="AB10" s="27" t="s">
        <v>89</v>
      </c>
    </row>
    <row r="11" spans="1:28" s="27" customFormat="1" ht="15" customHeight="1" x14ac:dyDescent="0.25">
      <c r="A11" s="38" t="s">
        <v>123</v>
      </c>
      <c r="B11" s="6" t="s">
        <v>134</v>
      </c>
      <c r="C11" s="39">
        <f t="shared" si="0"/>
        <v>56</v>
      </c>
      <c r="D11" s="39">
        <f t="shared" si="1"/>
        <v>45</v>
      </c>
      <c r="E11" s="39">
        <f t="shared" si="2"/>
        <v>27</v>
      </c>
      <c r="F11" s="39">
        <f t="shared" si="3"/>
        <v>83</v>
      </c>
      <c r="I11" s="40"/>
      <c r="J11" s="40"/>
      <c r="K11" s="40">
        <v>58532520</v>
      </c>
      <c r="L11" s="40">
        <v>53653864</v>
      </c>
      <c r="M11" s="40">
        <v>56686246</v>
      </c>
      <c r="N11" s="40">
        <v>45601560</v>
      </c>
      <c r="O11" s="40">
        <v>27393422</v>
      </c>
      <c r="P11" s="40">
        <v>83080096</v>
      </c>
      <c r="Q11" s="40"/>
      <c r="R11" s="40"/>
      <c r="S11" s="40"/>
      <c r="T11" s="40"/>
      <c r="U11" s="40"/>
      <c r="V11" s="40"/>
      <c r="W11" s="40"/>
      <c r="X11" s="40"/>
      <c r="Z11" s="27" t="s">
        <v>643</v>
      </c>
      <c r="AB11" s="27" t="s">
        <v>89</v>
      </c>
    </row>
    <row r="12" spans="1:28" s="27" customFormat="1" ht="15" customHeight="1" x14ac:dyDescent="0.25">
      <c r="A12" s="42" t="s">
        <v>124</v>
      </c>
      <c r="B12" s="8" t="s">
        <v>31</v>
      </c>
      <c r="C12" s="43">
        <f t="shared" si="0"/>
        <v>1280</v>
      </c>
      <c r="D12" s="43">
        <f t="shared" si="1"/>
        <v>1300</v>
      </c>
      <c r="E12" s="43">
        <f t="shared" si="2"/>
        <v>1820</v>
      </c>
      <c r="F12" s="43">
        <f t="shared" si="3"/>
        <v>2273</v>
      </c>
      <c r="I12" s="43">
        <f t="shared" ref="I12:P12" si="4">I8-SUM(I9:I11)</f>
        <v>0</v>
      </c>
      <c r="J12" s="43">
        <f t="shared" si="4"/>
        <v>0</v>
      </c>
      <c r="K12" s="43">
        <f t="shared" si="4"/>
        <v>862995017</v>
      </c>
      <c r="L12" s="43">
        <f t="shared" si="4"/>
        <v>1032354918</v>
      </c>
      <c r="M12" s="43">
        <f t="shared" si="4"/>
        <v>1280835944</v>
      </c>
      <c r="N12" s="43">
        <f t="shared" si="4"/>
        <v>1300784592</v>
      </c>
      <c r="O12" s="43">
        <f>O8-SUM(O9:O11)</f>
        <v>1820991644</v>
      </c>
      <c r="P12" s="43">
        <f t="shared" si="4"/>
        <v>2273949958</v>
      </c>
      <c r="Q12" s="43">
        <f t="shared" ref="Q12:X12" si="5">Q8-SUM(Q9:Q11)</f>
        <v>0</v>
      </c>
      <c r="R12" s="43">
        <f t="shared" si="5"/>
        <v>0</v>
      </c>
      <c r="S12" s="43">
        <f t="shared" si="5"/>
        <v>0</v>
      </c>
      <c r="T12" s="43">
        <f t="shared" si="5"/>
        <v>0</v>
      </c>
      <c r="U12" s="43">
        <f t="shared" si="5"/>
        <v>0</v>
      </c>
      <c r="V12" s="43">
        <f t="shared" si="5"/>
        <v>0</v>
      </c>
      <c r="W12" s="43">
        <f t="shared" si="5"/>
        <v>0</v>
      </c>
      <c r="X12" s="43">
        <f t="shared" si="5"/>
        <v>0</v>
      </c>
      <c r="AB12" s="27" t="s">
        <v>89</v>
      </c>
    </row>
    <row r="13" spans="1:28" s="27" customFormat="1" ht="15" customHeight="1" x14ac:dyDescent="0.25">
      <c r="A13" s="36" t="s">
        <v>125</v>
      </c>
      <c r="B13" s="5" t="s">
        <v>519</v>
      </c>
      <c r="C13" s="37">
        <f t="shared" si="0"/>
        <v>32138</v>
      </c>
      <c r="D13" s="37">
        <f t="shared" si="1"/>
        <v>35906</v>
      </c>
      <c r="E13" s="37">
        <f t="shared" si="2"/>
        <v>42826</v>
      </c>
      <c r="F13" s="37">
        <f t="shared" si="3"/>
        <v>41688</v>
      </c>
      <c r="I13" s="37">
        <f t="shared" ref="I13:X13" si="6">SUM(I14,I18,I21)</f>
        <v>0</v>
      </c>
      <c r="J13" s="37">
        <f t="shared" si="6"/>
        <v>0</v>
      </c>
      <c r="K13" s="37">
        <f t="shared" si="6"/>
        <v>19456956914</v>
      </c>
      <c r="L13" s="37">
        <f t="shared" si="6"/>
        <v>25204587221</v>
      </c>
      <c r="M13" s="37">
        <f t="shared" si="6"/>
        <v>32138335107</v>
      </c>
      <c r="N13" s="37">
        <f t="shared" si="6"/>
        <v>35906799193</v>
      </c>
      <c r="O13" s="37">
        <f>SUM(O14,O18,O21)</f>
        <v>42826694120</v>
      </c>
      <c r="P13" s="37">
        <f t="shared" si="6"/>
        <v>41688796351</v>
      </c>
      <c r="Q13" s="37">
        <f t="shared" si="6"/>
        <v>0</v>
      </c>
      <c r="R13" s="37">
        <f t="shared" si="6"/>
        <v>0</v>
      </c>
      <c r="S13" s="37">
        <f t="shared" si="6"/>
        <v>0</v>
      </c>
      <c r="T13" s="37">
        <f t="shared" si="6"/>
        <v>0</v>
      </c>
      <c r="U13" s="37">
        <f t="shared" si="6"/>
        <v>0</v>
      </c>
      <c r="V13" s="37">
        <f t="shared" si="6"/>
        <v>0</v>
      </c>
      <c r="W13" s="37">
        <f t="shared" si="6"/>
        <v>0</v>
      </c>
      <c r="X13" s="37">
        <f t="shared" si="6"/>
        <v>0</v>
      </c>
      <c r="AB13" s="27" t="s">
        <v>89</v>
      </c>
    </row>
    <row r="14" spans="1:28" s="27" customFormat="1" ht="15" customHeight="1" x14ac:dyDescent="0.25">
      <c r="A14" s="38" t="s">
        <v>126</v>
      </c>
      <c r="B14" s="6" t="s">
        <v>520</v>
      </c>
      <c r="C14" s="39">
        <f t="shared" si="0"/>
        <v>10421</v>
      </c>
      <c r="D14" s="39">
        <f t="shared" si="1"/>
        <v>12083</v>
      </c>
      <c r="E14" s="39">
        <f t="shared" si="2"/>
        <v>14902</v>
      </c>
      <c r="F14" s="39">
        <f t="shared" si="3"/>
        <v>14711</v>
      </c>
      <c r="I14" s="40"/>
      <c r="J14" s="40"/>
      <c r="K14" s="40">
        <v>8421022254</v>
      </c>
      <c r="L14" s="40">
        <v>9194221071</v>
      </c>
      <c r="M14" s="40">
        <v>10421888740</v>
      </c>
      <c r="N14" s="40">
        <v>12083889024</v>
      </c>
      <c r="O14" s="40">
        <v>14902942797</v>
      </c>
      <c r="P14" s="40">
        <v>14711711911</v>
      </c>
      <c r="Q14" s="40"/>
      <c r="R14" s="40"/>
      <c r="S14" s="40"/>
      <c r="T14" s="40"/>
      <c r="U14" s="40"/>
      <c r="V14" s="40"/>
      <c r="W14" s="40"/>
      <c r="X14" s="40"/>
      <c r="Z14" s="27" t="s">
        <v>643</v>
      </c>
      <c r="AB14" s="27" t="s">
        <v>89</v>
      </c>
    </row>
    <row r="15" spans="1:28" s="27" customFormat="1" ht="15" customHeight="1" x14ac:dyDescent="0.25">
      <c r="A15" s="41" t="s">
        <v>127</v>
      </c>
      <c r="B15" s="7" t="s">
        <v>135</v>
      </c>
      <c r="C15" s="39">
        <f t="shared" si="0"/>
        <v>6709</v>
      </c>
      <c r="D15" s="39">
        <f t="shared" si="1"/>
        <v>7459</v>
      </c>
      <c r="E15" s="39">
        <f t="shared" si="2"/>
        <v>9224</v>
      </c>
      <c r="F15" s="39">
        <f t="shared" si="3"/>
        <v>9228</v>
      </c>
      <c r="I15" s="40"/>
      <c r="J15" s="40"/>
      <c r="K15" s="40">
        <v>5730065469</v>
      </c>
      <c r="L15" s="40">
        <v>5981786740</v>
      </c>
      <c r="M15" s="40">
        <v>6709276358</v>
      </c>
      <c r="N15" s="40">
        <v>7459866950</v>
      </c>
      <c r="O15" s="40">
        <v>9224409877</v>
      </c>
      <c r="P15" s="40">
        <v>9228829383</v>
      </c>
      <c r="Q15" s="40"/>
      <c r="R15" s="40"/>
      <c r="S15" s="40"/>
      <c r="T15" s="40"/>
      <c r="U15" s="40"/>
      <c r="V15" s="40"/>
      <c r="W15" s="40"/>
      <c r="X15" s="40"/>
      <c r="Z15" s="27" t="s">
        <v>643</v>
      </c>
      <c r="AB15" s="27" t="s">
        <v>89</v>
      </c>
    </row>
    <row r="16" spans="1:28" s="27" customFormat="1" ht="15" customHeight="1" x14ac:dyDescent="0.25">
      <c r="A16" s="41" t="s">
        <v>128</v>
      </c>
      <c r="B16" s="7" t="s">
        <v>136</v>
      </c>
      <c r="C16" s="39">
        <f t="shared" si="0"/>
        <v>1142</v>
      </c>
      <c r="D16" s="39">
        <f t="shared" si="1"/>
        <v>1512</v>
      </c>
      <c r="E16" s="39">
        <f t="shared" si="2"/>
        <v>2677</v>
      </c>
      <c r="F16" s="39">
        <f t="shared" si="3"/>
        <v>2695</v>
      </c>
      <c r="I16" s="40"/>
      <c r="J16" s="40"/>
      <c r="K16" s="40">
        <v>1267383611</v>
      </c>
      <c r="L16" s="40">
        <v>1247073611</v>
      </c>
      <c r="M16" s="40">
        <v>1142166059</v>
      </c>
      <c r="N16" s="40">
        <v>1512474729</v>
      </c>
      <c r="O16" s="40">
        <v>2677291833</v>
      </c>
      <c r="P16" s="40">
        <v>2695192461</v>
      </c>
      <c r="Q16" s="40"/>
      <c r="R16" s="40"/>
      <c r="S16" s="40"/>
      <c r="T16" s="40"/>
      <c r="U16" s="40"/>
      <c r="V16" s="40"/>
      <c r="W16" s="40"/>
      <c r="X16" s="40"/>
      <c r="Z16" s="27" t="s">
        <v>643</v>
      </c>
      <c r="AB16" s="27" t="s">
        <v>89</v>
      </c>
    </row>
    <row r="17" spans="1:28" s="27" customFormat="1" ht="15" customHeight="1" x14ac:dyDescent="0.25">
      <c r="A17" s="41" t="s">
        <v>124</v>
      </c>
      <c r="B17" s="7" t="s">
        <v>31</v>
      </c>
      <c r="C17" s="39">
        <f t="shared" si="0"/>
        <v>2570</v>
      </c>
      <c r="D17" s="39">
        <f t="shared" si="1"/>
        <v>3111</v>
      </c>
      <c r="E17" s="39">
        <f t="shared" si="2"/>
        <v>3001</v>
      </c>
      <c r="F17" s="39">
        <f t="shared" si="3"/>
        <v>2787</v>
      </c>
      <c r="I17" s="39">
        <f t="shared" ref="I17:P17" si="7">I14-SUM(I15:I16)</f>
        <v>0</v>
      </c>
      <c r="J17" s="39">
        <f t="shared" si="7"/>
        <v>0</v>
      </c>
      <c r="K17" s="39">
        <f t="shared" si="7"/>
        <v>1423573174</v>
      </c>
      <c r="L17" s="39">
        <f t="shared" si="7"/>
        <v>1965360720</v>
      </c>
      <c r="M17" s="39">
        <f t="shared" si="7"/>
        <v>2570446323</v>
      </c>
      <c r="N17" s="39">
        <f t="shared" si="7"/>
        <v>3111547345</v>
      </c>
      <c r="O17" s="39">
        <f>O14-SUM(O15:O16)</f>
        <v>3001241087</v>
      </c>
      <c r="P17" s="39">
        <f t="shared" si="7"/>
        <v>2787690067</v>
      </c>
      <c r="Q17" s="39">
        <f t="shared" ref="Q17:X17" si="8">Q14-SUM(Q15:Q16)</f>
        <v>0</v>
      </c>
      <c r="R17" s="39">
        <f t="shared" si="8"/>
        <v>0</v>
      </c>
      <c r="S17" s="39">
        <f t="shared" si="8"/>
        <v>0</v>
      </c>
      <c r="T17" s="39">
        <f t="shared" si="8"/>
        <v>0</v>
      </c>
      <c r="U17" s="39">
        <f t="shared" si="8"/>
        <v>0</v>
      </c>
      <c r="V17" s="39">
        <f t="shared" si="8"/>
        <v>0</v>
      </c>
      <c r="W17" s="39">
        <f t="shared" si="8"/>
        <v>0</v>
      </c>
      <c r="X17" s="39">
        <f t="shared" si="8"/>
        <v>0</v>
      </c>
      <c r="AB17" s="27" t="s">
        <v>89</v>
      </c>
    </row>
    <row r="18" spans="1:28" s="27" customFormat="1" ht="15" customHeight="1" x14ac:dyDescent="0.25">
      <c r="A18" s="38" t="s">
        <v>129</v>
      </c>
      <c r="B18" s="6" t="s">
        <v>521</v>
      </c>
      <c r="C18" s="39">
        <f t="shared" si="0"/>
        <v>14448</v>
      </c>
      <c r="D18" s="39">
        <f t="shared" si="1"/>
        <v>15711</v>
      </c>
      <c r="E18" s="39">
        <f t="shared" si="2"/>
        <v>19539</v>
      </c>
      <c r="F18" s="39">
        <f t="shared" si="3"/>
        <v>17897</v>
      </c>
      <c r="I18" s="40"/>
      <c r="J18" s="40"/>
      <c r="K18" s="40">
        <v>8123846619</v>
      </c>
      <c r="L18" s="40">
        <v>9826148759</v>
      </c>
      <c r="M18" s="40">
        <v>14448644175</v>
      </c>
      <c r="N18" s="40">
        <v>15711852968</v>
      </c>
      <c r="O18" s="40">
        <v>19539538767</v>
      </c>
      <c r="P18" s="40">
        <v>17897297901</v>
      </c>
      <c r="Q18" s="40"/>
      <c r="R18" s="40"/>
      <c r="S18" s="40"/>
      <c r="T18" s="40"/>
      <c r="U18" s="40"/>
      <c r="V18" s="40"/>
      <c r="W18" s="40"/>
      <c r="X18" s="40"/>
      <c r="Z18" s="27" t="s">
        <v>643</v>
      </c>
      <c r="AB18" s="27" t="s">
        <v>89</v>
      </c>
    </row>
    <row r="19" spans="1:28" s="27" customFormat="1" ht="15" customHeight="1" x14ac:dyDescent="0.25">
      <c r="A19" s="41" t="s">
        <v>130</v>
      </c>
      <c r="B19" s="7" t="s">
        <v>137</v>
      </c>
      <c r="C19" s="39">
        <f t="shared" si="0"/>
        <v>13736</v>
      </c>
      <c r="D19" s="39">
        <f t="shared" si="1"/>
        <v>14721</v>
      </c>
      <c r="E19" s="39">
        <f t="shared" si="2"/>
        <v>18283</v>
      </c>
      <c r="F19" s="39">
        <f t="shared" si="3"/>
        <v>16656</v>
      </c>
      <c r="I19" s="40"/>
      <c r="J19" s="40"/>
      <c r="K19" s="40">
        <v>7724012501</v>
      </c>
      <c r="L19" s="40">
        <v>9332812932</v>
      </c>
      <c r="M19" s="40">
        <v>13736767164</v>
      </c>
      <c r="N19" s="40">
        <v>14721686436</v>
      </c>
      <c r="O19" s="40">
        <v>18283863556</v>
      </c>
      <c r="P19" s="40">
        <v>16656027986</v>
      </c>
      <c r="Q19" s="40"/>
      <c r="R19" s="40"/>
      <c r="S19" s="40"/>
      <c r="T19" s="40"/>
      <c r="U19" s="40"/>
      <c r="V19" s="40"/>
      <c r="W19" s="40"/>
      <c r="X19" s="40"/>
      <c r="Z19" s="27" t="s">
        <v>643</v>
      </c>
      <c r="AB19" s="27" t="s">
        <v>89</v>
      </c>
    </row>
    <row r="20" spans="1:28" s="27" customFormat="1" ht="15" customHeight="1" x14ac:dyDescent="0.25">
      <c r="A20" s="41" t="s">
        <v>124</v>
      </c>
      <c r="B20" s="7" t="s">
        <v>31</v>
      </c>
      <c r="C20" s="39">
        <f t="shared" si="0"/>
        <v>711</v>
      </c>
      <c r="D20" s="39">
        <f t="shared" si="1"/>
        <v>990</v>
      </c>
      <c r="E20" s="39">
        <f t="shared" si="2"/>
        <v>1255</v>
      </c>
      <c r="F20" s="39">
        <f t="shared" si="3"/>
        <v>1241</v>
      </c>
      <c r="I20" s="39">
        <f t="shared" ref="I20:X20" si="9">I18-I19</f>
        <v>0</v>
      </c>
      <c r="J20" s="39">
        <f t="shared" si="9"/>
        <v>0</v>
      </c>
      <c r="K20" s="39">
        <f t="shared" si="9"/>
        <v>399834118</v>
      </c>
      <c r="L20" s="39">
        <f t="shared" si="9"/>
        <v>493335827</v>
      </c>
      <c r="M20" s="39">
        <f t="shared" si="9"/>
        <v>711877011</v>
      </c>
      <c r="N20" s="39">
        <f t="shared" si="9"/>
        <v>990166532</v>
      </c>
      <c r="O20" s="39">
        <f>O18-O19</f>
        <v>1255675211</v>
      </c>
      <c r="P20" s="39">
        <f t="shared" si="9"/>
        <v>1241269915</v>
      </c>
      <c r="Q20" s="39">
        <f t="shared" si="9"/>
        <v>0</v>
      </c>
      <c r="R20" s="39">
        <f t="shared" si="9"/>
        <v>0</v>
      </c>
      <c r="S20" s="39">
        <f t="shared" si="9"/>
        <v>0</v>
      </c>
      <c r="T20" s="39">
        <f t="shared" si="9"/>
        <v>0</v>
      </c>
      <c r="U20" s="39">
        <f t="shared" si="9"/>
        <v>0</v>
      </c>
      <c r="V20" s="39">
        <f t="shared" si="9"/>
        <v>0</v>
      </c>
      <c r="W20" s="39">
        <f t="shared" si="9"/>
        <v>0</v>
      </c>
      <c r="X20" s="39">
        <f t="shared" si="9"/>
        <v>0</v>
      </c>
      <c r="AB20" s="27" t="s">
        <v>89</v>
      </c>
    </row>
    <row r="21" spans="1:28" s="27" customFormat="1" ht="15" customHeight="1" x14ac:dyDescent="0.25">
      <c r="A21" s="38" t="s">
        <v>132</v>
      </c>
      <c r="B21" s="6" t="s">
        <v>138</v>
      </c>
      <c r="C21" s="39">
        <f t="shared" si="0"/>
        <v>7267</v>
      </c>
      <c r="D21" s="39">
        <f t="shared" si="1"/>
        <v>8111</v>
      </c>
      <c r="E21" s="39">
        <f t="shared" si="2"/>
        <v>8384</v>
      </c>
      <c r="F21" s="39">
        <f t="shared" si="3"/>
        <v>9079</v>
      </c>
      <c r="I21" s="40"/>
      <c r="J21" s="40"/>
      <c r="K21" s="40">
        <v>2912088041</v>
      </c>
      <c r="L21" s="40">
        <v>6184217391</v>
      </c>
      <c r="M21" s="40">
        <v>7267802192</v>
      </c>
      <c r="N21" s="40">
        <v>8111057201</v>
      </c>
      <c r="O21" s="40">
        <v>8384212556</v>
      </c>
      <c r="P21" s="40">
        <v>9079786539</v>
      </c>
      <c r="Q21" s="40"/>
      <c r="R21" s="40"/>
      <c r="S21" s="40"/>
      <c r="T21" s="40"/>
      <c r="U21" s="40"/>
      <c r="V21" s="40"/>
      <c r="W21" s="40"/>
      <c r="X21" s="40"/>
      <c r="Z21" s="27" t="s">
        <v>643</v>
      </c>
      <c r="AB21" s="27" t="s">
        <v>89</v>
      </c>
    </row>
    <row r="22" spans="1:28" s="27" customFormat="1" ht="15" customHeight="1" x14ac:dyDescent="0.25">
      <c r="A22" s="45" t="s">
        <v>131</v>
      </c>
      <c r="B22" s="13" t="s">
        <v>139</v>
      </c>
      <c r="C22" s="46">
        <f t="shared" si="0"/>
        <v>57703</v>
      </c>
      <c r="D22" s="46">
        <f t="shared" si="1"/>
        <v>60103</v>
      </c>
      <c r="E22" s="46">
        <f t="shared" si="2"/>
        <v>70745</v>
      </c>
      <c r="F22" s="46">
        <f t="shared" si="3"/>
        <v>69852</v>
      </c>
      <c r="I22" s="46">
        <f t="shared" ref="I22:N22" si="10">SUM(I8,I13)</f>
        <v>0</v>
      </c>
      <c r="J22" s="46">
        <f t="shared" si="10"/>
        <v>0</v>
      </c>
      <c r="K22" s="46">
        <f t="shared" si="10"/>
        <v>37665404593</v>
      </c>
      <c r="L22" s="46">
        <f t="shared" si="10"/>
        <v>45798723949</v>
      </c>
      <c r="M22" s="46">
        <f t="shared" si="10"/>
        <v>57703823152</v>
      </c>
      <c r="N22" s="46">
        <f t="shared" si="10"/>
        <v>60103547328</v>
      </c>
      <c r="O22" s="46">
        <f>SUM(O8,O13)</f>
        <v>70745161404</v>
      </c>
      <c r="P22" s="46">
        <f t="shared" ref="P22:X22" si="11">SUM(P8,P13)</f>
        <v>69852973323</v>
      </c>
      <c r="Q22" s="46">
        <f t="shared" si="11"/>
        <v>0</v>
      </c>
      <c r="R22" s="46">
        <f t="shared" si="11"/>
        <v>0</v>
      </c>
      <c r="S22" s="46">
        <f t="shared" si="11"/>
        <v>0</v>
      </c>
      <c r="T22" s="46">
        <f t="shared" si="11"/>
        <v>0</v>
      </c>
      <c r="U22" s="46">
        <f t="shared" si="11"/>
        <v>0</v>
      </c>
      <c r="V22" s="46">
        <f t="shared" si="11"/>
        <v>0</v>
      </c>
      <c r="W22" s="46">
        <f t="shared" si="11"/>
        <v>0</v>
      </c>
      <c r="X22" s="46">
        <f t="shared" si="11"/>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2">+IF(OR(M24="",M24=0),"―",IF(M24&lt;0,ROUNDDOWN(M24/10^6,0)+-0.0000001,ROUNDDOWN(M24/10^6,0)))</f>
        <v>20926</v>
      </c>
      <c r="D24" s="37">
        <f t="shared" ref="D24:D43" si="13">+IF(OR(N24="",N24=0),"―",IF(N24&lt;0,ROUNDDOWN(N24/10^6,0)+-0.0000001,ROUNDDOWN(N24/10^6,0)))</f>
        <v>20580</v>
      </c>
      <c r="E24" s="37">
        <f t="shared" ref="E24:E43" si="14">+IF(OR(O24="",O24=0),"―",IF(O24&lt;0,ROUNDDOWN(O24/10^6,0)+-0.0000001,ROUNDDOWN(O24/10^6,0)))</f>
        <v>25905</v>
      </c>
      <c r="F24" s="37">
        <f t="shared" ref="F24:F43" si="15">+IF(OR(P24="",P24=0),"―",IF(P24&lt;0,ROUNDDOWN(P24/10^6,0)+-0.0000001,ROUNDDOWN(P24/10^6,0)))</f>
        <v>20382</v>
      </c>
      <c r="I24" s="48"/>
      <c r="J24" s="48"/>
      <c r="K24" s="48">
        <v>13981884159</v>
      </c>
      <c r="L24" s="48">
        <v>16582194675</v>
      </c>
      <c r="M24" s="48">
        <v>20926940253</v>
      </c>
      <c r="N24" s="48">
        <v>20580572628</v>
      </c>
      <c r="O24" s="48">
        <v>25905879250</v>
      </c>
      <c r="P24" s="48">
        <v>20382344799</v>
      </c>
      <c r="Q24" s="48"/>
      <c r="R24" s="48"/>
      <c r="S24" s="48"/>
      <c r="T24" s="48"/>
      <c r="U24" s="48"/>
      <c r="V24" s="48"/>
      <c r="W24" s="48"/>
      <c r="X24" s="48"/>
      <c r="Z24" s="27" t="s">
        <v>643</v>
      </c>
      <c r="AB24" s="27" t="s">
        <v>89</v>
      </c>
    </row>
    <row r="25" spans="1:28" s="27" customFormat="1" ht="15" customHeight="1" x14ac:dyDescent="0.25">
      <c r="A25" s="38" t="s">
        <v>141</v>
      </c>
      <c r="B25" s="6" t="s">
        <v>617</v>
      </c>
      <c r="C25" s="39">
        <f t="shared" si="12"/>
        <v>4500</v>
      </c>
      <c r="D25" s="39">
        <f t="shared" si="13"/>
        <v>2000</v>
      </c>
      <c r="E25" s="39">
        <f t="shared" si="14"/>
        <v>5177</v>
      </c>
      <c r="F25" s="39">
        <f t="shared" si="15"/>
        <v>500</v>
      </c>
      <c r="I25" s="40"/>
      <c r="J25" s="40"/>
      <c r="K25" s="40"/>
      <c r="L25" s="40">
        <v>506100000</v>
      </c>
      <c r="M25" s="40">
        <v>4500000000</v>
      </c>
      <c r="N25" s="40">
        <v>2000000000</v>
      </c>
      <c r="O25" s="40">
        <v>5177869898</v>
      </c>
      <c r="P25" s="40">
        <v>500000000</v>
      </c>
      <c r="Q25" s="40"/>
      <c r="R25" s="40"/>
      <c r="S25" s="40"/>
      <c r="T25" s="40"/>
      <c r="U25" s="40"/>
      <c r="V25" s="40"/>
      <c r="W25" s="40"/>
      <c r="X25" s="40"/>
      <c r="Z25" s="27" t="s">
        <v>643</v>
      </c>
      <c r="AB25" s="27" t="s">
        <v>89</v>
      </c>
    </row>
    <row r="26" spans="1:28" s="27" customFormat="1" ht="15" customHeight="1" x14ac:dyDescent="0.25">
      <c r="A26" s="38" t="s">
        <v>142</v>
      </c>
      <c r="B26" s="6" t="s">
        <v>618</v>
      </c>
      <c r="C26" s="39">
        <f t="shared" si="12"/>
        <v>3224</v>
      </c>
      <c r="D26" s="39">
        <f t="shared" si="13"/>
        <v>3545</v>
      </c>
      <c r="E26" s="39">
        <f t="shared" si="14"/>
        <v>4260</v>
      </c>
      <c r="F26" s="39">
        <f t="shared" si="15"/>
        <v>3682</v>
      </c>
      <c r="I26" s="40"/>
      <c r="J26" s="40"/>
      <c r="K26" s="40">
        <v>2705252000</v>
      </c>
      <c r="L26" s="40">
        <v>3192927400</v>
      </c>
      <c r="M26" s="40">
        <v>3224952000</v>
      </c>
      <c r="N26" s="40">
        <v>3545790000</v>
      </c>
      <c r="O26" s="40">
        <v>4260323000</v>
      </c>
      <c r="P26" s="40">
        <v>3682856000</v>
      </c>
      <c r="Q26" s="40"/>
      <c r="R26" s="40"/>
      <c r="S26" s="40"/>
      <c r="T26" s="40"/>
      <c r="U26" s="40"/>
      <c r="V26" s="40"/>
      <c r="W26" s="40"/>
      <c r="X26" s="40"/>
      <c r="Z26" s="27" t="s">
        <v>643</v>
      </c>
      <c r="AB26" s="27" t="s">
        <v>89</v>
      </c>
    </row>
    <row r="27" spans="1:28" s="27" customFormat="1" ht="15" customHeight="1" x14ac:dyDescent="0.25">
      <c r="A27" s="38" t="s">
        <v>143</v>
      </c>
      <c r="B27" s="6" t="s">
        <v>159</v>
      </c>
      <c r="C27" s="39">
        <f t="shared" si="12"/>
        <v>6479</v>
      </c>
      <c r="D27" s="39">
        <f t="shared" si="13"/>
        <v>7523</v>
      </c>
      <c r="E27" s="39">
        <f t="shared" si="14"/>
        <v>8923</v>
      </c>
      <c r="F27" s="39">
        <f t="shared" si="15"/>
        <v>9198</v>
      </c>
      <c r="I27" s="40"/>
      <c r="J27" s="40"/>
      <c r="K27" s="40">
        <v>5887335946</v>
      </c>
      <c r="L27" s="40">
        <v>6479190642</v>
      </c>
      <c r="M27" s="40">
        <v>6479835162</v>
      </c>
      <c r="N27" s="40">
        <v>7523642168</v>
      </c>
      <c r="O27" s="40">
        <v>8923232082</v>
      </c>
      <c r="P27" s="40">
        <v>9198531774</v>
      </c>
      <c r="Q27" s="40"/>
      <c r="R27" s="40"/>
      <c r="S27" s="40"/>
      <c r="T27" s="40"/>
      <c r="U27" s="40"/>
      <c r="V27" s="40"/>
      <c r="W27" s="40"/>
      <c r="X27" s="40"/>
      <c r="Z27" s="27" t="s">
        <v>643</v>
      </c>
      <c r="AB27" s="27" t="s">
        <v>89</v>
      </c>
    </row>
    <row r="28" spans="1:28" s="27" customFormat="1" ht="15" customHeight="1" x14ac:dyDescent="0.25">
      <c r="A28" s="42" t="s">
        <v>124</v>
      </c>
      <c r="B28" s="8" t="s">
        <v>31</v>
      </c>
      <c r="C28" s="43">
        <f t="shared" si="12"/>
        <v>6722</v>
      </c>
      <c r="D28" s="43">
        <f t="shared" si="13"/>
        <v>7511</v>
      </c>
      <c r="E28" s="43">
        <f t="shared" si="14"/>
        <v>7544</v>
      </c>
      <c r="F28" s="43">
        <f t="shared" si="15"/>
        <v>7000</v>
      </c>
      <c r="I28" s="43">
        <f t="shared" ref="I28:P28" si="16">I24-SUM(I25:I27)</f>
        <v>0</v>
      </c>
      <c r="J28" s="43">
        <f t="shared" si="16"/>
        <v>0</v>
      </c>
      <c r="K28" s="43">
        <f t="shared" si="16"/>
        <v>5389296213</v>
      </c>
      <c r="L28" s="43">
        <f t="shared" si="16"/>
        <v>6403976633</v>
      </c>
      <c r="M28" s="43">
        <f t="shared" si="16"/>
        <v>6722153091</v>
      </c>
      <c r="N28" s="43">
        <f t="shared" si="16"/>
        <v>7511140460</v>
      </c>
      <c r="O28" s="43">
        <f>O24-SUM(O25:O27)</f>
        <v>7544454270</v>
      </c>
      <c r="P28" s="43">
        <f t="shared" si="16"/>
        <v>7000957025</v>
      </c>
      <c r="Q28" s="43">
        <f t="shared" ref="Q28:X28" si="17">Q24-SUM(Q25:Q27)</f>
        <v>0</v>
      </c>
      <c r="R28" s="43">
        <f t="shared" si="17"/>
        <v>0</v>
      </c>
      <c r="S28" s="43">
        <f t="shared" si="17"/>
        <v>0</v>
      </c>
      <c r="T28" s="43">
        <f t="shared" si="17"/>
        <v>0</v>
      </c>
      <c r="U28" s="43">
        <f t="shared" si="17"/>
        <v>0</v>
      </c>
      <c r="V28" s="43">
        <f t="shared" si="17"/>
        <v>0</v>
      </c>
      <c r="W28" s="43">
        <f t="shared" si="17"/>
        <v>0</v>
      </c>
      <c r="X28" s="43">
        <f t="shared" si="17"/>
        <v>0</v>
      </c>
      <c r="AB28" s="27" t="s">
        <v>89</v>
      </c>
    </row>
    <row r="29" spans="1:28" s="27" customFormat="1" ht="15" customHeight="1" x14ac:dyDescent="0.25">
      <c r="A29" s="36" t="s">
        <v>144</v>
      </c>
      <c r="B29" s="5" t="s">
        <v>522</v>
      </c>
      <c r="C29" s="37">
        <f t="shared" si="12"/>
        <v>20006</v>
      </c>
      <c r="D29" s="37">
        <f t="shared" si="13"/>
        <v>21050</v>
      </c>
      <c r="E29" s="37">
        <f t="shared" si="14"/>
        <v>24689</v>
      </c>
      <c r="F29" s="37">
        <f t="shared" si="15"/>
        <v>27897</v>
      </c>
      <c r="I29" s="48"/>
      <c r="J29" s="48"/>
      <c r="K29" s="48">
        <v>11812072932</v>
      </c>
      <c r="L29" s="48">
        <v>15280164467</v>
      </c>
      <c r="M29" s="48">
        <v>20006236752</v>
      </c>
      <c r="N29" s="48">
        <v>21050571893</v>
      </c>
      <c r="O29" s="48">
        <v>24689884621</v>
      </c>
      <c r="P29" s="48">
        <v>27897803405</v>
      </c>
      <c r="Q29" s="48"/>
      <c r="R29" s="48"/>
      <c r="S29" s="48"/>
      <c r="T29" s="48"/>
      <c r="U29" s="48"/>
      <c r="V29" s="48"/>
      <c r="W29" s="48"/>
      <c r="X29" s="48"/>
      <c r="Z29" s="27" t="s">
        <v>643</v>
      </c>
      <c r="AB29" s="27" t="s">
        <v>89</v>
      </c>
    </row>
    <row r="30" spans="1:28" s="27" customFormat="1" ht="15" customHeight="1" x14ac:dyDescent="0.25">
      <c r="A30" s="38" t="s">
        <v>145</v>
      </c>
      <c r="B30" s="6" t="s">
        <v>694</v>
      </c>
      <c r="C30" s="39">
        <f t="shared" si="12"/>
        <v>12956</v>
      </c>
      <c r="D30" s="39">
        <f t="shared" si="13"/>
        <v>12854</v>
      </c>
      <c r="E30" s="39">
        <f t="shared" si="14"/>
        <v>15619</v>
      </c>
      <c r="F30" s="39">
        <f t="shared" si="15"/>
        <v>18275</v>
      </c>
      <c r="I30" s="40"/>
      <c r="J30" s="40"/>
      <c r="K30" s="40">
        <v>8626506000</v>
      </c>
      <c r="L30" s="40">
        <v>9088409300</v>
      </c>
      <c r="M30" s="40">
        <v>12956775000</v>
      </c>
      <c r="N30" s="40">
        <v>12854348500</v>
      </c>
      <c r="O30" s="40">
        <v>15619011000</v>
      </c>
      <c r="P30" s="40">
        <v>18275716000</v>
      </c>
      <c r="Q30" s="40"/>
      <c r="R30" s="40"/>
      <c r="S30" s="40"/>
      <c r="T30" s="40"/>
      <c r="U30" s="40"/>
      <c r="V30" s="40"/>
      <c r="W30" s="40"/>
      <c r="X30" s="40"/>
      <c r="Z30" s="27" t="s">
        <v>643</v>
      </c>
      <c r="AB30" s="27" t="s">
        <v>89</v>
      </c>
    </row>
    <row r="31" spans="1:28" s="27" customFormat="1" ht="15" customHeight="1" x14ac:dyDescent="0.25">
      <c r="A31" s="38" t="s">
        <v>146</v>
      </c>
      <c r="B31" s="6" t="s">
        <v>523</v>
      </c>
      <c r="C31" s="39">
        <f t="shared" si="12"/>
        <v>2526</v>
      </c>
      <c r="D31" s="39">
        <f t="shared" si="13"/>
        <v>3346</v>
      </c>
      <c r="E31" s="39">
        <f t="shared" si="14"/>
        <v>3592</v>
      </c>
      <c r="F31" s="39">
        <f t="shared" si="15"/>
        <v>3429</v>
      </c>
      <c r="I31" s="40"/>
      <c r="J31" s="40"/>
      <c r="K31" s="40">
        <v>1250371358</v>
      </c>
      <c r="L31" s="40">
        <v>1781056820</v>
      </c>
      <c r="M31" s="40">
        <v>2526105784</v>
      </c>
      <c r="N31" s="40">
        <v>3346511583</v>
      </c>
      <c r="O31" s="40">
        <v>3592898191</v>
      </c>
      <c r="P31" s="40">
        <v>3429566063</v>
      </c>
      <c r="Q31" s="40"/>
      <c r="R31" s="40"/>
      <c r="S31" s="40"/>
      <c r="T31" s="40"/>
      <c r="U31" s="40"/>
      <c r="V31" s="40"/>
      <c r="W31" s="40"/>
      <c r="X31" s="40"/>
      <c r="Z31" s="27" t="s">
        <v>643</v>
      </c>
      <c r="AB31" s="27" t="s">
        <v>89</v>
      </c>
    </row>
    <row r="32" spans="1:28" s="27" customFormat="1" ht="15" customHeight="1" x14ac:dyDescent="0.25">
      <c r="A32" s="38" t="s">
        <v>147</v>
      </c>
      <c r="B32" s="6" t="s">
        <v>524</v>
      </c>
      <c r="C32" s="39">
        <f t="shared" si="12"/>
        <v>1397</v>
      </c>
      <c r="D32" s="39">
        <f t="shared" si="13"/>
        <v>1627</v>
      </c>
      <c r="E32" s="39">
        <f t="shared" si="14"/>
        <v>1765</v>
      </c>
      <c r="F32" s="39">
        <f t="shared" si="15"/>
        <v>1848</v>
      </c>
      <c r="I32" s="40"/>
      <c r="J32" s="40"/>
      <c r="K32" s="40">
        <v>1193612829</v>
      </c>
      <c r="L32" s="40">
        <v>1317512281</v>
      </c>
      <c r="M32" s="40">
        <v>1397913157</v>
      </c>
      <c r="N32" s="40">
        <v>1627012700</v>
      </c>
      <c r="O32" s="40">
        <v>1765074102</v>
      </c>
      <c r="P32" s="40">
        <v>1848201421</v>
      </c>
      <c r="Q32" s="40"/>
      <c r="R32" s="40"/>
      <c r="S32" s="40"/>
      <c r="T32" s="40"/>
      <c r="U32" s="40"/>
      <c r="V32" s="40"/>
      <c r="W32" s="40"/>
      <c r="X32" s="40"/>
      <c r="Z32" s="27" t="s">
        <v>643</v>
      </c>
      <c r="AB32" s="27" t="s">
        <v>89</v>
      </c>
    </row>
    <row r="33" spans="1:28" s="27" customFormat="1" ht="15" customHeight="1" x14ac:dyDescent="0.25">
      <c r="A33" s="38" t="s">
        <v>124</v>
      </c>
      <c r="B33" s="6" t="s">
        <v>31</v>
      </c>
      <c r="C33" s="39">
        <f t="shared" si="12"/>
        <v>3125</v>
      </c>
      <c r="D33" s="39">
        <f t="shared" si="13"/>
        <v>3222</v>
      </c>
      <c r="E33" s="39">
        <f t="shared" si="14"/>
        <v>3712</v>
      </c>
      <c r="F33" s="39">
        <f t="shared" si="15"/>
        <v>4344</v>
      </c>
      <c r="I33" s="43">
        <f t="shared" ref="I33:X33" si="18">I29-SUM(I30:I32)</f>
        <v>0</v>
      </c>
      <c r="J33" s="43">
        <f t="shared" si="18"/>
        <v>0</v>
      </c>
      <c r="K33" s="43">
        <f t="shared" si="18"/>
        <v>741582745</v>
      </c>
      <c r="L33" s="43">
        <f t="shared" si="18"/>
        <v>3093186066</v>
      </c>
      <c r="M33" s="43">
        <f t="shared" si="18"/>
        <v>3125442811</v>
      </c>
      <c r="N33" s="43">
        <f t="shared" si="18"/>
        <v>3222699110</v>
      </c>
      <c r="O33" s="43">
        <f>O29-SUM(O30:O32)</f>
        <v>3712901328</v>
      </c>
      <c r="P33" s="43">
        <f t="shared" si="18"/>
        <v>4344319921</v>
      </c>
      <c r="Q33" s="43">
        <f t="shared" si="18"/>
        <v>0</v>
      </c>
      <c r="R33" s="43">
        <f t="shared" si="18"/>
        <v>0</v>
      </c>
      <c r="S33" s="43">
        <f t="shared" si="18"/>
        <v>0</v>
      </c>
      <c r="T33" s="43">
        <f t="shared" si="18"/>
        <v>0</v>
      </c>
      <c r="U33" s="43">
        <f t="shared" si="18"/>
        <v>0</v>
      </c>
      <c r="V33" s="43">
        <f t="shared" si="18"/>
        <v>0</v>
      </c>
      <c r="W33" s="43">
        <f t="shared" si="18"/>
        <v>0</v>
      </c>
      <c r="X33" s="43">
        <f t="shared" si="18"/>
        <v>0</v>
      </c>
      <c r="AB33" s="27" t="s">
        <v>89</v>
      </c>
    </row>
    <row r="34" spans="1:28" s="27" customFormat="1" ht="15" customHeight="1" x14ac:dyDescent="0.25">
      <c r="A34" s="45" t="s">
        <v>148</v>
      </c>
      <c r="B34" s="13" t="s">
        <v>160</v>
      </c>
      <c r="C34" s="46">
        <f t="shared" si="12"/>
        <v>40933</v>
      </c>
      <c r="D34" s="46">
        <f t="shared" si="13"/>
        <v>41631</v>
      </c>
      <c r="E34" s="46">
        <f t="shared" si="14"/>
        <v>50595</v>
      </c>
      <c r="F34" s="46">
        <f t="shared" si="15"/>
        <v>48280</v>
      </c>
      <c r="I34" s="46">
        <f t="shared" ref="I34:N34" si="19">SUM(I24,I29)</f>
        <v>0</v>
      </c>
      <c r="J34" s="46">
        <f t="shared" si="19"/>
        <v>0</v>
      </c>
      <c r="K34" s="46">
        <f t="shared" si="19"/>
        <v>25793957091</v>
      </c>
      <c r="L34" s="46">
        <f t="shared" si="19"/>
        <v>31862359142</v>
      </c>
      <c r="M34" s="46">
        <f t="shared" si="19"/>
        <v>40933177005</v>
      </c>
      <c r="N34" s="46">
        <f t="shared" si="19"/>
        <v>41631144521</v>
      </c>
      <c r="O34" s="46">
        <f>SUM(O24,O29)</f>
        <v>50595763871</v>
      </c>
      <c r="P34" s="46">
        <f t="shared" ref="P34:X34" si="20">SUM(P24,P29)</f>
        <v>48280148204</v>
      </c>
      <c r="Q34" s="46">
        <f t="shared" si="20"/>
        <v>0</v>
      </c>
      <c r="R34" s="46">
        <f t="shared" si="20"/>
        <v>0</v>
      </c>
      <c r="S34" s="46">
        <f t="shared" si="20"/>
        <v>0</v>
      </c>
      <c r="T34" s="46">
        <f t="shared" si="20"/>
        <v>0</v>
      </c>
      <c r="U34" s="46">
        <f t="shared" si="20"/>
        <v>0</v>
      </c>
      <c r="V34" s="46">
        <f t="shared" si="20"/>
        <v>0</v>
      </c>
      <c r="W34" s="46">
        <f t="shared" si="20"/>
        <v>0</v>
      </c>
      <c r="X34" s="46">
        <f t="shared" si="20"/>
        <v>0</v>
      </c>
      <c r="AB34" s="27" t="s">
        <v>89</v>
      </c>
    </row>
    <row r="35" spans="1:28" s="27" customFormat="1" ht="15" customHeight="1" x14ac:dyDescent="0.25">
      <c r="A35" s="36" t="s">
        <v>149</v>
      </c>
      <c r="B35" s="11" t="s">
        <v>525</v>
      </c>
      <c r="C35" s="37">
        <f t="shared" si="12"/>
        <v>16733</v>
      </c>
      <c r="D35" s="37">
        <f t="shared" si="13"/>
        <v>18454</v>
      </c>
      <c r="E35" s="37">
        <f t="shared" si="14"/>
        <v>20139</v>
      </c>
      <c r="F35" s="37">
        <f t="shared" si="15"/>
        <v>21476</v>
      </c>
      <c r="I35" s="37">
        <f t="shared" ref="I35:P35" si="21">SUM(I36:I39)</f>
        <v>0</v>
      </c>
      <c r="J35" s="37">
        <f t="shared" si="21"/>
        <v>0</v>
      </c>
      <c r="K35" s="37">
        <f t="shared" si="21"/>
        <v>11841243126</v>
      </c>
      <c r="L35" s="37">
        <f t="shared" si="21"/>
        <v>13901647803</v>
      </c>
      <c r="M35" s="37">
        <f t="shared" si="21"/>
        <v>16733133580</v>
      </c>
      <c r="N35" s="37">
        <f t="shared" si="21"/>
        <v>18454747059</v>
      </c>
      <c r="O35" s="37">
        <f>SUM(O36:O39)</f>
        <v>20139982637</v>
      </c>
      <c r="P35" s="37">
        <f t="shared" si="21"/>
        <v>21476053724</v>
      </c>
      <c r="Q35" s="37">
        <f t="shared" ref="Q35:X35" si="22">SUM(Q36:Q39)</f>
        <v>0</v>
      </c>
      <c r="R35" s="37">
        <f t="shared" si="22"/>
        <v>0</v>
      </c>
      <c r="S35" s="37">
        <f t="shared" si="22"/>
        <v>0</v>
      </c>
      <c r="T35" s="37">
        <f t="shared" si="22"/>
        <v>0</v>
      </c>
      <c r="U35" s="37">
        <f t="shared" si="22"/>
        <v>0</v>
      </c>
      <c r="V35" s="37">
        <f t="shared" si="22"/>
        <v>0</v>
      </c>
      <c r="W35" s="37">
        <f t="shared" si="22"/>
        <v>0</v>
      </c>
      <c r="X35" s="37">
        <f t="shared" si="22"/>
        <v>0</v>
      </c>
      <c r="AB35" s="27" t="s">
        <v>89</v>
      </c>
    </row>
    <row r="36" spans="1:28" s="27" customFormat="1" ht="15" customHeight="1" x14ac:dyDescent="0.25">
      <c r="A36" s="38" t="s">
        <v>150</v>
      </c>
      <c r="B36" s="6" t="s">
        <v>526</v>
      </c>
      <c r="C36" s="39">
        <f t="shared" si="12"/>
        <v>583</v>
      </c>
      <c r="D36" s="39">
        <f t="shared" si="13"/>
        <v>595</v>
      </c>
      <c r="E36" s="39">
        <f t="shared" si="14"/>
        <v>630</v>
      </c>
      <c r="F36" s="39">
        <f t="shared" si="15"/>
        <v>658</v>
      </c>
      <c r="I36" s="40"/>
      <c r="J36" s="40"/>
      <c r="K36" s="40">
        <v>548499450</v>
      </c>
      <c r="L36" s="40">
        <v>572595450</v>
      </c>
      <c r="M36" s="40">
        <v>583619300</v>
      </c>
      <c r="N36" s="40">
        <v>595005200</v>
      </c>
      <c r="O36" s="40">
        <v>630988075</v>
      </c>
      <c r="P36" s="40">
        <v>658704481</v>
      </c>
      <c r="Q36" s="40"/>
      <c r="R36" s="40"/>
      <c r="S36" s="40"/>
      <c r="T36" s="40"/>
      <c r="U36" s="40"/>
      <c r="V36" s="40"/>
      <c r="W36" s="40"/>
      <c r="X36" s="40"/>
      <c r="Z36" s="27" t="s">
        <v>643</v>
      </c>
      <c r="AB36" s="27" t="s">
        <v>89</v>
      </c>
    </row>
    <row r="37" spans="1:28" s="27" customFormat="1" ht="15" customHeight="1" x14ac:dyDescent="0.25">
      <c r="A37" s="38" t="s">
        <v>151</v>
      </c>
      <c r="B37" s="6" t="s">
        <v>161</v>
      </c>
      <c r="C37" s="39">
        <f t="shared" si="12"/>
        <v>5482</v>
      </c>
      <c r="D37" s="39">
        <f t="shared" si="13"/>
        <v>5494</v>
      </c>
      <c r="E37" s="39">
        <f t="shared" si="14"/>
        <v>5530</v>
      </c>
      <c r="F37" s="39">
        <f t="shared" si="15"/>
        <v>5557</v>
      </c>
      <c r="I37" s="40"/>
      <c r="J37" s="40"/>
      <c r="K37" s="40">
        <v>5447759660</v>
      </c>
      <c r="L37" s="40">
        <v>5471855660</v>
      </c>
      <c r="M37" s="40">
        <v>5482879510</v>
      </c>
      <c r="N37" s="40">
        <v>5494265410</v>
      </c>
      <c r="O37" s="40">
        <v>5530248285</v>
      </c>
      <c r="P37" s="40">
        <v>5557964691</v>
      </c>
      <c r="Q37" s="40"/>
      <c r="R37" s="40"/>
      <c r="S37" s="40"/>
      <c r="T37" s="40"/>
      <c r="U37" s="40"/>
      <c r="V37" s="40"/>
      <c r="W37" s="40"/>
      <c r="X37" s="40"/>
      <c r="Z37" s="27" t="s">
        <v>643</v>
      </c>
      <c r="AB37" s="27" t="s">
        <v>89</v>
      </c>
    </row>
    <row r="38" spans="1:28" s="27" customFormat="1" ht="15" customHeight="1" x14ac:dyDescent="0.25">
      <c r="A38" s="38" t="s">
        <v>152</v>
      </c>
      <c r="B38" s="6" t="s">
        <v>527</v>
      </c>
      <c r="C38" s="39">
        <f t="shared" si="12"/>
        <v>10666</v>
      </c>
      <c r="D38" s="39">
        <f t="shared" si="13"/>
        <v>12365</v>
      </c>
      <c r="E38" s="39">
        <f t="shared" si="14"/>
        <v>13979</v>
      </c>
      <c r="F38" s="39">
        <f t="shared" si="15"/>
        <v>15259</v>
      </c>
      <c r="I38" s="40"/>
      <c r="J38" s="40"/>
      <c r="K38" s="40">
        <v>5845067692</v>
      </c>
      <c r="L38" s="40">
        <v>7857280369</v>
      </c>
      <c r="M38" s="40">
        <v>10666799766</v>
      </c>
      <c r="N38" s="40">
        <v>12365752108</v>
      </c>
      <c r="O38" s="40">
        <v>13979021936</v>
      </c>
      <c r="P38" s="40">
        <v>15259660211</v>
      </c>
      <c r="Q38" s="40"/>
      <c r="R38" s="40"/>
      <c r="S38" s="40"/>
      <c r="T38" s="40"/>
      <c r="U38" s="40"/>
      <c r="V38" s="40"/>
      <c r="W38" s="40"/>
      <c r="X38" s="40"/>
      <c r="Z38" s="27" t="s">
        <v>643</v>
      </c>
      <c r="AB38" s="27" t="s">
        <v>89</v>
      </c>
    </row>
    <row r="39" spans="1:28" s="27" customFormat="1" ht="15" customHeight="1" x14ac:dyDescent="0.25">
      <c r="A39" s="42" t="s">
        <v>153</v>
      </c>
      <c r="B39" s="8" t="s">
        <v>162</v>
      </c>
      <c r="C39" s="43">
        <f t="shared" si="12"/>
        <v>-9.9999999999999995E-8</v>
      </c>
      <c r="D39" s="43">
        <f t="shared" si="13"/>
        <v>-9.9999999999999995E-8</v>
      </c>
      <c r="E39" s="43">
        <f t="shared" si="14"/>
        <v>-9.9999999999999995E-8</v>
      </c>
      <c r="F39" s="43">
        <f t="shared" si="15"/>
        <v>-9.9999999999999995E-8</v>
      </c>
      <c r="I39" s="44"/>
      <c r="J39" s="44"/>
      <c r="K39" s="44">
        <v>-83676</v>
      </c>
      <c r="L39" s="44">
        <v>-83676</v>
      </c>
      <c r="M39" s="44">
        <v>-164996</v>
      </c>
      <c r="N39" s="44">
        <v>-275659</v>
      </c>
      <c r="O39" s="44">
        <v>-275659</v>
      </c>
      <c r="P39" s="44">
        <v>-275659</v>
      </c>
      <c r="Q39" s="44"/>
      <c r="R39" s="44"/>
      <c r="S39" s="44"/>
      <c r="T39" s="44"/>
      <c r="U39" s="44"/>
      <c r="V39" s="44"/>
      <c r="W39" s="44"/>
      <c r="X39" s="44"/>
      <c r="Z39" s="27" t="s">
        <v>643</v>
      </c>
      <c r="AB39" s="27" t="s">
        <v>89</v>
      </c>
    </row>
    <row r="40" spans="1:28" s="27" customFormat="1" ht="15" customHeight="1" x14ac:dyDescent="0.25">
      <c r="A40" s="45" t="s">
        <v>156</v>
      </c>
      <c r="B40" s="13" t="s">
        <v>163</v>
      </c>
      <c r="C40" s="46">
        <f t="shared" si="12"/>
        <v>28</v>
      </c>
      <c r="D40" s="46">
        <f t="shared" si="13"/>
        <v>9</v>
      </c>
      <c r="E40" s="46">
        <f t="shared" si="14"/>
        <v>1</v>
      </c>
      <c r="F40" s="46">
        <f t="shared" si="15"/>
        <v>88</v>
      </c>
      <c r="I40" s="47"/>
      <c r="J40" s="47"/>
      <c r="K40" s="47">
        <v>28268736</v>
      </c>
      <c r="L40" s="47">
        <v>29330758</v>
      </c>
      <c r="M40" s="47">
        <v>28637087</v>
      </c>
      <c r="N40" s="47">
        <v>9043812</v>
      </c>
      <c r="O40" s="47">
        <v>1553392</v>
      </c>
      <c r="P40" s="47">
        <v>88633195</v>
      </c>
      <c r="Q40" s="47"/>
      <c r="R40" s="47"/>
      <c r="S40" s="47"/>
      <c r="T40" s="47"/>
      <c r="U40" s="47"/>
      <c r="V40" s="47"/>
      <c r="W40" s="47"/>
      <c r="X40" s="47"/>
      <c r="Z40" s="27" t="s">
        <v>643</v>
      </c>
      <c r="AB40" s="27" t="s">
        <v>89</v>
      </c>
    </row>
    <row r="41" spans="1:28" s="27" customFormat="1" ht="15" customHeight="1" x14ac:dyDescent="0.25">
      <c r="A41" s="45" t="s">
        <v>157</v>
      </c>
      <c r="B41" s="13" t="s">
        <v>528</v>
      </c>
      <c r="C41" s="46">
        <f t="shared" si="12"/>
        <v>8</v>
      </c>
      <c r="D41" s="46">
        <f t="shared" si="13"/>
        <v>8</v>
      </c>
      <c r="E41" s="46">
        <f t="shared" si="14"/>
        <v>7</v>
      </c>
      <c r="F41" s="46">
        <f t="shared" si="15"/>
        <v>8</v>
      </c>
      <c r="I41" s="47"/>
      <c r="J41" s="47"/>
      <c r="K41" s="47">
        <v>1935640</v>
      </c>
      <c r="L41" s="47">
        <v>5386246</v>
      </c>
      <c r="M41" s="47">
        <v>8875480</v>
      </c>
      <c r="N41" s="47">
        <v>8611936</v>
      </c>
      <c r="O41" s="47">
        <v>7861504</v>
      </c>
      <c r="P41" s="47">
        <v>8138200</v>
      </c>
      <c r="Q41" s="47"/>
      <c r="R41" s="47"/>
      <c r="S41" s="47"/>
      <c r="T41" s="47"/>
      <c r="U41" s="47"/>
      <c r="V41" s="47"/>
      <c r="W41" s="47"/>
      <c r="X41" s="47"/>
      <c r="Z41" s="27" t="s">
        <v>643</v>
      </c>
      <c r="AB41" s="27" t="s">
        <v>89</v>
      </c>
    </row>
    <row r="42" spans="1:28" s="27" customFormat="1" ht="15" customHeight="1" x14ac:dyDescent="0.25">
      <c r="A42" s="45" t="s">
        <v>155</v>
      </c>
      <c r="B42" s="13" t="s">
        <v>529</v>
      </c>
      <c r="C42" s="46">
        <f t="shared" si="12"/>
        <v>16770</v>
      </c>
      <c r="D42" s="46">
        <f t="shared" si="13"/>
        <v>18472</v>
      </c>
      <c r="E42" s="46">
        <f t="shared" si="14"/>
        <v>20149</v>
      </c>
      <c r="F42" s="46">
        <f t="shared" si="15"/>
        <v>21572</v>
      </c>
      <c r="I42" s="46">
        <f t="shared" ref="I42:X42" si="23">SUM(I35,I40,I41)</f>
        <v>0</v>
      </c>
      <c r="J42" s="46">
        <f t="shared" si="23"/>
        <v>0</v>
      </c>
      <c r="K42" s="46">
        <f t="shared" si="23"/>
        <v>11871447502</v>
      </c>
      <c r="L42" s="46">
        <f t="shared" si="23"/>
        <v>13936364807</v>
      </c>
      <c r="M42" s="46">
        <f t="shared" si="23"/>
        <v>16770646147</v>
      </c>
      <c r="N42" s="46">
        <f t="shared" si="23"/>
        <v>18472402807</v>
      </c>
      <c r="O42" s="46">
        <f>SUM(O35,O40,O41)</f>
        <v>20149397533</v>
      </c>
      <c r="P42" s="46">
        <f t="shared" si="23"/>
        <v>21572825119</v>
      </c>
      <c r="Q42" s="46">
        <f t="shared" si="23"/>
        <v>0</v>
      </c>
      <c r="R42" s="46">
        <f t="shared" si="23"/>
        <v>0</v>
      </c>
      <c r="S42" s="46">
        <f t="shared" si="23"/>
        <v>0</v>
      </c>
      <c r="T42" s="46">
        <f t="shared" si="23"/>
        <v>0</v>
      </c>
      <c r="U42" s="46">
        <f t="shared" si="23"/>
        <v>0</v>
      </c>
      <c r="V42" s="46">
        <f t="shared" si="23"/>
        <v>0</v>
      </c>
      <c r="W42" s="46">
        <f t="shared" si="23"/>
        <v>0</v>
      </c>
      <c r="X42" s="46">
        <f t="shared" si="23"/>
        <v>0</v>
      </c>
      <c r="AB42" s="27" t="s">
        <v>89</v>
      </c>
    </row>
    <row r="43" spans="1:28" s="27" customFormat="1" ht="15" customHeight="1" x14ac:dyDescent="0.25">
      <c r="A43" s="45" t="s">
        <v>154</v>
      </c>
      <c r="B43" s="13" t="s">
        <v>530</v>
      </c>
      <c r="C43" s="46">
        <f t="shared" si="12"/>
        <v>57703</v>
      </c>
      <c r="D43" s="46">
        <f t="shared" si="13"/>
        <v>60103</v>
      </c>
      <c r="E43" s="46">
        <f t="shared" si="14"/>
        <v>70745</v>
      </c>
      <c r="F43" s="46">
        <f t="shared" si="15"/>
        <v>69852</v>
      </c>
      <c r="I43" s="46">
        <f t="shared" ref="I43:X43" si="24">SUM(I34,I42)</f>
        <v>0</v>
      </c>
      <c r="J43" s="46">
        <f t="shared" si="24"/>
        <v>0</v>
      </c>
      <c r="K43" s="46">
        <f t="shared" si="24"/>
        <v>37665404593</v>
      </c>
      <c r="L43" s="46">
        <f t="shared" si="24"/>
        <v>45798723949</v>
      </c>
      <c r="M43" s="46">
        <f t="shared" si="24"/>
        <v>57703823152</v>
      </c>
      <c r="N43" s="46">
        <f t="shared" si="24"/>
        <v>60103547328</v>
      </c>
      <c r="O43" s="46">
        <f>SUM(O34,O42)</f>
        <v>70745161404</v>
      </c>
      <c r="P43" s="46">
        <f t="shared" si="24"/>
        <v>69852973323</v>
      </c>
      <c r="Q43" s="46">
        <f t="shared" si="24"/>
        <v>0</v>
      </c>
      <c r="R43" s="46">
        <f t="shared" si="24"/>
        <v>0</v>
      </c>
      <c r="S43" s="46">
        <f t="shared" si="24"/>
        <v>0</v>
      </c>
      <c r="T43" s="46">
        <f t="shared" si="24"/>
        <v>0</v>
      </c>
      <c r="U43" s="46">
        <f t="shared" si="24"/>
        <v>0</v>
      </c>
      <c r="V43" s="46">
        <f t="shared" si="24"/>
        <v>0</v>
      </c>
      <c r="W43" s="46">
        <f t="shared" si="24"/>
        <v>0</v>
      </c>
      <c r="X43" s="46">
        <f t="shared" si="24"/>
        <v>0</v>
      </c>
      <c r="AB43" s="27" t="s">
        <v>89</v>
      </c>
    </row>
    <row r="44" spans="1:28" ht="15" customHeight="1" x14ac:dyDescent="0.2">
      <c r="I44" s="3" t="b">
        <f t="shared" ref="I44:X44" si="25">I43=I22</f>
        <v>1</v>
      </c>
      <c r="J44" s="3" t="b">
        <f t="shared" si="25"/>
        <v>1</v>
      </c>
      <c r="K44" s="3" t="b">
        <f t="shared" si="25"/>
        <v>1</v>
      </c>
      <c r="L44" s="3" t="b">
        <f t="shared" si="25"/>
        <v>1</v>
      </c>
      <c r="M44" s="3" t="b">
        <f t="shared" si="25"/>
        <v>1</v>
      </c>
      <c r="N44" s="3" t="b">
        <f t="shared" si="25"/>
        <v>1</v>
      </c>
      <c r="O44" s="3" t="b">
        <f>O43=O22</f>
        <v>1</v>
      </c>
      <c r="P44" s="3" t="b">
        <f t="shared" si="25"/>
        <v>1</v>
      </c>
      <c r="Q44" s="3" t="b">
        <f t="shared" si="25"/>
        <v>1</v>
      </c>
      <c r="R44" s="3" t="b">
        <f t="shared" si="25"/>
        <v>1</v>
      </c>
      <c r="S44" s="3" t="b">
        <f t="shared" si="25"/>
        <v>1</v>
      </c>
      <c r="T44" s="3" t="b">
        <f t="shared" si="25"/>
        <v>1</v>
      </c>
      <c r="U44" s="3" t="b">
        <f t="shared" si="25"/>
        <v>1</v>
      </c>
      <c r="V44" s="3" t="b">
        <f t="shared" si="25"/>
        <v>1</v>
      </c>
      <c r="W44" s="3" t="b">
        <f t="shared" si="25"/>
        <v>1</v>
      </c>
      <c r="X44" s="3" t="b">
        <f t="shared" si="25"/>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r:id="rId1"/>
  <headerFooter>
    <oddFooter>&amp;R3</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E7D6-7D21-4C5E-BA02-17823FC8B01D}">
  <dimension ref="A1:AB55"/>
  <sheetViews>
    <sheetView defaultGridColor="0" view="pageBreakPreview" colorId="23" zoomScaleNormal="100" zoomScaleSheetLayoutView="100" workbookViewId="0">
      <pane xSplit="8" ySplit="7" topLeftCell="L26"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559</v>
      </c>
      <c r="Z4" s="170" t="s">
        <v>635</v>
      </c>
      <c r="AB4" s="3" t="s">
        <v>89</v>
      </c>
    </row>
    <row r="5" spans="1:28" s="27" customFormat="1" ht="15" customHeight="1" x14ac:dyDescent="0.25">
      <c r="F5" s="28" t="s">
        <v>1</v>
      </c>
      <c r="G5" s="28"/>
      <c r="AB5" s="27" t="s">
        <v>89</v>
      </c>
    </row>
    <row r="6" spans="1:28" s="27" customFormat="1" ht="15" customHeight="1" x14ac:dyDescent="0.25">
      <c r="A6" s="312"/>
      <c r="B6" s="313"/>
      <c r="C6" s="117" t="str">
        <f>+'22Q4_パラメータ設定'!$D$4</f>
        <v>FY2019</v>
      </c>
      <c r="D6" s="117" t="str">
        <f>+'22Q4_パラメータ設定'!$E$4</f>
        <v>FY2020</v>
      </c>
      <c r="E6" s="117" t="str">
        <f>+'22Q4_パラメータ設定'!$F$4</f>
        <v>FY2021</v>
      </c>
      <c r="F6" s="31" t="str">
        <f>+'22Q4_パラメータ設定'!$G$4</f>
        <v>FY2022</v>
      </c>
      <c r="I6" s="58" t="e">
        <f>#REF!</f>
        <v>#REF!</v>
      </c>
      <c r="J6" s="58" t="e">
        <f>#REF!</f>
        <v>#REF!</v>
      </c>
      <c r="K6" s="58" t="e">
        <f>#REF!</f>
        <v>#REF!</v>
      </c>
      <c r="L6" s="58" t="e">
        <f>#REF!</f>
        <v>#REF!</v>
      </c>
      <c r="M6" s="58" t="e">
        <f>#REF!</f>
        <v>#REF!</v>
      </c>
      <c r="N6" s="58" t="e">
        <f>#REF!</f>
        <v>#REF!</v>
      </c>
      <c r="O6" s="58" t="e">
        <f>#REF!</f>
        <v>#REF!</v>
      </c>
      <c r="P6" s="58" t="e">
        <f>#REF!</f>
        <v>#REF!</v>
      </c>
      <c r="Q6" s="58" t="e">
        <f>#REF!</f>
        <v>#REF!</v>
      </c>
      <c r="R6" s="58" t="e">
        <f>#REF!</f>
        <v>#REF!</v>
      </c>
      <c r="S6" s="58" t="e">
        <f>#REF!</f>
        <v>#REF!</v>
      </c>
      <c r="T6" s="58" t="e">
        <f>#REF!</f>
        <v>#REF!</v>
      </c>
      <c r="U6" s="58" t="e">
        <f>#REF!</f>
        <v>#REF!</v>
      </c>
      <c r="V6" s="58" t="e">
        <f>#REF!</f>
        <v>#REF!</v>
      </c>
      <c r="W6" s="58" t="e">
        <f>#REF!</f>
        <v>#REF!</v>
      </c>
      <c r="X6" s="60" t="e">
        <f>#REF!</f>
        <v>#REF!</v>
      </c>
      <c r="AB6" s="27" t="s">
        <v>89</v>
      </c>
    </row>
    <row r="7" spans="1:28" s="27" customFormat="1" ht="15" customHeight="1" x14ac:dyDescent="0.25">
      <c r="A7" s="314"/>
      <c r="B7" s="315"/>
      <c r="C7" s="119"/>
      <c r="D7" s="118"/>
      <c r="E7" s="118"/>
      <c r="F7" s="35"/>
      <c r="I7" s="33"/>
      <c r="J7" s="33"/>
      <c r="K7" s="33"/>
      <c r="L7" s="33"/>
      <c r="M7" s="33"/>
      <c r="N7" s="33"/>
      <c r="O7" s="33"/>
      <c r="P7" s="33"/>
      <c r="Q7" s="33"/>
      <c r="R7" s="33"/>
      <c r="S7" s="33"/>
      <c r="T7" s="33"/>
      <c r="U7" s="33"/>
      <c r="V7" s="33"/>
      <c r="W7" s="33"/>
      <c r="X7" s="34"/>
      <c r="AB7" s="27" t="s">
        <v>89</v>
      </c>
    </row>
    <row r="8" spans="1:28" s="27" customFormat="1" ht="15" customHeight="1" x14ac:dyDescent="0.25">
      <c r="A8" s="38" t="s">
        <v>166</v>
      </c>
      <c r="B8" s="55" t="s">
        <v>516</v>
      </c>
      <c r="C8" s="70">
        <f t="shared" ref="C8:C52" si="0">+IF(M8="","―",IF(M8&lt;0,ROUNDDOWN(M8/10^6,0)+-0.0000001,ROUNDDOWN(M8/10^6,0)))</f>
        <v>6965</v>
      </c>
      <c r="D8" s="39">
        <f t="shared" ref="D8:D52" si="1">+IF(N8="","―",IF(N8&lt;0,ROUNDDOWN(N8/10^6,0)+-0.0000001,ROUNDDOWN(N8/10^6,0)))</f>
        <v>5354</v>
      </c>
      <c r="E8" s="39">
        <f t="shared" ref="E8:E52" si="2">+IF(O8="","―",IF(O8&lt;0,ROUNDDOWN(O8/10^6,0)+-0.0000001,ROUNDDOWN(O8/10^6,0)))</f>
        <v>5641</v>
      </c>
      <c r="F8" s="39">
        <f t="shared" ref="F8:F52" si="3">+IF(P8="","―",IF(P8&lt;0,ROUNDDOWN(P8/10^6,0)+-0.0000001,ROUNDDOWN(P8/10^6,0)))</f>
        <v>5418</v>
      </c>
      <c r="I8" s="40"/>
      <c r="J8" s="40"/>
      <c r="K8" s="40">
        <v>4100479405</v>
      </c>
      <c r="L8" s="40">
        <v>4954525834</v>
      </c>
      <c r="M8" s="40">
        <v>6965509442</v>
      </c>
      <c r="N8" s="40">
        <v>5354221471</v>
      </c>
      <c r="O8" s="40">
        <v>5641022693</v>
      </c>
      <c r="P8" s="40">
        <v>5418074873</v>
      </c>
      <c r="Q8" s="40"/>
      <c r="R8" s="40"/>
      <c r="S8" s="40"/>
      <c r="T8" s="40"/>
      <c r="U8" s="40"/>
      <c r="V8" s="40"/>
      <c r="W8" s="40"/>
      <c r="X8" s="40"/>
      <c r="Z8" s="27" t="s">
        <v>638</v>
      </c>
      <c r="AB8" s="27" t="s">
        <v>89</v>
      </c>
    </row>
    <row r="9" spans="1:28" s="27" customFormat="1" ht="15" customHeight="1" x14ac:dyDescent="0.25">
      <c r="A9" s="38" t="s">
        <v>167</v>
      </c>
      <c r="B9" s="55" t="s">
        <v>196</v>
      </c>
      <c r="C9" s="39">
        <f t="shared" si="0"/>
        <v>880</v>
      </c>
      <c r="D9" s="39">
        <f t="shared" si="1"/>
        <v>1052</v>
      </c>
      <c r="E9" s="39">
        <f t="shared" si="2"/>
        <v>1197</v>
      </c>
      <c r="F9" s="39">
        <f t="shared" si="3"/>
        <v>1402</v>
      </c>
      <c r="I9" s="40"/>
      <c r="J9" s="40"/>
      <c r="K9" s="40">
        <v>605843186</v>
      </c>
      <c r="L9" s="40">
        <v>770876946</v>
      </c>
      <c r="M9" s="40">
        <v>880820630</v>
      </c>
      <c r="N9" s="40">
        <v>1052856301</v>
      </c>
      <c r="O9" s="40">
        <v>1197412599</v>
      </c>
      <c r="P9" s="40">
        <v>1402911970</v>
      </c>
      <c r="Q9" s="40"/>
      <c r="R9" s="40"/>
      <c r="S9" s="40"/>
      <c r="T9" s="40"/>
      <c r="U9" s="40"/>
      <c r="V9" s="40"/>
      <c r="W9" s="40"/>
      <c r="X9" s="40"/>
      <c r="Z9" s="27" t="s">
        <v>638</v>
      </c>
      <c r="AB9" s="27" t="s">
        <v>89</v>
      </c>
    </row>
    <row r="10" spans="1:28" s="27" customFormat="1" ht="15" customHeight="1" x14ac:dyDescent="0.25">
      <c r="A10" s="38" t="s">
        <v>168</v>
      </c>
      <c r="B10" s="55" t="s">
        <v>64</v>
      </c>
      <c r="C10" s="39">
        <f t="shared" si="0"/>
        <v>1070</v>
      </c>
      <c r="D10" s="39">
        <f t="shared" si="1"/>
        <v>1286</v>
      </c>
      <c r="E10" s="39">
        <f t="shared" si="2"/>
        <v>1400</v>
      </c>
      <c r="F10" s="39">
        <f t="shared" si="3"/>
        <v>1733</v>
      </c>
      <c r="I10" s="40"/>
      <c r="J10" s="40"/>
      <c r="K10" s="40">
        <v>400935934</v>
      </c>
      <c r="L10" s="40">
        <v>742876213</v>
      </c>
      <c r="M10" s="40">
        <v>1070152638</v>
      </c>
      <c r="N10" s="40">
        <v>1286559872</v>
      </c>
      <c r="O10" s="40">
        <v>1400112794</v>
      </c>
      <c r="P10" s="40">
        <v>1733832245</v>
      </c>
      <c r="Q10" s="40"/>
      <c r="R10" s="40"/>
      <c r="S10" s="40"/>
      <c r="T10" s="40"/>
      <c r="U10" s="40"/>
      <c r="V10" s="40"/>
      <c r="W10" s="40"/>
      <c r="X10" s="40"/>
      <c r="Z10" s="27" t="s">
        <v>638</v>
      </c>
      <c r="AB10" s="27" t="s">
        <v>89</v>
      </c>
    </row>
    <row r="11" spans="1:28" s="27" customFormat="1" ht="15" customHeight="1" x14ac:dyDescent="0.25">
      <c r="A11" s="38" t="s">
        <v>169</v>
      </c>
      <c r="B11" s="55" t="s">
        <v>514</v>
      </c>
      <c r="C11" s="39">
        <f t="shared" si="0"/>
        <v>466</v>
      </c>
      <c r="D11" s="39">
        <f t="shared" si="1"/>
        <v>643</v>
      </c>
      <c r="E11" s="39">
        <f t="shared" si="2"/>
        <v>813</v>
      </c>
      <c r="F11" s="39">
        <f t="shared" si="3"/>
        <v>664</v>
      </c>
      <c r="I11" s="40"/>
      <c r="J11" s="40"/>
      <c r="K11" s="40"/>
      <c r="L11" s="40">
        <v>56769237</v>
      </c>
      <c r="M11" s="40">
        <v>466843482</v>
      </c>
      <c r="N11" s="40">
        <v>643789655</v>
      </c>
      <c r="O11" s="40">
        <v>813412105</v>
      </c>
      <c r="P11" s="40">
        <v>664177889</v>
      </c>
      <c r="Q11" s="40"/>
      <c r="R11" s="40"/>
      <c r="S11" s="40"/>
      <c r="T11" s="40"/>
      <c r="U11" s="40"/>
      <c r="V11" s="40"/>
      <c r="W11" s="40"/>
      <c r="X11" s="40"/>
      <c r="Z11" s="27" t="s">
        <v>638</v>
      </c>
      <c r="AB11" s="27" t="s">
        <v>89</v>
      </c>
    </row>
    <row r="12" spans="1:28" s="27" customFormat="1" ht="15" customHeight="1" x14ac:dyDescent="0.25">
      <c r="A12" s="38" t="s">
        <v>851</v>
      </c>
      <c r="B12" s="55" t="s">
        <v>531</v>
      </c>
      <c r="C12" s="39">
        <f t="shared" si="0"/>
        <v>62</v>
      </c>
      <c r="D12" s="39">
        <f t="shared" si="1"/>
        <v>462</v>
      </c>
      <c r="E12" s="39">
        <f t="shared" si="2"/>
        <v>-188.00000009999999</v>
      </c>
      <c r="F12" s="39">
        <f t="shared" si="3"/>
        <v>-197.00000009999999</v>
      </c>
      <c r="I12" s="40"/>
      <c r="J12" s="40"/>
      <c r="K12" s="40">
        <v>133732677</v>
      </c>
      <c r="L12" s="40">
        <v>-11521902</v>
      </c>
      <c r="M12" s="40">
        <v>62820334</v>
      </c>
      <c r="N12" s="40">
        <v>462292102</v>
      </c>
      <c r="O12" s="40">
        <v>-188142677</v>
      </c>
      <c r="P12" s="40">
        <v>-197813685</v>
      </c>
      <c r="Q12" s="40"/>
      <c r="R12" s="40"/>
      <c r="S12" s="40"/>
      <c r="T12" s="40"/>
      <c r="U12" s="40"/>
      <c r="V12" s="40"/>
      <c r="W12" s="40"/>
      <c r="X12" s="40"/>
      <c r="Z12" s="27" t="s">
        <v>638</v>
      </c>
      <c r="AB12" s="27" t="s">
        <v>89</v>
      </c>
    </row>
    <row r="13" spans="1:28" s="27" customFormat="1" ht="15" customHeight="1" x14ac:dyDescent="0.25">
      <c r="A13" s="6" t="s">
        <v>854</v>
      </c>
      <c r="B13" s="54" t="s">
        <v>532</v>
      </c>
      <c r="C13" s="39">
        <f t="shared" si="0"/>
        <v>72</v>
      </c>
      <c r="D13" s="39">
        <f t="shared" si="1"/>
        <v>132</v>
      </c>
      <c r="E13" s="39">
        <f t="shared" si="2"/>
        <v>104</v>
      </c>
      <c r="F13" s="39">
        <f t="shared" si="3"/>
        <v>163</v>
      </c>
      <c r="I13" s="40"/>
      <c r="J13" s="40"/>
      <c r="K13" s="40">
        <v>98314305</v>
      </c>
      <c r="L13" s="40">
        <v>79273575</v>
      </c>
      <c r="M13" s="40">
        <v>72735023</v>
      </c>
      <c r="N13" s="40">
        <v>132370011</v>
      </c>
      <c r="O13" s="40">
        <v>104867300</v>
      </c>
      <c r="P13" s="40">
        <v>163254106</v>
      </c>
      <c r="Q13" s="40"/>
      <c r="R13" s="40"/>
      <c r="S13" s="40"/>
      <c r="T13" s="40"/>
      <c r="U13" s="40"/>
      <c r="V13" s="40"/>
      <c r="W13" s="40"/>
      <c r="X13" s="40"/>
      <c r="Z13" s="27" t="s">
        <v>638</v>
      </c>
      <c r="AB13" s="27" t="s">
        <v>89</v>
      </c>
    </row>
    <row r="14" spans="1:28" s="27" customFormat="1" ht="15" customHeight="1" x14ac:dyDescent="0.25">
      <c r="A14" s="38" t="s">
        <v>170</v>
      </c>
      <c r="B14" s="55" t="s">
        <v>197</v>
      </c>
      <c r="C14" s="39">
        <f t="shared" si="0"/>
        <v>160</v>
      </c>
      <c r="D14" s="39">
        <f t="shared" si="1"/>
        <v>215</v>
      </c>
      <c r="E14" s="39">
        <f t="shared" si="2"/>
        <v>237</v>
      </c>
      <c r="F14" s="39">
        <f t="shared" si="3"/>
        <v>272</v>
      </c>
      <c r="I14" s="40"/>
      <c r="J14" s="40"/>
      <c r="K14" s="40">
        <v>61587561</v>
      </c>
      <c r="L14" s="40">
        <v>99518211</v>
      </c>
      <c r="M14" s="40">
        <v>160747746</v>
      </c>
      <c r="N14" s="40">
        <v>215748759</v>
      </c>
      <c r="O14" s="40">
        <v>237026265</v>
      </c>
      <c r="P14" s="40">
        <v>272267612</v>
      </c>
      <c r="Q14" s="40"/>
      <c r="R14" s="40"/>
      <c r="S14" s="40"/>
      <c r="T14" s="40"/>
      <c r="U14" s="40"/>
      <c r="V14" s="40"/>
      <c r="W14" s="40"/>
      <c r="X14" s="40"/>
      <c r="Z14" s="27" t="s">
        <v>638</v>
      </c>
      <c r="AB14" s="27" t="s">
        <v>89</v>
      </c>
    </row>
    <row r="15" spans="1:28" s="27" customFormat="1" ht="15" customHeight="1" x14ac:dyDescent="0.25">
      <c r="A15" s="38" t="s">
        <v>858</v>
      </c>
      <c r="B15" s="54" t="s">
        <v>533</v>
      </c>
      <c r="C15" s="39">
        <f t="shared" si="0"/>
        <v>-1194.0000001000001</v>
      </c>
      <c r="D15" s="39">
        <f t="shared" si="1"/>
        <v>-661.00000009999997</v>
      </c>
      <c r="E15" s="39">
        <f t="shared" si="2"/>
        <v>-1284.0000001000001</v>
      </c>
      <c r="F15" s="39">
        <f t="shared" si="3"/>
        <v>1944</v>
      </c>
      <c r="I15" s="40"/>
      <c r="J15" s="40"/>
      <c r="K15" s="40">
        <v>-673549917</v>
      </c>
      <c r="L15" s="40">
        <v>-384778150</v>
      </c>
      <c r="M15" s="40">
        <v>-1194188945</v>
      </c>
      <c r="N15" s="40">
        <v>-661011895</v>
      </c>
      <c r="O15" s="40">
        <v>-1284421460</v>
      </c>
      <c r="P15" s="40">
        <v>1944830117</v>
      </c>
      <c r="Q15" s="40"/>
      <c r="R15" s="40"/>
      <c r="S15" s="40"/>
      <c r="T15" s="40"/>
      <c r="U15" s="40"/>
      <c r="V15" s="40"/>
      <c r="W15" s="40"/>
      <c r="X15" s="40"/>
      <c r="Z15" s="27" t="s">
        <v>638</v>
      </c>
      <c r="AB15" s="27" t="s">
        <v>89</v>
      </c>
    </row>
    <row r="16" spans="1:28" s="27" customFormat="1" ht="15" customHeight="1" x14ac:dyDescent="0.25">
      <c r="A16" s="38" t="s">
        <v>859</v>
      </c>
      <c r="B16" s="55" t="s">
        <v>534</v>
      </c>
      <c r="C16" s="39">
        <f t="shared" si="0"/>
        <v>-90.000000099999994</v>
      </c>
      <c r="D16" s="39">
        <f t="shared" si="1"/>
        <v>3</v>
      </c>
      <c r="E16" s="39">
        <f t="shared" si="2"/>
        <v>-169.00000009999999</v>
      </c>
      <c r="F16" s="39">
        <f t="shared" si="3"/>
        <v>-28.000000100000001</v>
      </c>
      <c r="I16" s="40"/>
      <c r="J16" s="40"/>
      <c r="K16" s="40">
        <v>-36199287</v>
      </c>
      <c r="L16" s="40">
        <v>-24356220</v>
      </c>
      <c r="M16" s="40">
        <v>-90835301</v>
      </c>
      <c r="N16" s="40">
        <v>3384715</v>
      </c>
      <c r="O16" s="40">
        <v>-169074010</v>
      </c>
      <c r="P16" s="40">
        <v>-28256494</v>
      </c>
      <c r="Q16" s="40"/>
      <c r="R16" s="40"/>
      <c r="S16" s="40"/>
      <c r="T16" s="40"/>
      <c r="U16" s="40"/>
      <c r="V16" s="40"/>
      <c r="W16" s="40"/>
      <c r="X16" s="40"/>
      <c r="Z16" s="27" t="s">
        <v>638</v>
      </c>
      <c r="AB16" s="27" t="s">
        <v>89</v>
      </c>
    </row>
    <row r="17" spans="1:28" s="27" customFormat="1" ht="15" customHeight="1" x14ac:dyDescent="0.25">
      <c r="A17" s="38" t="s">
        <v>855</v>
      </c>
      <c r="B17" s="54" t="s">
        <v>535</v>
      </c>
      <c r="C17" s="39">
        <f t="shared" si="0"/>
        <v>-222.00000009999999</v>
      </c>
      <c r="D17" s="39">
        <f t="shared" si="1"/>
        <v>416</v>
      </c>
      <c r="E17" s="39">
        <f t="shared" si="2"/>
        <v>901</v>
      </c>
      <c r="F17" s="39">
        <f t="shared" si="3"/>
        <v>86</v>
      </c>
      <c r="I17" s="40"/>
      <c r="J17" s="40"/>
      <c r="K17" s="40">
        <v>694656633</v>
      </c>
      <c r="L17" s="40">
        <v>176218066</v>
      </c>
      <c r="M17" s="40">
        <v>-222776408</v>
      </c>
      <c r="N17" s="40">
        <v>416080398</v>
      </c>
      <c r="O17" s="40">
        <v>901591393</v>
      </c>
      <c r="P17" s="40">
        <v>86982660</v>
      </c>
      <c r="Q17" s="40"/>
      <c r="R17" s="40"/>
      <c r="S17" s="40"/>
      <c r="T17" s="40"/>
      <c r="U17" s="40"/>
      <c r="V17" s="40"/>
      <c r="W17" s="40"/>
      <c r="X17" s="40"/>
      <c r="Z17" s="27" t="s">
        <v>638</v>
      </c>
      <c r="AB17" s="27" t="s">
        <v>89</v>
      </c>
    </row>
    <row r="18" spans="1:28" s="27" customFormat="1" ht="15" customHeight="1" x14ac:dyDescent="0.25">
      <c r="A18" s="38" t="s">
        <v>856</v>
      </c>
      <c r="B18" s="54" t="s">
        <v>852</v>
      </c>
      <c r="C18" s="39">
        <f t="shared" si="0"/>
        <v>315</v>
      </c>
      <c r="D18" s="39">
        <f t="shared" si="1"/>
        <v>261</v>
      </c>
      <c r="E18" s="39">
        <f t="shared" si="2"/>
        <v>-285.00000010000002</v>
      </c>
      <c r="F18" s="39">
        <f t="shared" si="3"/>
        <v>-216.00000009999999</v>
      </c>
      <c r="I18" s="40"/>
      <c r="J18" s="40"/>
      <c r="K18" s="40">
        <v>372313299</v>
      </c>
      <c r="L18" s="40">
        <v>99943620</v>
      </c>
      <c r="M18" s="40">
        <v>315661537</v>
      </c>
      <c r="N18" s="40">
        <v>261703416</v>
      </c>
      <c r="O18" s="40">
        <v>-285661720</v>
      </c>
      <c r="P18" s="40">
        <v>-216779204</v>
      </c>
      <c r="Q18" s="40"/>
      <c r="R18" s="40"/>
      <c r="S18" s="40"/>
      <c r="T18" s="40"/>
      <c r="U18" s="40"/>
      <c r="V18" s="40"/>
      <c r="W18" s="40"/>
      <c r="X18" s="40"/>
      <c r="Z18" s="27" t="s">
        <v>638</v>
      </c>
      <c r="AB18" s="27" t="s">
        <v>89</v>
      </c>
    </row>
    <row r="19" spans="1:28" s="27" customFormat="1" ht="15" customHeight="1" x14ac:dyDescent="0.25">
      <c r="A19" s="38" t="s">
        <v>857</v>
      </c>
      <c r="B19" s="55" t="s">
        <v>198</v>
      </c>
      <c r="C19" s="39">
        <f t="shared" si="0"/>
        <v>-385.00000010000002</v>
      </c>
      <c r="D19" s="39">
        <f t="shared" si="1"/>
        <v>99</v>
      </c>
      <c r="E19" s="39">
        <f t="shared" si="2"/>
        <v>-47.000000100000001</v>
      </c>
      <c r="F19" s="39">
        <f t="shared" si="3"/>
        <v>-179.00000009999999</v>
      </c>
      <c r="I19" s="40"/>
      <c r="J19" s="40"/>
      <c r="K19" s="40">
        <v>486493553</v>
      </c>
      <c r="L19" s="40">
        <v>15829682</v>
      </c>
      <c r="M19" s="40">
        <v>-385815520</v>
      </c>
      <c r="N19" s="40">
        <v>99624962</v>
      </c>
      <c r="O19" s="40">
        <v>-47830795</v>
      </c>
      <c r="P19" s="40">
        <v>-179394890</v>
      </c>
      <c r="Q19" s="40"/>
      <c r="R19" s="40"/>
      <c r="S19" s="40"/>
      <c r="T19" s="40"/>
      <c r="U19" s="40"/>
      <c r="V19" s="40"/>
      <c r="W19" s="40"/>
      <c r="X19" s="40"/>
      <c r="Z19" s="27" t="s">
        <v>638</v>
      </c>
      <c r="AB19" s="27" t="s">
        <v>89</v>
      </c>
    </row>
    <row r="20" spans="1:28" s="27" customFormat="1" ht="15" customHeight="1" x14ac:dyDescent="0.25">
      <c r="A20" s="38" t="s">
        <v>860</v>
      </c>
      <c r="B20" s="55" t="s">
        <v>536</v>
      </c>
      <c r="C20" s="39">
        <f t="shared" si="0"/>
        <v>-2202.0000000999999</v>
      </c>
      <c r="D20" s="39">
        <f t="shared" si="1"/>
        <v>-1.0000001000000001</v>
      </c>
      <c r="E20" s="39">
        <f t="shared" si="2"/>
        <v>-3.0000000999999998</v>
      </c>
      <c r="F20" s="39">
        <f t="shared" si="3"/>
        <v>0</v>
      </c>
      <c r="I20" s="40"/>
      <c r="J20" s="40"/>
      <c r="K20" s="40">
        <v>-1563527</v>
      </c>
      <c r="L20" s="40">
        <v>-17366686</v>
      </c>
      <c r="M20" s="40">
        <v>-2202313600</v>
      </c>
      <c r="N20" s="40">
        <v>-1439182</v>
      </c>
      <c r="O20" s="40">
        <v>-3509705</v>
      </c>
      <c r="P20" s="40">
        <v>27964</v>
      </c>
      <c r="Q20" s="40"/>
      <c r="R20" s="40"/>
      <c r="S20" s="40"/>
      <c r="T20" s="40"/>
      <c r="U20" s="40"/>
      <c r="V20" s="40"/>
      <c r="W20" s="40"/>
      <c r="X20" s="40"/>
      <c r="Z20" s="27" t="s">
        <v>638</v>
      </c>
      <c r="AB20" s="27" t="s">
        <v>89</v>
      </c>
    </row>
    <row r="21" spans="1:28" s="27" customFormat="1" ht="15" customHeight="1" x14ac:dyDescent="0.25">
      <c r="A21" s="42" t="s">
        <v>124</v>
      </c>
      <c r="B21" s="56" t="s">
        <v>31</v>
      </c>
      <c r="C21" s="43">
        <f t="shared" si="0"/>
        <v>-419.00000010000002</v>
      </c>
      <c r="D21" s="43">
        <f t="shared" si="1"/>
        <v>-105.00000009999999</v>
      </c>
      <c r="E21" s="43">
        <f t="shared" si="2"/>
        <v>-789.00000009999997</v>
      </c>
      <c r="F21" s="43">
        <f t="shared" si="3"/>
        <v>399</v>
      </c>
      <c r="I21" s="43">
        <f t="shared" ref="I21:O21" si="4">I22-SUM(I8:I20)</f>
        <v>0</v>
      </c>
      <c r="J21" s="43">
        <f t="shared" si="4"/>
        <v>0</v>
      </c>
      <c r="K21" s="43">
        <f t="shared" si="4"/>
        <v>100172120</v>
      </c>
      <c r="L21" s="43">
        <f t="shared" si="4"/>
        <v>102857764</v>
      </c>
      <c r="M21" s="43">
        <f t="shared" si="4"/>
        <v>-419441353</v>
      </c>
      <c r="N21" s="43">
        <f t="shared" si="4"/>
        <v>-105492285</v>
      </c>
      <c r="O21" s="43">
        <f t="shared" si="4"/>
        <v>-789105306</v>
      </c>
      <c r="P21" s="43">
        <f t="shared" ref="P21:X21" si="5">P22-SUM(P8:P20)</f>
        <v>399917098</v>
      </c>
      <c r="Q21" s="43">
        <f t="shared" si="5"/>
        <v>0</v>
      </c>
      <c r="R21" s="43">
        <f t="shared" si="5"/>
        <v>0</v>
      </c>
      <c r="S21" s="43">
        <f t="shared" si="5"/>
        <v>0</v>
      </c>
      <c r="T21" s="43">
        <f t="shared" si="5"/>
        <v>0</v>
      </c>
      <c r="U21" s="43">
        <f t="shared" si="5"/>
        <v>0</v>
      </c>
      <c r="V21" s="43">
        <f t="shared" si="5"/>
        <v>0</v>
      </c>
      <c r="W21" s="43">
        <f t="shared" si="5"/>
        <v>0</v>
      </c>
      <c r="X21" s="43">
        <f t="shared" si="5"/>
        <v>0</v>
      </c>
      <c r="AB21" s="27" t="s">
        <v>89</v>
      </c>
    </row>
    <row r="22" spans="1:28" s="27" customFormat="1" ht="15" customHeight="1" x14ac:dyDescent="0.25">
      <c r="A22" s="36" t="s">
        <v>164</v>
      </c>
      <c r="B22" s="5" t="s">
        <v>537</v>
      </c>
      <c r="C22" s="37">
        <f t="shared" si="0"/>
        <v>5479</v>
      </c>
      <c r="D22" s="37">
        <f t="shared" si="1"/>
        <v>9160</v>
      </c>
      <c r="E22" s="37">
        <f t="shared" si="2"/>
        <v>7527</v>
      </c>
      <c r="F22" s="37">
        <f t="shared" si="3"/>
        <v>11464</v>
      </c>
      <c r="I22" s="48"/>
      <c r="J22" s="48"/>
      <c r="K22" s="48">
        <v>6343215942</v>
      </c>
      <c r="L22" s="48">
        <v>6660666190</v>
      </c>
      <c r="M22" s="48">
        <v>5479919705</v>
      </c>
      <c r="N22" s="48">
        <v>9160688300</v>
      </c>
      <c r="O22" s="48">
        <v>7527699476</v>
      </c>
      <c r="P22" s="48">
        <v>11464032261</v>
      </c>
      <c r="Q22" s="48"/>
      <c r="R22" s="48"/>
      <c r="S22" s="48"/>
      <c r="T22" s="48"/>
      <c r="U22" s="48"/>
      <c r="V22" s="48"/>
      <c r="W22" s="48"/>
      <c r="X22" s="48"/>
      <c r="Z22" s="27" t="s">
        <v>638</v>
      </c>
      <c r="AB22" s="27" t="s">
        <v>89</v>
      </c>
    </row>
    <row r="23" spans="1:28" s="27" customFormat="1" ht="15" customHeight="1" x14ac:dyDescent="0.25">
      <c r="A23" s="38" t="s">
        <v>171</v>
      </c>
      <c r="B23" s="6" t="s">
        <v>199</v>
      </c>
      <c r="C23" s="39">
        <f t="shared" si="0"/>
        <v>18</v>
      </c>
      <c r="D23" s="39">
        <f t="shared" si="1"/>
        <v>20</v>
      </c>
      <c r="E23" s="39">
        <f t="shared" si="2"/>
        <v>32</v>
      </c>
      <c r="F23" s="39">
        <f t="shared" si="3"/>
        <v>15</v>
      </c>
      <c r="I23" s="40"/>
      <c r="J23" s="40"/>
      <c r="K23" s="40">
        <v>1427175</v>
      </c>
      <c r="L23" s="40">
        <v>6002481</v>
      </c>
      <c r="M23" s="40">
        <v>18819292</v>
      </c>
      <c r="N23" s="40">
        <v>20403680</v>
      </c>
      <c r="O23" s="40">
        <v>32122804</v>
      </c>
      <c r="P23" s="40">
        <v>15647343</v>
      </c>
      <c r="Q23" s="40"/>
      <c r="R23" s="40"/>
      <c r="S23" s="40"/>
      <c r="T23" s="40"/>
      <c r="U23" s="40"/>
      <c r="V23" s="40"/>
      <c r="W23" s="40"/>
      <c r="X23" s="40"/>
      <c r="Z23" s="27" t="s">
        <v>638</v>
      </c>
      <c r="AB23" s="27" t="s">
        <v>89</v>
      </c>
    </row>
    <row r="24" spans="1:28" s="27" customFormat="1" ht="15" customHeight="1" x14ac:dyDescent="0.25">
      <c r="A24" s="38" t="s">
        <v>172</v>
      </c>
      <c r="B24" s="6" t="s">
        <v>200</v>
      </c>
      <c r="C24" s="39">
        <f t="shared" si="0"/>
        <v>-181.00000009999999</v>
      </c>
      <c r="D24" s="39">
        <f t="shared" si="1"/>
        <v>-213.00000009999999</v>
      </c>
      <c r="E24" s="39">
        <f t="shared" si="2"/>
        <v>-238.00000009999999</v>
      </c>
      <c r="F24" s="39">
        <f t="shared" si="3"/>
        <v>-284.00000010000002</v>
      </c>
      <c r="I24" s="40"/>
      <c r="J24" s="40"/>
      <c r="K24" s="40">
        <v>-62695202</v>
      </c>
      <c r="L24" s="40">
        <v>-99019768</v>
      </c>
      <c r="M24" s="40">
        <v>-181573113</v>
      </c>
      <c r="N24" s="40">
        <v>-213214162</v>
      </c>
      <c r="O24" s="40">
        <v>-238524207</v>
      </c>
      <c r="P24" s="40">
        <v>-284006134</v>
      </c>
      <c r="Q24" s="40"/>
      <c r="R24" s="40"/>
      <c r="S24" s="40"/>
      <c r="T24" s="40"/>
      <c r="U24" s="40"/>
      <c r="V24" s="40"/>
      <c r="W24" s="40"/>
      <c r="X24" s="40"/>
      <c r="Z24" s="27" t="s">
        <v>638</v>
      </c>
      <c r="AB24" s="27" t="s">
        <v>89</v>
      </c>
    </row>
    <row r="25" spans="1:28" s="27" customFormat="1" ht="15" customHeight="1" x14ac:dyDescent="0.25">
      <c r="A25" s="38" t="s">
        <v>173</v>
      </c>
      <c r="B25" s="6" t="s">
        <v>201</v>
      </c>
      <c r="C25" s="39">
        <f t="shared" si="0"/>
        <v>-1503.0000001000001</v>
      </c>
      <c r="D25" s="39">
        <f t="shared" si="1"/>
        <v>-2544.0000000999999</v>
      </c>
      <c r="E25" s="39">
        <f t="shared" si="2"/>
        <v>-2106.0000000999999</v>
      </c>
      <c r="F25" s="39">
        <f t="shared" si="3"/>
        <v>-2189.0000000999999</v>
      </c>
      <c r="I25" s="40"/>
      <c r="J25" s="40"/>
      <c r="K25" s="40">
        <v>-1274645963</v>
      </c>
      <c r="L25" s="40">
        <v>-1610996809</v>
      </c>
      <c r="M25" s="40">
        <v>-1503212491</v>
      </c>
      <c r="N25" s="40">
        <v>-2544209323</v>
      </c>
      <c r="O25" s="40">
        <v>-2106379326</v>
      </c>
      <c r="P25" s="40">
        <v>-2189803716</v>
      </c>
      <c r="Q25" s="40"/>
      <c r="R25" s="40"/>
      <c r="S25" s="40"/>
      <c r="T25" s="40"/>
      <c r="U25" s="40"/>
      <c r="V25" s="40"/>
      <c r="W25" s="40"/>
      <c r="X25" s="40"/>
      <c r="Z25" s="27" t="s">
        <v>638</v>
      </c>
      <c r="AB25" s="27" t="s">
        <v>89</v>
      </c>
    </row>
    <row r="26" spans="1:28" s="27" customFormat="1" ht="15" customHeight="1" x14ac:dyDescent="0.25">
      <c r="A26" s="38" t="s">
        <v>124</v>
      </c>
      <c r="B26" s="6" t="s">
        <v>31</v>
      </c>
      <c r="C26" s="39">
        <f t="shared" si="0"/>
        <v>435</v>
      </c>
      <c r="D26" s="39">
        <f t="shared" si="1"/>
        <v>305</v>
      </c>
      <c r="E26" s="39">
        <f t="shared" si="2"/>
        <v>304</v>
      </c>
      <c r="F26" s="39">
        <f t="shared" si="3"/>
        <v>6</v>
      </c>
      <c r="I26" s="39">
        <f t="shared" ref="I26:O26" si="6">I27-SUM(I22:I25)</f>
        <v>0</v>
      </c>
      <c r="J26" s="39">
        <f t="shared" si="6"/>
        <v>0</v>
      </c>
      <c r="K26" s="39">
        <f t="shared" si="6"/>
        <v>61541257</v>
      </c>
      <c r="L26" s="39">
        <f t="shared" si="6"/>
        <v>196582852</v>
      </c>
      <c r="M26" s="39">
        <f t="shared" si="6"/>
        <v>435038271</v>
      </c>
      <c r="N26" s="39">
        <f t="shared" si="6"/>
        <v>305120959</v>
      </c>
      <c r="O26" s="39">
        <f t="shared" si="6"/>
        <v>304510340</v>
      </c>
      <c r="P26" s="39">
        <f t="shared" ref="P26:X26" si="7">P27-SUM(P22:P25)</f>
        <v>6751452</v>
      </c>
      <c r="Q26" s="39">
        <f t="shared" si="7"/>
        <v>0</v>
      </c>
      <c r="R26" s="39">
        <f t="shared" si="7"/>
        <v>0</v>
      </c>
      <c r="S26" s="39">
        <f t="shared" si="7"/>
        <v>0</v>
      </c>
      <c r="T26" s="39">
        <f t="shared" si="7"/>
        <v>0</v>
      </c>
      <c r="U26" s="39">
        <f t="shared" si="7"/>
        <v>0</v>
      </c>
      <c r="V26" s="39">
        <f t="shared" si="7"/>
        <v>0</v>
      </c>
      <c r="W26" s="39">
        <f t="shared" si="7"/>
        <v>0</v>
      </c>
      <c r="X26" s="39">
        <f t="shared" si="7"/>
        <v>0</v>
      </c>
      <c r="AB26" s="27" t="s">
        <v>89</v>
      </c>
    </row>
    <row r="27" spans="1:28" s="27" customFormat="1" ht="15" customHeight="1" x14ac:dyDescent="0.25">
      <c r="A27" s="45" t="s">
        <v>165</v>
      </c>
      <c r="B27" s="9" t="s">
        <v>538</v>
      </c>
      <c r="C27" s="46">
        <f t="shared" si="0"/>
        <v>4248</v>
      </c>
      <c r="D27" s="46">
        <f t="shared" si="1"/>
        <v>6728</v>
      </c>
      <c r="E27" s="46">
        <f t="shared" si="2"/>
        <v>5519</v>
      </c>
      <c r="F27" s="46">
        <f t="shared" si="3"/>
        <v>9012</v>
      </c>
      <c r="I27" s="47"/>
      <c r="J27" s="47"/>
      <c r="K27" s="47">
        <v>5068843209</v>
      </c>
      <c r="L27" s="47">
        <v>5153234946</v>
      </c>
      <c r="M27" s="47">
        <v>4248991664</v>
      </c>
      <c r="N27" s="47">
        <v>6728789454</v>
      </c>
      <c r="O27" s="47">
        <v>5519429087</v>
      </c>
      <c r="P27" s="47">
        <v>9012621206</v>
      </c>
      <c r="Q27" s="47"/>
      <c r="R27" s="47"/>
      <c r="S27" s="47"/>
      <c r="T27" s="47"/>
      <c r="U27" s="47"/>
      <c r="V27" s="47"/>
      <c r="W27" s="47"/>
      <c r="X27" s="47"/>
      <c r="Z27" s="27" t="s">
        <v>638</v>
      </c>
      <c r="AB27" s="27" t="s">
        <v>89</v>
      </c>
    </row>
    <row r="28" spans="1:28" s="27" customFormat="1" ht="15" customHeight="1" x14ac:dyDescent="0.25">
      <c r="A28" s="38" t="s">
        <v>174</v>
      </c>
      <c r="B28" s="55" t="s">
        <v>539</v>
      </c>
      <c r="C28" s="39">
        <f t="shared" si="0"/>
        <v>-867.00000009999997</v>
      </c>
      <c r="D28" s="39">
        <f t="shared" si="1"/>
        <v>-532.00000009999997</v>
      </c>
      <c r="E28" s="39">
        <f t="shared" si="2"/>
        <v>-271.00000010000002</v>
      </c>
      <c r="F28" s="39">
        <f t="shared" si="3"/>
        <v>-1032.0000001000001</v>
      </c>
      <c r="I28" s="40"/>
      <c r="J28" s="40"/>
      <c r="K28" s="40">
        <v>-417427926</v>
      </c>
      <c r="L28" s="40">
        <v>-613147209</v>
      </c>
      <c r="M28" s="40">
        <v>-867920770</v>
      </c>
      <c r="N28" s="40">
        <v>-532705648</v>
      </c>
      <c r="O28" s="40">
        <v>-271657443</v>
      </c>
      <c r="P28" s="40">
        <v>-1032861498</v>
      </c>
      <c r="Q28" s="40"/>
      <c r="R28" s="40"/>
      <c r="S28" s="40"/>
      <c r="T28" s="40"/>
      <c r="U28" s="40"/>
      <c r="V28" s="40"/>
      <c r="W28" s="40"/>
      <c r="X28" s="40"/>
      <c r="Z28" s="27" t="s">
        <v>638</v>
      </c>
      <c r="AB28" s="27" t="s">
        <v>89</v>
      </c>
    </row>
    <row r="29" spans="1:28" s="27" customFormat="1" ht="15" customHeight="1" x14ac:dyDescent="0.25">
      <c r="A29" s="38" t="s">
        <v>175</v>
      </c>
      <c r="B29" s="55" t="s">
        <v>540</v>
      </c>
      <c r="C29" s="39">
        <f t="shared" si="0"/>
        <v>2466</v>
      </c>
      <c r="D29" s="39">
        <f t="shared" si="1"/>
        <v>1</v>
      </c>
      <c r="E29" s="39">
        <f t="shared" si="2"/>
        <v>9</v>
      </c>
      <c r="F29" s="39">
        <f t="shared" si="3"/>
        <v>22</v>
      </c>
      <c r="I29" s="40"/>
      <c r="J29" s="40"/>
      <c r="K29" s="40">
        <v>39879987</v>
      </c>
      <c r="L29" s="40">
        <v>313142376</v>
      </c>
      <c r="M29" s="40">
        <v>2466919733</v>
      </c>
      <c r="N29" s="40">
        <v>1917228</v>
      </c>
      <c r="O29" s="40">
        <v>9006829</v>
      </c>
      <c r="P29" s="40">
        <v>22656867</v>
      </c>
      <c r="Q29" s="40"/>
      <c r="R29" s="40"/>
      <c r="S29" s="40"/>
      <c r="T29" s="40"/>
      <c r="U29" s="40"/>
      <c r="V29" s="40"/>
      <c r="W29" s="40"/>
      <c r="X29" s="40"/>
      <c r="Z29" s="27" t="s">
        <v>638</v>
      </c>
      <c r="AB29" s="27" t="s">
        <v>89</v>
      </c>
    </row>
    <row r="30" spans="1:28" s="27" customFormat="1" ht="15" customHeight="1" x14ac:dyDescent="0.25">
      <c r="A30" s="38" t="s">
        <v>176</v>
      </c>
      <c r="B30" s="55" t="s">
        <v>541</v>
      </c>
      <c r="C30" s="39">
        <f t="shared" si="0"/>
        <v>-429.00000010000002</v>
      </c>
      <c r="D30" s="39">
        <f t="shared" si="1"/>
        <v>-418.00000010000002</v>
      </c>
      <c r="E30" s="39">
        <f t="shared" si="2"/>
        <v>-527.00000009999997</v>
      </c>
      <c r="F30" s="39">
        <f t="shared" si="3"/>
        <v>-292.00000010000002</v>
      </c>
      <c r="I30" s="40"/>
      <c r="J30" s="40"/>
      <c r="K30" s="40">
        <v>-190295435</v>
      </c>
      <c r="L30" s="40">
        <v>-131685600</v>
      </c>
      <c r="M30" s="40">
        <v>-429596875</v>
      </c>
      <c r="N30" s="40">
        <v>-418998300</v>
      </c>
      <c r="O30" s="40">
        <v>-527706119</v>
      </c>
      <c r="P30" s="40">
        <v>-292596405</v>
      </c>
      <c r="Q30" s="40"/>
      <c r="R30" s="40"/>
      <c r="S30" s="40"/>
      <c r="T30" s="40"/>
      <c r="U30" s="40"/>
      <c r="V30" s="40"/>
      <c r="W30" s="40"/>
      <c r="X30" s="40"/>
      <c r="Z30" s="27" t="s">
        <v>638</v>
      </c>
      <c r="AB30" s="27" t="s">
        <v>89</v>
      </c>
    </row>
    <row r="31" spans="1:28" s="27" customFormat="1" ht="15" customHeight="1" x14ac:dyDescent="0.25">
      <c r="A31" s="38" t="s">
        <v>177</v>
      </c>
      <c r="B31" s="55" t="s">
        <v>202</v>
      </c>
      <c r="C31" s="39">
        <f t="shared" si="0"/>
        <v>-326.00000010000002</v>
      </c>
      <c r="D31" s="39">
        <f t="shared" si="1"/>
        <v>-105.00000009999999</v>
      </c>
      <c r="E31" s="39" t="str">
        <f t="shared" si="2"/>
        <v>―</v>
      </c>
      <c r="F31" s="39">
        <f t="shared" si="3"/>
        <v>-403.00000010000002</v>
      </c>
      <c r="I31" s="40"/>
      <c r="J31" s="40"/>
      <c r="K31" s="40"/>
      <c r="L31" s="40"/>
      <c r="M31" s="40">
        <v>-326500000</v>
      </c>
      <c r="N31" s="40">
        <v>-105000000</v>
      </c>
      <c r="O31" s="40"/>
      <c r="P31" s="40">
        <v>-403600000</v>
      </c>
      <c r="Q31" s="40"/>
      <c r="R31" s="40"/>
      <c r="S31" s="40"/>
      <c r="T31" s="40"/>
      <c r="U31" s="40"/>
      <c r="V31" s="40"/>
      <c r="W31" s="40"/>
      <c r="X31" s="40"/>
      <c r="Z31" s="27" t="s">
        <v>638</v>
      </c>
      <c r="AB31" s="27" t="s">
        <v>89</v>
      </c>
    </row>
    <row r="32" spans="1:28" s="27" customFormat="1" ht="15" customHeight="1" x14ac:dyDescent="0.25">
      <c r="A32" s="38" t="s">
        <v>178</v>
      </c>
      <c r="B32" s="55" t="s">
        <v>542</v>
      </c>
      <c r="C32" s="39" t="str">
        <f t="shared" si="0"/>
        <v>―</v>
      </c>
      <c r="D32" s="39" t="str">
        <f t="shared" si="1"/>
        <v>―</v>
      </c>
      <c r="E32" s="39">
        <f t="shared" si="2"/>
        <v>294</v>
      </c>
      <c r="F32" s="39">
        <f t="shared" si="3"/>
        <v>0</v>
      </c>
      <c r="I32" s="40"/>
      <c r="J32" s="40"/>
      <c r="K32" s="40"/>
      <c r="L32" s="40"/>
      <c r="M32" s="40"/>
      <c r="N32" s="40"/>
      <c r="O32" s="40">
        <v>294903690</v>
      </c>
      <c r="P32" s="40">
        <v>182234</v>
      </c>
      <c r="Q32" s="40"/>
      <c r="R32" s="40"/>
      <c r="S32" s="40"/>
      <c r="T32" s="40"/>
      <c r="U32" s="40"/>
      <c r="V32" s="40"/>
      <c r="W32" s="40"/>
      <c r="X32" s="40"/>
      <c r="Z32" s="27" t="s">
        <v>638</v>
      </c>
      <c r="AB32" s="27" t="s">
        <v>89</v>
      </c>
    </row>
    <row r="33" spans="1:28" s="27" customFormat="1" ht="15" customHeight="1" x14ac:dyDescent="0.25">
      <c r="A33" s="38" t="s">
        <v>179</v>
      </c>
      <c r="B33" s="55" t="s">
        <v>543</v>
      </c>
      <c r="C33" s="39">
        <f t="shared" si="0"/>
        <v>-153.00000009999999</v>
      </c>
      <c r="D33" s="39">
        <f t="shared" si="1"/>
        <v>-83.000000099999994</v>
      </c>
      <c r="E33" s="39">
        <f t="shared" si="2"/>
        <v>-27.000000100000001</v>
      </c>
      <c r="F33" s="39">
        <f t="shared" si="3"/>
        <v>-234.00000009999999</v>
      </c>
      <c r="I33" s="40"/>
      <c r="J33" s="40"/>
      <c r="K33" s="40">
        <v>-82245514</v>
      </c>
      <c r="L33" s="40">
        <v>-198862967</v>
      </c>
      <c r="M33" s="40">
        <v>-153610756</v>
      </c>
      <c r="N33" s="40">
        <v>-83716934</v>
      </c>
      <c r="O33" s="40">
        <v>-27268791</v>
      </c>
      <c r="P33" s="40">
        <v>-234004926</v>
      </c>
      <c r="Q33" s="40"/>
      <c r="R33" s="40"/>
      <c r="S33" s="40"/>
      <c r="T33" s="40"/>
      <c r="U33" s="40"/>
      <c r="V33" s="40"/>
      <c r="W33" s="40"/>
      <c r="X33" s="40"/>
      <c r="Z33" s="27" t="s">
        <v>638</v>
      </c>
      <c r="AB33" s="27" t="s">
        <v>89</v>
      </c>
    </row>
    <row r="34" spans="1:28" s="27" customFormat="1" ht="15" customHeight="1" x14ac:dyDescent="0.25">
      <c r="A34" s="38" t="s">
        <v>180</v>
      </c>
      <c r="B34" s="54" t="s">
        <v>544</v>
      </c>
      <c r="C34" s="39">
        <f t="shared" si="0"/>
        <v>25</v>
      </c>
      <c r="D34" s="39">
        <f t="shared" si="1"/>
        <v>29</v>
      </c>
      <c r="E34" s="39">
        <f t="shared" si="2"/>
        <v>14</v>
      </c>
      <c r="F34" s="39">
        <f t="shared" si="3"/>
        <v>31</v>
      </c>
      <c r="I34" s="40"/>
      <c r="J34" s="40"/>
      <c r="K34" s="40">
        <v>22087556</v>
      </c>
      <c r="L34" s="40">
        <v>29925184</v>
      </c>
      <c r="M34" s="40">
        <v>25618915</v>
      </c>
      <c r="N34" s="40">
        <v>29041926</v>
      </c>
      <c r="O34" s="40">
        <v>14695827</v>
      </c>
      <c r="P34" s="40">
        <v>31738057</v>
      </c>
      <c r="Q34" s="40"/>
      <c r="R34" s="40"/>
      <c r="S34" s="40"/>
      <c r="T34" s="40"/>
      <c r="U34" s="40"/>
      <c r="V34" s="40"/>
      <c r="W34" s="40"/>
      <c r="X34" s="40"/>
      <c r="Z34" s="27" t="s">
        <v>638</v>
      </c>
      <c r="AB34" s="27" t="s">
        <v>89</v>
      </c>
    </row>
    <row r="35" spans="1:28" s="27" customFormat="1" ht="15" customHeight="1" x14ac:dyDescent="0.25">
      <c r="A35" s="38" t="s">
        <v>181</v>
      </c>
      <c r="B35" s="55" t="s">
        <v>545</v>
      </c>
      <c r="C35" s="39">
        <f t="shared" si="0"/>
        <v>-793.00000009999997</v>
      </c>
      <c r="D35" s="39">
        <f t="shared" si="1"/>
        <v>-1499.0000001000001</v>
      </c>
      <c r="E35" s="39">
        <f t="shared" si="2"/>
        <v>-474.00000010000002</v>
      </c>
      <c r="F35" s="39">
        <f t="shared" si="3"/>
        <v>-193.00000009999999</v>
      </c>
      <c r="I35" s="40"/>
      <c r="J35" s="40"/>
      <c r="K35" s="40">
        <v>-1169885357</v>
      </c>
      <c r="L35" s="40">
        <v>-537000000</v>
      </c>
      <c r="M35" s="40">
        <v>-793000000</v>
      </c>
      <c r="N35" s="40">
        <v>-1499524466</v>
      </c>
      <c r="O35" s="40">
        <v>-474040305</v>
      </c>
      <c r="P35" s="40">
        <v>-193682908</v>
      </c>
      <c r="Q35" s="40"/>
      <c r="R35" s="40"/>
      <c r="S35" s="40"/>
      <c r="T35" s="40"/>
      <c r="U35" s="40"/>
      <c r="V35" s="40"/>
      <c r="W35" s="40"/>
      <c r="X35" s="40"/>
      <c r="Z35" s="27" t="s">
        <v>638</v>
      </c>
      <c r="AB35" s="27" t="s">
        <v>89</v>
      </c>
    </row>
    <row r="36" spans="1:28" s="27" customFormat="1" ht="15" customHeight="1" x14ac:dyDescent="0.25">
      <c r="A36" s="38" t="s">
        <v>182</v>
      </c>
      <c r="B36" s="55" t="s">
        <v>203</v>
      </c>
      <c r="C36" s="39">
        <f t="shared" si="0"/>
        <v>-3420.0000000999999</v>
      </c>
      <c r="D36" s="39">
        <f t="shared" si="1"/>
        <v>-1801.0000001000001</v>
      </c>
      <c r="E36" s="39">
        <f t="shared" si="2"/>
        <v>-6677.0000000999999</v>
      </c>
      <c r="F36" s="39" t="str">
        <f t="shared" si="3"/>
        <v>―</v>
      </c>
      <c r="I36" s="40"/>
      <c r="J36" s="40"/>
      <c r="K36" s="40">
        <v>-4616653876</v>
      </c>
      <c r="L36" s="40">
        <v>-1303326529</v>
      </c>
      <c r="M36" s="40">
        <v>-3420676378</v>
      </c>
      <c r="N36" s="40">
        <v>-1801115170</v>
      </c>
      <c r="O36" s="40">
        <v>-6677379046</v>
      </c>
      <c r="P36" s="40"/>
      <c r="Q36" s="40"/>
      <c r="R36" s="40"/>
      <c r="S36" s="40"/>
      <c r="T36" s="40"/>
      <c r="U36" s="40"/>
      <c r="V36" s="40"/>
      <c r="W36" s="40"/>
      <c r="X36" s="40"/>
      <c r="Z36" s="27" t="s">
        <v>638</v>
      </c>
      <c r="AB36" s="27" t="s">
        <v>89</v>
      </c>
    </row>
    <row r="37" spans="1:28" s="27" customFormat="1" ht="15" customHeight="1" x14ac:dyDescent="0.25">
      <c r="A37" s="38" t="s">
        <v>822</v>
      </c>
      <c r="B37" s="55" t="s">
        <v>823</v>
      </c>
      <c r="C37" s="39" t="str">
        <f>+IF(M37="","―",IF(M37&lt;0,ROUNDDOWN(M37/10^6,0)+-0.0000001,ROUNDDOWN(M37/10^6,0)))</f>
        <v>―</v>
      </c>
      <c r="D37" s="39" t="str">
        <f>+IF(N37="","―",IF(N37&lt;0,ROUNDDOWN(N37/10^6,0)+-0.0000001,ROUNDDOWN(N37/10^6,0)))</f>
        <v>―</v>
      </c>
      <c r="E37" s="39" t="str">
        <f>+IF(O37="","―",IF(O37&lt;0,ROUNDDOWN(O37/10^6,0)+-0.0000001,ROUNDDOWN(O37/10^6,0)))</f>
        <v>―</v>
      </c>
      <c r="F37" s="39">
        <f>+IF(P37="","―",IF(P37&lt;0,ROUNDDOWN(P37/10^6,0)+-0.0000001,ROUNDDOWN(P37/10^6,0)))</f>
        <v>21</v>
      </c>
      <c r="I37" s="40"/>
      <c r="J37" s="40"/>
      <c r="K37" s="40"/>
      <c r="L37" s="40"/>
      <c r="M37" s="40"/>
      <c r="N37" s="40"/>
      <c r="O37" s="40"/>
      <c r="P37" s="40">
        <v>21308332</v>
      </c>
      <c r="Q37" s="40"/>
      <c r="R37" s="40"/>
      <c r="S37" s="40"/>
      <c r="T37" s="40"/>
      <c r="U37" s="40"/>
      <c r="V37" s="40"/>
      <c r="W37" s="40"/>
      <c r="X37" s="40"/>
    </row>
    <row r="38" spans="1:28" s="27" customFormat="1" ht="15" customHeight="1" x14ac:dyDescent="0.25">
      <c r="A38" s="38" t="s">
        <v>124</v>
      </c>
      <c r="B38" s="55" t="s">
        <v>31</v>
      </c>
      <c r="C38" s="39">
        <f t="shared" si="0"/>
        <v>16</v>
      </c>
      <c r="D38" s="39">
        <f t="shared" si="1"/>
        <v>593</v>
      </c>
      <c r="E38" s="39">
        <f t="shared" si="2"/>
        <v>212</v>
      </c>
      <c r="F38" s="39">
        <f t="shared" si="3"/>
        <v>-91.000000099999994</v>
      </c>
      <c r="I38" s="39">
        <f t="shared" ref="I38:P38" si="8">I39-SUM(I28:I37)</f>
        <v>0</v>
      </c>
      <c r="J38" s="39">
        <f t="shared" si="8"/>
        <v>0</v>
      </c>
      <c r="K38" s="39">
        <f t="shared" si="8"/>
        <v>38981623</v>
      </c>
      <c r="L38" s="39">
        <f t="shared" si="8"/>
        <v>36433456</v>
      </c>
      <c r="M38" s="39">
        <f t="shared" si="8"/>
        <v>16050021</v>
      </c>
      <c r="N38" s="39">
        <f t="shared" si="8"/>
        <v>593606920</v>
      </c>
      <c r="O38" s="39">
        <f t="shared" si="8"/>
        <v>212630246</v>
      </c>
      <c r="P38" s="39">
        <f t="shared" si="8"/>
        <v>-91098338</v>
      </c>
      <c r="Q38" s="39">
        <f t="shared" ref="Q38:X38" si="9">Q39-SUM(Q28:Q36)</f>
        <v>0</v>
      </c>
      <c r="R38" s="39">
        <f t="shared" si="9"/>
        <v>0</v>
      </c>
      <c r="S38" s="39">
        <f t="shared" si="9"/>
        <v>0</v>
      </c>
      <c r="T38" s="39">
        <f t="shared" si="9"/>
        <v>0</v>
      </c>
      <c r="U38" s="39">
        <f t="shared" si="9"/>
        <v>0</v>
      </c>
      <c r="V38" s="39">
        <f t="shared" si="9"/>
        <v>0</v>
      </c>
      <c r="W38" s="39">
        <f t="shared" si="9"/>
        <v>0</v>
      </c>
      <c r="X38" s="39">
        <f t="shared" si="9"/>
        <v>0</v>
      </c>
      <c r="AB38" s="27" t="s">
        <v>89</v>
      </c>
    </row>
    <row r="39" spans="1:28" s="27" customFormat="1" ht="15" customHeight="1" x14ac:dyDescent="0.25">
      <c r="A39" s="45" t="s">
        <v>183</v>
      </c>
      <c r="B39" s="9" t="s">
        <v>546</v>
      </c>
      <c r="C39" s="46">
        <f t="shared" si="0"/>
        <v>-3482.0000000999999</v>
      </c>
      <c r="D39" s="46">
        <f t="shared" si="1"/>
        <v>-3816.0000000999999</v>
      </c>
      <c r="E39" s="46">
        <f t="shared" si="2"/>
        <v>-7446.0000000999999</v>
      </c>
      <c r="F39" s="46">
        <f t="shared" si="3"/>
        <v>-2171.0000000999999</v>
      </c>
      <c r="I39" s="47"/>
      <c r="J39" s="47"/>
      <c r="K39" s="47">
        <v>-6375558942</v>
      </c>
      <c r="L39" s="47">
        <v>-2404521289</v>
      </c>
      <c r="M39" s="47">
        <v>-3482716110</v>
      </c>
      <c r="N39" s="47">
        <v>-3816494444</v>
      </c>
      <c r="O39" s="47">
        <v>-7446815112</v>
      </c>
      <c r="P39" s="47">
        <v>-2171958585</v>
      </c>
      <c r="Q39" s="47"/>
      <c r="R39" s="47"/>
      <c r="S39" s="47"/>
      <c r="T39" s="47"/>
      <c r="U39" s="47"/>
      <c r="V39" s="47"/>
      <c r="W39" s="47"/>
      <c r="X39" s="47"/>
      <c r="Z39" s="27" t="s">
        <v>638</v>
      </c>
      <c r="AB39" s="27" t="s">
        <v>89</v>
      </c>
    </row>
    <row r="40" spans="1:28" s="27" customFormat="1" ht="15" customHeight="1" x14ac:dyDescent="0.25">
      <c r="A40" s="38" t="s">
        <v>184</v>
      </c>
      <c r="B40" s="6" t="s">
        <v>853</v>
      </c>
      <c r="C40" s="39">
        <f t="shared" si="0"/>
        <v>3993</v>
      </c>
      <c r="D40" s="39">
        <f t="shared" si="1"/>
        <v>-2514.0000000999999</v>
      </c>
      <c r="E40" s="39">
        <f t="shared" si="2"/>
        <v>2986</v>
      </c>
      <c r="F40" s="39">
        <f t="shared" si="3"/>
        <v>-4712.0000000999999</v>
      </c>
      <c r="I40" s="40"/>
      <c r="J40" s="40"/>
      <c r="K40" s="40">
        <v>-180000000</v>
      </c>
      <c r="L40" s="40">
        <v>-22100000</v>
      </c>
      <c r="M40" s="40">
        <v>3993900000</v>
      </c>
      <c r="N40" s="40">
        <v>-2514500000</v>
      </c>
      <c r="O40" s="40">
        <v>2986610000</v>
      </c>
      <c r="P40" s="40">
        <v>-4712869898</v>
      </c>
      <c r="Q40" s="40"/>
      <c r="R40" s="40"/>
      <c r="S40" s="40"/>
      <c r="T40" s="40"/>
      <c r="U40" s="40"/>
      <c r="V40" s="40"/>
      <c r="W40" s="40"/>
      <c r="X40" s="40"/>
      <c r="Z40" s="27" t="s">
        <v>638</v>
      </c>
      <c r="AB40" s="27" t="s">
        <v>89</v>
      </c>
    </row>
    <row r="41" spans="1:28" s="27" customFormat="1" ht="15" customHeight="1" x14ac:dyDescent="0.25">
      <c r="A41" s="38" t="s">
        <v>185</v>
      </c>
      <c r="B41" s="6" t="s">
        <v>697</v>
      </c>
      <c r="C41" s="39">
        <f t="shared" si="0"/>
        <v>6400</v>
      </c>
      <c r="D41" s="39">
        <f t="shared" si="1"/>
        <v>3000</v>
      </c>
      <c r="E41" s="39">
        <f t="shared" si="2"/>
        <v>7000</v>
      </c>
      <c r="F41" s="39">
        <f t="shared" si="3"/>
        <v>7500</v>
      </c>
      <c r="I41" s="40"/>
      <c r="J41" s="40"/>
      <c r="K41" s="40">
        <v>10075000000</v>
      </c>
      <c r="L41" s="40">
        <v>3500000000</v>
      </c>
      <c r="M41" s="40">
        <v>6400000000</v>
      </c>
      <c r="N41" s="40">
        <v>3000000000</v>
      </c>
      <c r="O41" s="40">
        <v>7000000000</v>
      </c>
      <c r="P41" s="40">
        <v>7500000000</v>
      </c>
      <c r="Q41" s="40"/>
      <c r="R41" s="40"/>
      <c r="S41" s="40"/>
      <c r="T41" s="40"/>
      <c r="U41" s="40"/>
      <c r="V41" s="40"/>
      <c r="W41" s="40"/>
      <c r="X41" s="40"/>
      <c r="Z41" s="27" t="s">
        <v>638</v>
      </c>
      <c r="AB41" s="27" t="s">
        <v>89</v>
      </c>
    </row>
    <row r="42" spans="1:28" s="27" customFormat="1" ht="15" customHeight="1" x14ac:dyDescent="0.25">
      <c r="A42" s="38" t="s">
        <v>186</v>
      </c>
      <c r="B42" s="6" t="s">
        <v>696</v>
      </c>
      <c r="C42" s="39">
        <f t="shared" si="0"/>
        <v>-6275.0000000999999</v>
      </c>
      <c r="D42" s="39">
        <f t="shared" si="1"/>
        <v>-4172.0000000999999</v>
      </c>
      <c r="E42" s="39">
        <f t="shared" si="2"/>
        <v>-4745.0000000999999</v>
      </c>
      <c r="F42" s="39">
        <f t="shared" si="3"/>
        <v>-5762.0000000999999</v>
      </c>
      <c r="I42" s="40"/>
      <c r="J42" s="40"/>
      <c r="K42" s="40">
        <v>-5558439313</v>
      </c>
      <c r="L42" s="40">
        <v>-3010817850</v>
      </c>
      <c r="M42" s="40">
        <v>-6275978700</v>
      </c>
      <c r="N42" s="40">
        <v>-4172606000</v>
      </c>
      <c r="O42" s="40">
        <v>-4745529500</v>
      </c>
      <c r="P42" s="40">
        <v>-5762442000</v>
      </c>
      <c r="Q42" s="40"/>
      <c r="R42" s="40"/>
      <c r="S42" s="40"/>
      <c r="T42" s="40"/>
      <c r="U42" s="40"/>
      <c r="V42" s="40"/>
      <c r="W42" s="40"/>
      <c r="X42" s="40"/>
      <c r="Z42" s="27" t="s">
        <v>638</v>
      </c>
      <c r="AB42" s="27" t="s">
        <v>89</v>
      </c>
    </row>
    <row r="43" spans="1:28" s="27" customFormat="1" ht="15" customHeight="1" x14ac:dyDescent="0.25">
      <c r="A43" s="38" t="s">
        <v>187</v>
      </c>
      <c r="B43" s="6" t="s">
        <v>204</v>
      </c>
      <c r="C43" s="39">
        <f t="shared" si="0"/>
        <v>-319.00000010000002</v>
      </c>
      <c r="D43" s="39">
        <f t="shared" si="1"/>
        <v>-71.000000099999994</v>
      </c>
      <c r="E43" s="39" t="str">
        <f t="shared" si="2"/>
        <v>―</v>
      </c>
      <c r="F43" s="39">
        <f t="shared" si="3"/>
        <v>-97.000000099999994</v>
      </c>
      <c r="I43" s="40"/>
      <c r="J43" s="40"/>
      <c r="K43" s="40">
        <v>0</v>
      </c>
      <c r="L43" s="40">
        <v>-131125000</v>
      </c>
      <c r="M43" s="40">
        <v>-319500000</v>
      </c>
      <c r="N43" s="40">
        <v>-71000000</v>
      </c>
      <c r="O43" s="40"/>
      <c r="P43" s="40">
        <v>-97500000</v>
      </c>
      <c r="Q43" s="40"/>
      <c r="R43" s="40"/>
      <c r="S43" s="40"/>
      <c r="T43" s="40"/>
      <c r="U43" s="40"/>
      <c r="V43" s="40"/>
      <c r="W43" s="40"/>
      <c r="X43" s="40"/>
      <c r="Z43" s="27" t="s">
        <v>638</v>
      </c>
      <c r="AB43" s="27" t="s">
        <v>89</v>
      </c>
    </row>
    <row r="44" spans="1:28" s="27" customFormat="1" ht="15" customHeight="1" x14ac:dyDescent="0.25">
      <c r="A44" s="38" t="s">
        <v>188</v>
      </c>
      <c r="B44" s="6" t="s">
        <v>547</v>
      </c>
      <c r="C44" s="39">
        <f t="shared" si="0"/>
        <v>21</v>
      </c>
      <c r="D44" s="39">
        <f t="shared" si="1"/>
        <v>20</v>
      </c>
      <c r="E44" s="39">
        <f t="shared" si="2"/>
        <v>16</v>
      </c>
      <c r="F44" s="39" t="str">
        <f t="shared" si="3"/>
        <v>―</v>
      </c>
      <c r="I44" s="40"/>
      <c r="J44" s="40"/>
      <c r="K44" s="40">
        <v>140646000</v>
      </c>
      <c r="L44" s="40">
        <v>48192000</v>
      </c>
      <c r="M44" s="40">
        <v>21407700</v>
      </c>
      <c r="N44" s="40">
        <v>20745600</v>
      </c>
      <c r="O44" s="40">
        <v>16897500</v>
      </c>
      <c r="P44" s="40"/>
      <c r="Q44" s="40"/>
      <c r="R44" s="40"/>
      <c r="S44" s="40"/>
      <c r="T44" s="40"/>
      <c r="U44" s="40"/>
      <c r="V44" s="40"/>
      <c r="W44" s="40"/>
      <c r="X44" s="40"/>
      <c r="Z44" s="27" t="s">
        <v>638</v>
      </c>
      <c r="AB44" s="27" t="s">
        <v>89</v>
      </c>
    </row>
    <row r="45" spans="1:28" s="27" customFormat="1" ht="15" customHeight="1" x14ac:dyDescent="0.25">
      <c r="A45" s="38" t="s">
        <v>189</v>
      </c>
      <c r="B45" s="6" t="s">
        <v>205</v>
      </c>
      <c r="C45" s="39">
        <f t="shared" si="0"/>
        <v>-9.9999999999999995E-8</v>
      </c>
      <c r="D45" s="39">
        <f t="shared" si="1"/>
        <v>-9.9999999999999995E-8</v>
      </c>
      <c r="E45" s="39" t="str">
        <f t="shared" si="2"/>
        <v>―</v>
      </c>
      <c r="F45" s="39" t="str">
        <f t="shared" si="3"/>
        <v>―</v>
      </c>
      <c r="I45" s="40"/>
      <c r="J45" s="40"/>
      <c r="K45" s="40">
        <v>-83676</v>
      </c>
      <c r="L45" s="40"/>
      <c r="M45" s="40">
        <v>-81320</v>
      </c>
      <c r="N45" s="40">
        <v>-110663</v>
      </c>
      <c r="O45" s="40"/>
      <c r="P45" s="40"/>
      <c r="Q45" s="40"/>
      <c r="R45" s="40"/>
      <c r="S45" s="40"/>
      <c r="T45" s="40"/>
      <c r="U45" s="40"/>
      <c r="V45" s="40"/>
      <c r="W45" s="40"/>
      <c r="X45" s="40"/>
      <c r="Z45" s="27" t="s">
        <v>638</v>
      </c>
      <c r="AB45" s="27" t="s">
        <v>89</v>
      </c>
    </row>
    <row r="46" spans="1:28" s="27" customFormat="1" ht="15" customHeight="1" x14ac:dyDescent="0.25">
      <c r="A46" s="38" t="s">
        <v>190</v>
      </c>
      <c r="B46" s="6" t="s">
        <v>206</v>
      </c>
      <c r="C46" s="39">
        <f t="shared" si="0"/>
        <v>-1929.0000001000001</v>
      </c>
      <c r="D46" s="39">
        <f t="shared" si="1"/>
        <v>-1840.0000001000001</v>
      </c>
      <c r="E46" s="39">
        <f t="shared" si="2"/>
        <v>-1888.0000001000001</v>
      </c>
      <c r="F46" s="39">
        <f t="shared" si="3"/>
        <v>-1891.0000001000001</v>
      </c>
      <c r="I46" s="40"/>
      <c r="J46" s="40"/>
      <c r="K46" s="40">
        <v>-1340673889</v>
      </c>
      <c r="L46" s="40">
        <v>-1494128453</v>
      </c>
      <c r="M46" s="40">
        <v>-1929588843</v>
      </c>
      <c r="N46" s="40">
        <v>-1840282991</v>
      </c>
      <c r="O46" s="40">
        <v>-1888766434</v>
      </c>
      <c r="P46" s="40">
        <v>-1891778440</v>
      </c>
      <c r="Q46" s="40"/>
      <c r="R46" s="40"/>
      <c r="S46" s="40"/>
      <c r="T46" s="40"/>
      <c r="U46" s="40"/>
      <c r="V46" s="40"/>
      <c r="W46" s="40"/>
      <c r="X46" s="40"/>
      <c r="Z46" s="27" t="s">
        <v>638</v>
      </c>
      <c r="AB46" s="27" t="s">
        <v>89</v>
      </c>
    </row>
    <row r="47" spans="1:28" s="27" customFormat="1" ht="15" customHeight="1" x14ac:dyDescent="0.25">
      <c r="A47" s="38" t="s">
        <v>191</v>
      </c>
      <c r="B47" s="6" t="s">
        <v>548</v>
      </c>
      <c r="C47" s="39">
        <f t="shared" si="0"/>
        <v>-101.00000009999999</v>
      </c>
      <c r="D47" s="39">
        <f t="shared" si="1"/>
        <v>-134.00000009999999</v>
      </c>
      <c r="E47" s="39">
        <f t="shared" si="2"/>
        <v>-154.00000009999999</v>
      </c>
      <c r="F47" s="39">
        <f t="shared" si="3"/>
        <v>-191.00000009999999</v>
      </c>
      <c r="I47" s="40"/>
      <c r="J47" s="40"/>
      <c r="K47" s="40">
        <v>-54242810</v>
      </c>
      <c r="L47" s="40">
        <v>-82670301</v>
      </c>
      <c r="M47" s="40">
        <v>-101093713</v>
      </c>
      <c r="N47" s="40">
        <v>-134352868</v>
      </c>
      <c r="O47" s="40">
        <v>-154293562</v>
      </c>
      <c r="P47" s="40">
        <v>-191638668</v>
      </c>
      <c r="Q47" s="40"/>
      <c r="R47" s="40"/>
      <c r="S47" s="40"/>
      <c r="T47" s="40"/>
      <c r="U47" s="40"/>
      <c r="V47" s="40"/>
      <c r="W47" s="40"/>
      <c r="X47" s="40"/>
      <c r="Z47" s="27" t="s">
        <v>638</v>
      </c>
      <c r="AB47" s="27" t="s">
        <v>89</v>
      </c>
    </row>
    <row r="48" spans="1:28" s="27" customFormat="1" ht="15" customHeight="1" x14ac:dyDescent="0.25">
      <c r="A48" s="38" t="s">
        <v>124</v>
      </c>
      <c r="B48" s="6" t="s">
        <v>31</v>
      </c>
      <c r="C48" s="39">
        <f t="shared" si="0"/>
        <v>-4.0000001000000003</v>
      </c>
      <c r="D48" s="39">
        <f t="shared" si="1"/>
        <v>-9.0000000999999994</v>
      </c>
      <c r="E48" s="39">
        <f t="shared" si="2"/>
        <v>-13.000000099999999</v>
      </c>
      <c r="F48" s="39">
        <f t="shared" si="3"/>
        <v>-55.000000100000001</v>
      </c>
      <c r="I48" s="39">
        <f t="shared" ref="I48:O48" si="10">I49-SUM(I40:I47)</f>
        <v>0</v>
      </c>
      <c r="J48" s="39">
        <f t="shared" si="10"/>
        <v>0</v>
      </c>
      <c r="K48" s="39">
        <f t="shared" si="10"/>
        <v>-63666605</v>
      </c>
      <c r="L48" s="39">
        <f t="shared" si="10"/>
        <v>-22409536</v>
      </c>
      <c r="M48" s="39">
        <f t="shared" si="10"/>
        <v>-4418472</v>
      </c>
      <c r="N48" s="39">
        <f t="shared" si="10"/>
        <v>-9042976</v>
      </c>
      <c r="O48" s="39">
        <f t="shared" si="10"/>
        <v>-13226611</v>
      </c>
      <c r="P48" s="39">
        <f t="shared" ref="P48:X48" si="11">P49-SUM(P40:P47)</f>
        <v>-55595776</v>
      </c>
      <c r="Q48" s="39">
        <f t="shared" si="11"/>
        <v>0</v>
      </c>
      <c r="R48" s="39">
        <f t="shared" si="11"/>
        <v>0</v>
      </c>
      <c r="S48" s="39">
        <f t="shared" si="11"/>
        <v>0</v>
      </c>
      <c r="T48" s="39">
        <f t="shared" si="11"/>
        <v>0</v>
      </c>
      <c r="U48" s="39">
        <f t="shared" si="11"/>
        <v>0</v>
      </c>
      <c r="V48" s="39">
        <f t="shared" si="11"/>
        <v>0</v>
      </c>
      <c r="W48" s="39">
        <f t="shared" si="11"/>
        <v>0</v>
      </c>
      <c r="X48" s="39">
        <f t="shared" si="11"/>
        <v>0</v>
      </c>
      <c r="AB48" s="27" t="s">
        <v>89</v>
      </c>
    </row>
    <row r="49" spans="1:28" s="27" customFormat="1" ht="15" customHeight="1" x14ac:dyDescent="0.25">
      <c r="A49" s="45" t="s">
        <v>192</v>
      </c>
      <c r="B49" s="57" t="s">
        <v>549</v>
      </c>
      <c r="C49" s="46">
        <f t="shared" si="0"/>
        <v>1784</v>
      </c>
      <c r="D49" s="46">
        <f t="shared" si="1"/>
        <v>-5721.0000000999999</v>
      </c>
      <c r="E49" s="46">
        <f t="shared" si="2"/>
        <v>3201</v>
      </c>
      <c r="F49" s="46">
        <f t="shared" si="3"/>
        <v>-5211.0000000999999</v>
      </c>
      <c r="I49" s="47"/>
      <c r="J49" s="47"/>
      <c r="K49" s="47">
        <v>3018539707</v>
      </c>
      <c r="L49" s="47">
        <v>-1215059140</v>
      </c>
      <c r="M49" s="47">
        <v>1784646652</v>
      </c>
      <c r="N49" s="47">
        <v>-5721149898</v>
      </c>
      <c r="O49" s="47">
        <v>3201691393</v>
      </c>
      <c r="P49" s="47">
        <v>-5211824782</v>
      </c>
      <c r="Q49" s="47"/>
      <c r="R49" s="47"/>
      <c r="S49" s="47"/>
      <c r="T49" s="47"/>
      <c r="U49" s="47"/>
      <c r="V49" s="47"/>
      <c r="W49" s="47"/>
      <c r="X49" s="47"/>
      <c r="Z49" s="27" t="s">
        <v>638</v>
      </c>
      <c r="AB49" s="27" t="s">
        <v>89</v>
      </c>
    </row>
    <row r="50" spans="1:28" s="27" customFormat="1" ht="15" customHeight="1" x14ac:dyDescent="0.25">
      <c r="A50" s="45" t="s">
        <v>861</v>
      </c>
      <c r="B50" s="57" t="s">
        <v>207</v>
      </c>
      <c r="C50" s="46">
        <f t="shared" si="0"/>
        <v>2550</v>
      </c>
      <c r="D50" s="46">
        <f t="shared" si="1"/>
        <v>-2808.0000000999999</v>
      </c>
      <c r="E50" s="46">
        <f t="shared" si="2"/>
        <v>1274</v>
      </c>
      <c r="F50" s="46">
        <f t="shared" si="3"/>
        <v>1628</v>
      </c>
      <c r="I50" s="46">
        <f t="shared" ref="I50:O50" si="12">I52-I51</f>
        <v>0</v>
      </c>
      <c r="J50" s="46">
        <f t="shared" si="12"/>
        <v>0</v>
      </c>
      <c r="K50" s="46">
        <f t="shared" si="12"/>
        <v>1711823974</v>
      </c>
      <c r="L50" s="46">
        <f t="shared" si="12"/>
        <v>1533654517</v>
      </c>
      <c r="M50" s="46">
        <f t="shared" si="12"/>
        <v>2550922206</v>
      </c>
      <c r="N50" s="46">
        <f t="shared" si="12"/>
        <v>-2808854888</v>
      </c>
      <c r="O50" s="46">
        <f t="shared" si="12"/>
        <v>1274305368</v>
      </c>
      <c r="P50" s="46">
        <f t="shared" ref="P50:X50" si="13">P52-P51</f>
        <v>1628837839</v>
      </c>
      <c r="Q50" s="46">
        <f t="shared" si="13"/>
        <v>0</v>
      </c>
      <c r="R50" s="46">
        <f t="shared" si="13"/>
        <v>0</v>
      </c>
      <c r="S50" s="46">
        <f t="shared" si="13"/>
        <v>0</v>
      </c>
      <c r="T50" s="46">
        <f t="shared" si="13"/>
        <v>0</v>
      </c>
      <c r="U50" s="46">
        <f t="shared" si="13"/>
        <v>0</v>
      </c>
      <c r="V50" s="46">
        <f t="shared" si="13"/>
        <v>0</v>
      </c>
      <c r="W50" s="46">
        <f t="shared" si="13"/>
        <v>0</v>
      </c>
      <c r="X50" s="46">
        <f t="shared" si="13"/>
        <v>0</v>
      </c>
      <c r="AB50" s="27" t="s">
        <v>89</v>
      </c>
    </row>
    <row r="51" spans="1:28" s="27" customFormat="1" ht="15" customHeight="1" x14ac:dyDescent="0.25">
      <c r="A51" s="45" t="s">
        <v>193</v>
      </c>
      <c r="B51" s="57" t="s">
        <v>550</v>
      </c>
      <c r="C51" s="46">
        <f t="shared" si="0"/>
        <v>9211</v>
      </c>
      <c r="D51" s="46">
        <f t="shared" si="1"/>
        <v>11762</v>
      </c>
      <c r="E51" s="46">
        <f t="shared" si="2"/>
        <v>8953</v>
      </c>
      <c r="F51" s="46">
        <f t="shared" si="3"/>
        <v>10228</v>
      </c>
      <c r="I51" s="47"/>
      <c r="J51" s="47"/>
      <c r="K51" s="47">
        <v>5966339527</v>
      </c>
      <c r="L51" s="47">
        <v>7678163501</v>
      </c>
      <c r="M51" s="47">
        <v>9211818018</v>
      </c>
      <c r="N51" s="47">
        <v>11762740224</v>
      </c>
      <c r="O51" s="47">
        <v>8953885336</v>
      </c>
      <c r="P51" s="47">
        <v>10228190704</v>
      </c>
      <c r="Q51" s="47"/>
      <c r="R51" s="47"/>
      <c r="S51" s="47"/>
      <c r="T51" s="47"/>
      <c r="U51" s="47"/>
      <c r="V51" s="47"/>
      <c r="W51" s="47"/>
      <c r="X51" s="47"/>
      <c r="Z51" s="27" t="s">
        <v>638</v>
      </c>
      <c r="AB51" s="27" t="s">
        <v>89</v>
      </c>
    </row>
    <row r="52" spans="1:28" s="27" customFormat="1" ht="15" customHeight="1" x14ac:dyDescent="0.25">
      <c r="A52" s="45" t="s">
        <v>194</v>
      </c>
      <c r="B52" s="57" t="s">
        <v>551</v>
      </c>
      <c r="C52" s="46">
        <f t="shared" si="0"/>
        <v>11762</v>
      </c>
      <c r="D52" s="46">
        <f t="shared" si="1"/>
        <v>8953</v>
      </c>
      <c r="E52" s="46">
        <f t="shared" si="2"/>
        <v>10228</v>
      </c>
      <c r="F52" s="46">
        <f t="shared" si="3"/>
        <v>11857</v>
      </c>
      <c r="I52" s="47"/>
      <c r="J52" s="47"/>
      <c r="K52" s="47">
        <v>7678163501</v>
      </c>
      <c r="L52" s="47">
        <v>9211818018</v>
      </c>
      <c r="M52" s="47">
        <v>11762740224</v>
      </c>
      <c r="N52" s="47">
        <v>8953885336</v>
      </c>
      <c r="O52" s="47">
        <v>10228190704</v>
      </c>
      <c r="P52" s="47">
        <v>11857028543</v>
      </c>
      <c r="Q52" s="47"/>
      <c r="R52" s="47"/>
      <c r="S52" s="47"/>
      <c r="T52" s="47"/>
      <c r="U52" s="47"/>
      <c r="V52" s="47"/>
      <c r="W52" s="47"/>
      <c r="X52" s="47"/>
      <c r="Z52" s="27" t="s">
        <v>638</v>
      </c>
      <c r="AB52" s="27" t="s">
        <v>89</v>
      </c>
    </row>
    <row r="53" spans="1:28" ht="15" customHeight="1" x14ac:dyDescent="0.25">
      <c r="Y53" s="27"/>
      <c r="Z53" s="27"/>
      <c r="AB53" s="3" t="s">
        <v>89</v>
      </c>
    </row>
    <row r="54" spans="1:28" ht="15" customHeight="1" x14ac:dyDescent="0.2">
      <c r="AB54" s="3" t="s">
        <v>89</v>
      </c>
    </row>
    <row r="55" spans="1:28" ht="15" customHeight="1" x14ac:dyDescent="0.2">
      <c r="A55" s="3" t="s">
        <v>89</v>
      </c>
      <c r="B55" s="3" t="s">
        <v>89</v>
      </c>
      <c r="C55" s="3" t="s">
        <v>89</v>
      </c>
      <c r="D55" s="3" t="s">
        <v>89</v>
      </c>
      <c r="E55" s="3" t="s">
        <v>89</v>
      </c>
      <c r="F55" s="3" t="s">
        <v>89</v>
      </c>
      <c r="G55" s="3" t="s">
        <v>89</v>
      </c>
      <c r="H55" s="3" t="s">
        <v>89</v>
      </c>
      <c r="I55" s="3" t="s">
        <v>89</v>
      </c>
      <c r="J55" s="3" t="s">
        <v>89</v>
      </c>
      <c r="K55" s="3" t="s">
        <v>89</v>
      </c>
      <c r="L55" s="3" t="s">
        <v>89</v>
      </c>
      <c r="M55" s="3" t="s">
        <v>89</v>
      </c>
      <c r="N55" s="3" t="s">
        <v>89</v>
      </c>
      <c r="O55" s="3" t="s">
        <v>89</v>
      </c>
      <c r="P55" s="3" t="s">
        <v>89</v>
      </c>
      <c r="Q55" s="3" t="s">
        <v>89</v>
      </c>
      <c r="R55" s="3" t="s">
        <v>89</v>
      </c>
      <c r="S55" s="3" t="s">
        <v>89</v>
      </c>
      <c r="T55" s="3" t="s">
        <v>89</v>
      </c>
      <c r="U55" s="3" t="s">
        <v>89</v>
      </c>
      <c r="V55" s="3" t="s">
        <v>89</v>
      </c>
      <c r="W55" s="3" t="s">
        <v>89</v>
      </c>
      <c r="X55" s="3" t="s">
        <v>89</v>
      </c>
      <c r="Y55" s="3" t="s">
        <v>89</v>
      </c>
      <c r="Z55" s="3" t="s">
        <v>89</v>
      </c>
      <c r="AA55" s="3" t="s">
        <v>89</v>
      </c>
      <c r="AB55" s="3" t="s">
        <v>89</v>
      </c>
    </row>
  </sheetData>
  <mergeCells count="2">
    <mergeCell ref="A2:F2"/>
    <mergeCell ref="A6:B7"/>
  </mergeCells>
  <phoneticPr fontId="3"/>
  <printOptions horizontalCentered="1"/>
  <pageMargins left="0.7" right="0.7" top="0.75" bottom="0.75" header="0.3" footer="0.3"/>
  <pageSetup paperSize="9" scale="75" orientation="portrait" r:id="rId1"/>
  <headerFooter>
    <oddFooter>&amp;R4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92A41-B7A6-47C0-AD42-BF061B64AD48}">
  <dimension ref="A1:AE69"/>
  <sheetViews>
    <sheetView defaultGridColor="0" view="pageBreakPreview" colorId="23" zoomScale="55" zoomScaleNormal="100" zoomScaleSheetLayoutView="55" workbookViewId="0">
      <pane xSplit="10" ySplit="3" topLeftCell="U31"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30" width="13.77734375" style="3" customWidth="1"/>
    <col min="31"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635</v>
      </c>
      <c r="AE4" s="3" t="s">
        <v>89</v>
      </c>
    </row>
    <row r="5" spans="1:31" ht="8.1" customHeight="1" x14ac:dyDescent="0.25">
      <c r="A5" s="1"/>
      <c r="AE5" s="3" t="s">
        <v>89</v>
      </c>
    </row>
    <row r="6" spans="1:31" ht="15" customHeight="1" x14ac:dyDescent="0.25">
      <c r="A6" s="66" t="s">
        <v>474</v>
      </c>
      <c r="K6" s="114" t="s">
        <v>375</v>
      </c>
      <c r="L6" s="114" t="s">
        <v>560</v>
      </c>
      <c r="AE6" s="3" t="s">
        <v>89</v>
      </c>
    </row>
    <row r="7" spans="1:31" s="27" customFormat="1" ht="15" customHeight="1" x14ac:dyDescent="0.25">
      <c r="I7" s="28" t="s">
        <v>1</v>
      </c>
      <c r="AE7" s="3" t="s">
        <v>89</v>
      </c>
    </row>
    <row r="8" spans="1:31" s="27" customFormat="1" ht="15" customHeight="1" x14ac:dyDescent="0.25">
      <c r="A8" s="312"/>
      <c r="B8" s="323"/>
      <c r="C8" s="323"/>
      <c r="D8" s="313"/>
      <c r="E8" s="117" t="str">
        <f>+'22Q4_パラメータ設定'!$D$4</f>
        <v>FY2019</v>
      </c>
      <c r="F8" s="117" t="str">
        <f>+'22Q4_パラメータ設定'!$E$4</f>
        <v>FY2020</v>
      </c>
      <c r="G8" s="117" t="str">
        <f>+'22Q4_パラメータ設定'!$F$4</f>
        <v>FY2021</v>
      </c>
      <c r="H8" s="30" t="str">
        <f>+'22Q4_パラメータ設定'!$G$4</f>
        <v>FY2022</v>
      </c>
      <c r="I8" s="31" t="str">
        <f>+'22Q4_パラメータ設定'!$I$4</f>
        <v>FY2023</v>
      </c>
      <c r="K8" s="58" t="e">
        <f>#REF!</f>
        <v>#REF!</v>
      </c>
      <c r="L8" s="58" t="e">
        <f>#REF!</f>
        <v>#REF!</v>
      </c>
      <c r="M8" s="58" t="e">
        <f>#REF!</f>
        <v>#REF!</v>
      </c>
      <c r="N8" s="58" t="e">
        <f>#REF!</f>
        <v>#REF!</v>
      </c>
      <c r="O8" s="58" t="e">
        <f>#REF!</f>
        <v>#REF!</v>
      </c>
      <c r="P8" s="58" t="e">
        <f>#REF!</f>
        <v>#REF!</v>
      </c>
      <c r="Q8" s="58" t="e">
        <f>#REF!</f>
        <v>#REF!</v>
      </c>
      <c r="R8" s="58" t="e">
        <f>#REF!</f>
        <v>#REF!</v>
      </c>
      <c r="S8" s="58" t="e">
        <f>#REF!</f>
        <v>#REF!</v>
      </c>
      <c r="T8" s="58" t="e">
        <f>#REF!</f>
        <v>#REF!</v>
      </c>
      <c r="U8" s="58" t="e">
        <f>#REF!</f>
        <v>#REF!</v>
      </c>
      <c r="V8" s="58" t="e">
        <f>#REF!</f>
        <v>#REF!</v>
      </c>
      <c r="W8" s="58" t="e">
        <f>#REF!</f>
        <v>#REF!</v>
      </c>
      <c r="X8" s="58" t="e">
        <f>#REF!</f>
        <v>#REF!</v>
      </c>
      <c r="Y8" s="58" t="e">
        <f>#REF!</f>
        <v>#REF!</v>
      </c>
      <c r="Z8" s="58" t="e">
        <f>#REF!</f>
        <v>#REF!</v>
      </c>
      <c r="AA8" s="60" t="e">
        <f>#REF!</f>
        <v>#REF!</v>
      </c>
      <c r="AE8" s="3" t="s">
        <v>89</v>
      </c>
    </row>
    <row r="9" spans="1:31" s="27" customFormat="1" ht="15" customHeight="1" x14ac:dyDescent="0.25">
      <c r="A9" s="314"/>
      <c r="B9" s="324"/>
      <c r="C9" s="324"/>
      <c r="D9" s="315"/>
      <c r="E9" s="119"/>
      <c r="F9" s="118"/>
      <c r="G9" s="118"/>
      <c r="H9" s="35"/>
      <c r="I9" s="35" t="s">
        <v>5</v>
      </c>
      <c r="K9" s="33"/>
      <c r="L9" s="33"/>
      <c r="M9" s="33"/>
      <c r="N9" s="33"/>
      <c r="O9" s="33"/>
      <c r="P9" s="33"/>
      <c r="Q9" s="33"/>
      <c r="R9" s="33"/>
      <c r="S9" s="33"/>
      <c r="T9" s="33"/>
      <c r="U9" s="33"/>
      <c r="V9" s="33"/>
      <c r="W9" s="33"/>
      <c r="X9" s="33"/>
      <c r="Y9" s="33"/>
      <c r="Z9" s="34"/>
      <c r="AA9" s="59" t="e">
        <f>#REF!</f>
        <v>#REF!</v>
      </c>
      <c r="AE9" s="3" t="s">
        <v>89</v>
      </c>
    </row>
    <row r="10" spans="1:31" s="27" customFormat="1" ht="15" customHeight="1" x14ac:dyDescent="0.25">
      <c r="A10" s="36" t="s">
        <v>209</v>
      </c>
      <c r="B10" s="325" t="s">
        <v>12</v>
      </c>
      <c r="C10" s="326"/>
      <c r="D10" s="327"/>
      <c r="E10" s="37" t="e">
        <f t="shared" ref="E10:H14" si="0">+IF(OR(O10="",O10=0),"―",IF(O10&lt;0,ROUNDDOWN(O10/10^6,0)+-0.0000001,ROUNDDOWN(O10/10^6,0)))</f>
        <v>#REF!</v>
      </c>
      <c r="F10" s="37" t="e">
        <f t="shared" si="0"/>
        <v>#REF!</v>
      </c>
      <c r="G10" s="37" t="e">
        <f t="shared" si="0"/>
        <v>#REF!</v>
      </c>
      <c r="H10" s="37" t="e">
        <f t="shared" si="0"/>
        <v>#REF!</v>
      </c>
      <c r="I10" s="37" t="e">
        <f>+IF(OR(AA10="",AA10=0),"―",IF(AA10&lt;0,ROUNDDOWN(AA10/10^6,0)+-0.0000001,ROUNDDOWN(AA10/10^6,0)))</f>
        <v>#REF!</v>
      </c>
      <c r="J10" s="67"/>
      <c r="K10" s="101" t="e">
        <f>#REF!</f>
        <v>#REF!</v>
      </c>
      <c r="L10" s="101" t="e">
        <f>#REF!</f>
        <v>#REF!</v>
      </c>
      <c r="M10" s="101" t="e">
        <f>#REF!</f>
        <v>#REF!</v>
      </c>
      <c r="N10" s="101" t="e">
        <f>#REF!</f>
        <v>#REF!</v>
      </c>
      <c r="O10" s="101" t="e">
        <f>#REF!</f>
        <v>#REF!</v>
      </c>
      <c r="P10" s="101" t="e">
        <f>#REF!</f>
        <v>#REF!</v>
      </c>
      <c r="Q10" s="101" t="e">
        <f>#REF!</f>
        <v>#REF!</v>
      </c>
      <c r="R10" s="101" t="e">
        <f>#REF!</f>
        <v>#REF!</v>
      </c>
      <c r="S10" s="101" t="e">
        <f>#REF!</f>
        <v>#REF!</v>
      </c>
      <c r="T10" s="101" t="e">
        <f>#REF!</f>
        <v>#REF!</v>
      </c>
      <c r="U10" s="101" t="e">
        <f>#REF!</f>
        <v>#REF!</v>
      </c>
      <c r="V10" s="101" t="e">
        <f>#REF!</f>
        <v>#REF!</v>
      </c>
      <c r="W10" s="101" t="e">
        <f>#REF!</f>
        <v>#REF!</v>
      </c>
      <c r="X10" s="101" t="e">
        <f>#REF!</f>
        <v>#REF!</v>
      </c>
      <c r="Y10" s="101" t="e">
        <f>#REF!</f>
        <v>#REF!</v>
      </c>
      <c r="Z10" s="101" t="e">
        <f>#REF!</f>
        <v>#REF!</v>
      </c>
      <c r="AA10" s="101" t="e">
        <f>#REF!</f>
        <v>#REF!</v>
      </c>
      <c r="AE10" s="3" t="s">
        <v>89</v>
      </c>
    </row>
    <row r="11" spans="1:31" s="27" customFormat="1" ht="15" customHeight="1" x14ac:dyDescent="0.25">
      <c r="A11" s="38" t="s">
        <v>210</v>
      </c>
      <c r="B11" s="328" t="s">
        <v>212</v>
      </c>
      <c r="C11" s="329"/>
      <c r="D11" s="330"/>
      <c r="E11" s="39">
        <f t="shared" si="0"/>
        <v>52558</v>
      </c>
      <c r="F11" s="39">
        <f t="shared" si="0"/>
        <v>54700</v>
      </c>
      <c r="G11" s="39">
        <f t="shared" si="0"/>
        <v>58443</v>
      </c>
      <c r="H11" s="39">
        <f t="shared" si="0"/>
        <v>63933</v>
      </c>
      <c r="I11" s="39" t="str">
        <f>+IF(OR(AA11="",AA11=0),"―",IF(AA11&lt;0,ROUNDDOWN(AA11/10^6,0)+-0.0000001,ROUNDDOWN(AA11/10^6,0)))</f>
        <v>―</v>
      </c>
      <c r="J11" s="67"/>
      <c r="K11" s="40"/>
      <c r="L11" s="40"/>
      <c r="M11" s="40">
        <v>48934939306</v>
      </c>
      <c r="N11" s="40">
        <v>50271475988</v>
      </c>
      <c r="O11" s="40">
        <v>52558550438</v>
      </c>
      <c r="P11" s="40">
        <v>54700829843</v>
      </c>
      <c r="Q11" s="40">
        <v>58443898859.000008</v>
      </c>
      <c r="R11" s="40">
        <v>63933611262</v>
      </c>
      <c r="S11" s="40"/>
      <c r="T11" s="40"/>
      <c r="U11" s="40"/>
      <c r="V11" s="40"/>
      <c r="W11" s="40"/>
      <c r="X11" s="40"/>
      <c r="Y11" s="40"/>
      <c r="Z11" s="40"/>
      <c r="AA11" s="40"/>
      <c r="AC11" s="27" t="s">
        <v>645</v>
      </c>
      <c r="AE11" s="3" t="s">
        <v>89</v>
      </c>
    </row>
    <row r="12" spans="1:31" s="27" customFormat="1" ht="15" customHeight="1" x14ac:dyDescent="0.25">
      <c r="A12" s="38" t="s">
        <v>211</v>
      </c>
      <c r="B12" s="328" t="s">
        <v>213</v>
      </c>
      <c r="C12" s="329"/>
      <c r="D12" s="330"/>
      <c r="E12" s="39">
        <f t="shared" si="0"/>
        <v>4798</v>
      </c>
      <c r="F12" s="39">
        <f t="shared" si="0"/>
        <v>5412</v>
      </c>
      <c r="G12" s="39">
        <f t="shared" si="0"/>
        <v>6731</v>
      </c>
      <c r="H12" s="39">
        <f t="shared" si="0"/>
        <v>7242</v>
      </c>
      <c r="I12" s="39" t="str">
        <f>+IF(OR(AA12="",AA12=0),"―",IF(AA12&lt;0,ROUNDDOWN(AA12/10^6,0)+-0.0000001,ROUNDDOWN(AA12/10^6,0)))</f>
        <v>―</v>
      </c>
      <c r="J12" s="67"/>
      <c r="K12" s="40"/>
      <c r="L12" s="40"/>
      <c r="M12" s="40">
        <v>3734148036.9999995</v>
      </c>
      <c r="N12" s="40">
        <v>4337698758</v>
      </c>
      <c r="O12" s="40">
        <v>4798117547</v>
      </c>
      <c r="P12" s="40">
        <v>5412207024</v>
      </c>
      <c r="Q12" s="40">
        <v>6731340727.999999</v>
      </c>
      <c r="R12" s="40">
        <v>7242120788</v>
      </c>
      <c r="S12" s="40"/>
      <c r="T12" s="40"/>
      <c r="U12" s="40"/>
      <c r="V12" s="40"/>
      <c r="W12" s="40"/>
      <c r="X12" s="40"/>
      <c r="Y12" s="40"/>
      <c r="Z12" s="40"/>
      <c r="AA12" s="40"/>
      <c r="AC12" s="27" t="s">
        <v>645</v>
      </c>
      <c r="AE12" s="3" t="s">
        <v>89</v>
      </c>
    </row>
    <row r="13" spans="1:31" s="27" customFormat="1" ht="15" customHeight="1" x14ac:dyDescent="0.25">
      <c r="A13" s="42" t="s">
        <v>15</v>
      </c>
      <c r="B13" s="317" t="s">
        <v>76</v>
      </c>
      <c r="C13" s="318"/>
      <c r="D13" s="319"/>
      <c r="E13" s="43" t="e">
        <f t="shared" si="0"/>
        <v>#REF!</v>
      </c>
      <c r="F13" s="43" t="e">
        <f t="shared" si="0"/>
        <v>#REF!</v>
      </c>
      <c r="G13" s="43" t="e">
        <f t="shared" si="0"/>
        <v>#REF!</v>
      </c>
      <c r="H13" s="43" t="e">
        <f t="shared" si="0"/>
        <v>#REF!</v>
      </c>
      <c r="I13" s="43" t="str">
        <f>+IF(OR(AA13="",AA13=0),"―",IF(AA13&lt;0,ROUNDDOWN(AA13/10^6,0)+-0.0000001,ROUNDDOWN(AA13/10^6,0)))</f>
        <v>―</v>
      </c>
      <c r="J13" s="67"/>
      <c r="K13" s="43" t="e">
        <f>K10-SUM(K11:K12)</f>
        <v>#REF!</v>
      </c>
      <c r="L13" s="43" t="e">
        <f t="shared" ref="L13:Z13" si="1">L10-SUM(L11:L12)</f>
        <v>#REF!</v>
      </c>
      <c r="M13" s="43" t="e">
        <f t="shared" si="1"/>
        <v>#REF!</v>
      </c>
      <c r="N13" s="43" t="e">
        <f t="shared" si="1"/>
        <v>#REF!</v>
      </c>
      <c r="O13" s="43" t="e">
        <f t="shared" si="1"/>
        <v>#REF!</v>
      </c>
      <c r="P13" s="43" t="e">
        <f t="shared" si="1"/>
        <v>#REF!</v>
      </c>
      <c r="Q13" s="43" t="e">
        <f t="shared" si="1"/>
        <v>#REF!</v>
      </c>
      <c r="R13" s="43" t="e">
        <f t="shared" si="1"/>
        <v>#REF!</v>
      </c>
      <c r="S13" s="43" t="e">
        <f t="shared" si="1"/>
        <v>#REF!</v>
      </c>
      <c r="T13" s="43" t="e">
        <f t="shared" si="1"/>
        <v>#REF!</v>
      </c>
      <c r="U13" s="43" t="e">
        <f t="shared" si="1"/>
        <v>#REF!</v>
      </c>
      <c r="V13" s="43" t="e">
        <f t="shared" si="1"/>
        <v>#REF!</v>
      </c>
      <c r="W13" s="43" t="e">
        <f t="shared" si="1"/>
        <v>#REF!</v>
      </c>
      <c r="X13" s="43" t="e">
        <f t="shared" si="1"/>
        <v>#REF!</v>
      </c>
      <c r="Y13" s="43" t="e">
        <f t="shared" si="1"/>
        <v>#REF!</v>
      </c>
      <c r="Z13" s="43" t="e">
        <f t="shared" si="1"/>
        <v>#REF!</v>
      </c>
      <c r="AA13" s="43"/>
      <c r="AC13" s="27" t="s">
        <v>645</v>
      </c>
      <c r="AE13" s="3" t="s">
        <v>89</v>
      </c>
    </row>
    <row r="14" spans="1:31" s="27" customFormat="1" ht="15" customHeight="1" x14ac:dyDescent="0.25">
      <c r="A14" s="45" t="s">
        <v>24</v>
      </c>
      <c r="B14" s="320" t="s">
        <v>27</v>
      </c>
      <c r="C14" s="321"/>
      <c r="D14" s="322"/>
      <c r="E14" s="46" t="e">
        <f t="shared" si="0"/>
        <v>#REF!</v>
      </c>
      <c r="F14" s="46" t="e">
        <f t="shared" si="0"/>
        <v>#REF!</v>
      </c>
      <c r="G14" s="46" t="e">
        <f t="shared" si="0"/>
        <v>#REF!</v>
      </c>
      <c r="H14" s="46" t="e">
        <f t="shared" si="0"/>
        <v>#REF!</v>
      </c>
      <c r="I14" s="46" t="e">
        <f>+IF(OR(AA14="",AA14=0),"―",IF(AA14&lt;0,ROUNDDOWN(AA14/10^6,0)+-0.0000001,ROUNDDOWN(AA14/10^6,0)))</f>
        <v>#REF!</v>
      </c>
      <c r="J14" s="67"/>
      <c r="K14" s="102" t="e">
        <f>#REF!</f>
        <v>#REF!</v>
      </c>
      <c r="L14" s="102" t="e">
        <f>#REF!</f>
        <v>#REF!</v>
      </c>
      <c r="M14" s="102" t="e">
        <f>#REF!</f>
        <v>#REF!</v>
      </c>
      <c r="N14" s="102" t="e">
        <f>#REF!</f>
        <v>#REF!</v>
      </c>
      <c r="O14" s="102" t="e">
        <f>#REF!</f>
        <v>#REF!</v>
      </c>
      <c r="P14" s="102" t="e">
        <f>#REF!</f>
        <v>#REF!</v>
      </c>
      <c r="Q14" s="102" t="e">
        <f>#REF!</f>
        <v>#REF!</v>
      </c>
      <c r="R14" s="102" t="e">
        <f>#REF!</f>
        <v>#REF!</v>
      </c>
      <c r="S14" s="102" t="e">
        <f>#REF!</f>
        <v>#REF!</v>
      </c>
      <c r="T14" s="102" t="e">
        <f>#REF!</f>
        <v>#REF!</v>
      </c>
      <c r="U14" s="102" t="e">
        <f>#REF!</f>
        <v>#REF!</v>
      </c>
      <c r="V14" s="102" t="e">
        <f>#REF!</f>
        <v>#REF!</v>
      </c>
      <c r="W14" s="102" t="e">
        <f>#REF!</f>
        <v>#REF!</v>
      </c>
      <c r="X14" s="102" t="e">
        <f>#REF!</f>
        <v>#REF!</v>
      </c>
      <c r="Y14" s="102" t="e">
        <f>#REF!</f>
        <v>#REF!</v>
      </c>
      <c r="Z14" s="102" t="e">
        <f>#REF!</f>
        <v>#REF!</v>
      </c>
      <c r="AA14" s="102" t="e">
        <f>#REF!</f>
        <v>#REF!</v>
      </c>
      <c r="AE14" s="3" t="s">
        <v>89</v>
      </c>
    </row>
    <row r="15" spans="1:31" s="27" customFormat="1" ht="15" customHeight="1" x14ac:dyDescent="0.25">
      <c r="AE15" s="3" t="s">
        <v>89</v>
      </c>
    </row>
    <row r="16" spans="1:31" s="27" customFormat="1" ht="15" customHeight="1" x14ac:dyDescent="0.25">
      <c r="A16" s="66" t="s">
        <v>214</v>
      </c>
      <c r="K16" s="116" t="s">
        <v>376</v>
      </c>
      <c r="L16" s="114" t="s">
        <v>560</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+'22Q4_パラメータ設定'!$D$4</f>
        <v>FY2019</v>
      </c>
      <c r="F18" s="117" t="str">
        <f>+'22Q4_パラメータ設定'!$E$4</f>
        <v>FY2020</v>
      </c>
      <c r="G18" s="117" t="str">
        <f>+'22Q4_パラメータ設定'!$F$4</f>
        <v>FY2021</v>
      </c>
      <c r="H18" s="30" t="str">
        <f>+'22Q4_パラメータ設定'!$G$4</f>
        <v>FY2022</v>
      </c>
      <c r="I18" s="31" t="str">
        <f>+'22Q4_パラメータ設定'!$I$4</f>
        <v>FY2023</v>
      </c>
      <c r="K18" s="29" t="e">
        <f t="shared" ref="K18:AA18" si="2">K8</f>
        <v>#REF!</v>
      </c>
      <c r="L18" s="29" t="e">
        <f t="shared" si="2"/>
        <v>#REF!</v>
      </c>
      <c r="M18" s="29" t="e">
        <f t="shared" si="2"/>
        <v>#REF!</v>
      </c>
      <c r="N18" s="29" t="e">
        <f t="shared" si="2"/>
        <v>#REF!</v>
      </c>
      <c r="O18" s="29" t="e">
        <f t="shared" si="2"/>
        <v>#REF!</v>
      </c>
      <c r="P18" s="29" t="e">
        <f t="shared" si="2"/>
        <v>#REF!</v>
      </c>
      <c r="Q18" s="29" t="e">
        <f t="shared" si="2"/>
        <v>#REF!</v>
      </c>
      <c r="R18" s="29" t="e">
        <f t="shared" si="2"/>
        <v>#REF!</v>
      </c>
      <c r="S18" s="29" t="e">
        <f t="shared" si="2"/>
        <v>#REF!</v>
      </c>
      <c r="T18" s="29" t="e">
        <f t="shared" si="2"/>
        <v>#REF!</v>
      </c>
      <c r="U18" s="29" t="e">
        <f t="shared" si="2"/>
        <v>#REF!</v>
      </c>
      <c r="V18" s="29" t="e">
        <f t="shared" si="2"/>
        <v>#REF!</v>
      </c>
      <c r="W18" s="29" t="e">
        <f t="shared" si="2"/>
        <v>#REF!</v>
      </c>
      <c r="X18" s="29" t="e">
        <f t="shared" si="2"/>
        <v>#REF!</v>
      </c>
      <c r="Y18" s="29" t="e">
        <f t="shared" si="2"/>
        <v>#REF!</v>
      </c>
      <c r="Z18" s="32" t="e">
        <f t="shared" si="2"/>
        <v>#REF!</v>
      </c>
      <c r="AA18" s="32" t="e">
        <f t="shared" si="2"/>
        <v>#REF!</v>
      </c>
      <c r="AE18" s="3" t="s">
        <v>89</v>
      </c>
    </row>
    <row r="19" spans="1:31" s="27" customFormat="1" ht="15" customHeight="1" x14ac:dyDescent="0.25">
      <c r="A19" s="314"/>
      <c r="B19" s="324"/>
      <c r="C19" s="324"/>
      <c r="D19" s="315"/>
      <c r="E19" s="119"/>
      <c r="F19" s="118"/>
      <c r="G19" s="118"/>
      <c r="H19" s="35"/>
      <c r="I19" s="35" t="s">
        <v>5</v>
      </c>
      <c r="K19" s="33"/>
      <c r="L19" s="33"/>
      <c r="M19" s="33"/>
      <c r="N19" s="33"/>
      <c r="O19" s="33"/>
      <c r="P19" s="33"/>
      <c r="Q19" s="33"/>
      <c r="R19" s="33"/>
      <c r="S19" s="33"/>
      <c r="T19" s="33"/>
      <c r="U19" s="33"/>
      <c r="V19" s="33"/>
      <c r="W19" s="33"/>
      <c r="X19" s="33"/>
      <c r="Y19" s="33"/>
      <c r="Z19" s="34"/>
      <c r="AA19" s="34" t="e">
        <f>AA9</f>
        <v>#REF!</v>
      </c>
      <c r="AE19" s="3" t="s">
        <v>89</v>
      </c>
    </row>
    <row r="20" spans="1:31" s="27" customFormat="1" ht="15" customHeight="1" x14ac:dyDescent="0.25">
      <c r="A20" s="36" t="s">
        <v>209</v>
      </c>
      <c r="B20" s="325" t="s">
        <v>12</v>
      </c>
      <c r="C20" s="326"/>
      <c r="D20" s="327"/>
      <c r="E20" s="85" t="e">
        <f t="shared" ref="E20:H24" si="3">+IF(O20="","―",O20)</f>
        <v>#REF!</v>
      </c>
      <c r="F20" s="85" t="e">
        <f t="shared" si="3"/>
        <v>#REF!</v>
      </c>
      <c r="G20" s="85" t="e">
        <f t="shared" si="3"/>
        <v>#REF!</v>
      </c>
      <c r="H20" s="85" t="e">
        <f t="shared" si="3"/>
        <v>#REF!</v>
      </c>
      <c r="I20" s="85" t="e">
        <f>+IF(AA20="","―",AA20)</f>
        <v>#REF!</v>
      </c>
      <c r="J20" s="93"/>
      <c r="K20" s="85"/>
      <c r="L20" s="85" t="e">
        <f t="shared" ref="L20:Z24" si="4">IF(OR(L10&lt;=0,K10&lt;=0),"―",(L10/K10-1)*100)</f>
        <v>#REF!</v>
      </c>
      <c r="M20" s="85" t="e">
        <f t="shared" si="4"/>
        <v>#REF!</v>
      </c>
      <c r="N20" s="85" t="e">
        <f t="shared" si="4"/>
        <v>#REF!</v>
      </c>
      <c r="O20" s="85" t="e">
        <f t="shared" si="4"/>
        <v>#REF!</v>
      </c>
      <c r="P20" s="85" t="e">
        <f t="shared" si="4"/>
        <v>#REF!</v>
      </c>
      <c r="Q20" s="85" t="e">
        <f t="shared" si="4"/>
        <v>#REF!</v>
      </c>
      <c r="R20" s="85" t="e">
        <f t="shared" si="4"/>
        <v>#REF!</v>
      </c>
      <c r="S20" s="85" t="e">
        <f t="shared" si="4"/>
        <v>#REF!</v>
      </c>
      <c r="T20" s="85" t="e">
        <f t="shared" si="4"/>
        <v>#REF!</v>
      </c>
      <c r="U20" s="85" t="e">
        <f t="shared" si="4"/>
        <v>#REF!</v>
      </c>
      <c r="V20" s="85" t="e">
        <f t="shared" si="4"/>
        <v>#REF!</v>
      </c>
      <c r="W20" s="85" t="e">
        <f t="shared" si="4"/>
        <v>#REF!</v>
      </c>
      <c r="X20" s="85" t="e">
        <f t="shared" si="4"/>
        <v>#REF!</v>
      </c>
      <c r="Y20" s="85" t="e">
        <f t="shared" si="4"/>
        <v>#REF!</v>
      </c>
      <c r="Z20" s="85" t="e">
        <f t="shared" si="4"/>
        <v>#REF!</v>
      </c>
      <c r="AA20" s="85" t="e">
        <f>IF(OR(AA10&lt;=0,R10&lt;=0),"―",(AA10/R10-1)*100)</f>
        <v>#REF!</v>
      </c>
      <c r="AE20" s="3" t="s">
        <v>89</v>
      </c>
    </row>
    <row r="21" spans="1:31" s="27" customFormat="1" ht="15" customHeight="1" x14ac:dyDescent="0.25">
      <c r="A21" s="38" t="s">
        <v>210</v>
      </c>
      <c r="B21" s="328" t="s">
        <v>212</v>
      </c>
      <c r="C21" s="329"/>
      <c r="D21" s="330"/>
      <c r="E21" s="87">
        <f t="shared" si="3"/>
        <v>4.5494475844431781</v>
      </c>
      <c r="F21" s="87">
        <f t="shared" si="3"/>
        <v>4.0759864706069404</v>
      </c>
      <c r="G21" s="87">
        <f t="shared" si="3"/>
        <v>6.8428011544673151</v>
      </c>
      <c r="H21" s="87">
        <f t="shared" si="3"/>
        <v>9.3931317214895458</v>
      </c>
      <c r="I21" s="87" t="str">
        <f>+IF(AA21="","―",AA21)</f>
        <v>―</v>
      </c>
      <c r="J21" s="93"/>
      <c r="K21" s="86"/>
      <c r="L21" s="87" t="str">
        <f t="shared" si="4"/>
        <v>―</v>
      </c>
      <c r="M21" s="87" t="str">
        <f t="shared" si="4"/>
        <v>―</v>
      </c>
      <c r="N21" s="87">
        <f t="shared" si="4"/>
        <v>2.7312523545648393</v>
      </c>
      <c r="O21" s="87">
        <f t="shared" si="4"/>
        <v>4.5494475844431781</v>
      </c>
      <c r="P21" s="87">
        <f t="shared" si="4"/>
        <v>4.0759864706069404</v>
      </c>
      <c r="Q21" s="87">
        <f t="shared" si="4"/>
        <v>6.8428011544673151</v>
      </c>
      <c r="R21" s="87">
        <f t="shared" si="4"/>
        <v>9.3931317214895458</v>
      </c>
      <c r="S21" s="87" t="str">
        <f t="shared" si="4"/>
        <v>―</v>
      </c>
      <c r="T21" s="87" t="str">
        <f t="shared" si="4"/>
        <v>―</v>
      </c>
      <c r="U21" s="87" t="str">
        <f t="shared" si="4"/>
        <v>―</v>
      </c>
      <c r="V21" s="87" t="str">
        <f t="shared" si="4"/>
        <v>―</v>
      </c>
      <c r="W21" s="87" t="str">
        <f t="shared" si="4"/>
        <v>―</v>
      </c>
      <c r="X21" s="87" t="str">
        <f t="shared" si="4"/>
        <v>―</v>
      </c>
      <c r="Y21" s="87" t="str">
        <f t="shared" si="4"/>
        <v>―</v>
      </c>
      <c r="Z21" s="87" t="str">
        <f t="shared" si="4"/>
        <v>―</v>
      </c>
      <c r="AA21" s="87"/>
      <c r="AE21" s="3" t="s">
        <v>89</v>
      </c>
    </row>
    <row r="22" spans="1:31" s="27" customFormat="1" ht="15" customHeight="1" x14ac:dyDescent="0.25">
      <c r="A22" s="38" t="s">
        <v>211</v>
      </c>
      <c r="B22" s="328" t="s">
        <v>213</v>
      </c>
      <c r="C22" s="329"/>
      <c r="D22" s="330"/>
      <c r="E22" s="87">
        <f t="shared" si="3"/>
        <v>10.614356014254135</v>
      </c>
      <c r="F22" s="87">
        <f t="shared" si="3"/>
        <v>12.798550076872473</v>
      </c>
      <c r="G22" s="87">
        <f t="shared" si="3"/>
        <v>24.373304608460209</v>
      </c>
      <c r="H22" s="87">
        <f t="shared" si="3"/>
        <v>7.5880880294075137</v>
      </c>
      <c r="I22" s="87" t="str">
        <f>+IF(AA22="","―",AA22)</f>
        <v>―</v>
      </c>
      <c r="J22" s="93"/>
      <c r="K22" s="86"/>
      <c r="L22" s="87" t="str">
        <f t="shared" si="4"/>
        <v>―</v>
      </c>
      <c r="M22" s="87" t="str">
        <f t="shared" si="4"/>
        <v>―</v>
      </c>
      <c r="N22" s="87">
        <f t="shared" si="4"/>
        <v>16.163010009771629</v>
      </c>
      <c r="O22" s="87">
        <f t="shared" si="4"/>
        <v>10.614356014254135</v>
      </c>
      <c r="P22" s="87">
        <f t="shared" si="4"/>
        <v>12.798550076872473</v>
      </c>
      <c r="Q22" s="87">
        <f t="shared" si="4"/>
        <v>24.373304608460209</v>
      </c>
      <c r="R22" s="87">
        <f t="shared" si="4"/>
        <v>7.5880880294075137</v>
      </c>
      <c r="S22" s="87" t="str">
        <f t="shared" si="4"/>
        <v>―</v>
      </c>
      <c r="T22" s="87" t="str">
        <f t="shared" si="4"/>
        <v>―</v>
      </c>
      <c r="U22" s="87" t="str">
        <f t="shared" si="4"/>
        <v>―</v>
      </c>
      <c r="V22" s="87" t="str">
        <f t="shared" si="4"/>
        <v>―</v>
      </c>
      <c r="W22" s="87" t="str">
        <f t="shared" si="4"/>
        <v>―</v>
      </c>
      <c r="X22" s="87" t="str">
        <f t="shared" si="4"/>
        <v>―</v>
      </c>
      <c r="Y22" s="87" t="str">
        <f t="shared" si="4"/>
        <v>―</v>
      </c>
      <c r="Z22" s="87" t="str">
        <f t="shared" si="4"/>
        <v>―</v>
      </c>
      <c r="AA22" s="87"/>
      <c r="AE22" s="3" t="s">
        <v>89</v>
      </c>
    </row>
    <row r="23" spans="1:31" s="27" customFormat="1" ht="15" customHeight="1" x14ac:dyDescent="0.25">
      <c r="A23" s="42" t="s">
        <v>15</v>
      </c>
      <c r="B23" s="317" t="s">
        <v>76</v>
      </c>
      <c r="C23" s="318"/>
      <c r="D23" s="319"/>
      <c r="E23" s="89" t="e">
        <f t="shared" si="3"/>
        <v>#REF!</v>
      </c>
      <c r="F23" s="89" t="e">
        <f t="shared" si="3"/>
        <v>#REF!</v>
      </c>
      <c r="G23" s="89" t="e">
        <f t="shared" si="3"/>
        <v>#REF!</v>
      </c>
      <c r="H23" s="89" t="e">
        <f t="shared" si="3"/>
        <v>#REF!</v>
      </c>
      <c r="I23" s="89" t="str">
        <f>+IF(AA23="","―",AA23)</f>
        <v>―</v>
      </c>
      <c r="J23" s="93"/>
      <c r="K23" s="88"/>
      <c r="L23" s="89" t="e">
        <f t="shared" si="4"/>
        <v>#REF!</v>
      </c>
      <c r="M23" s="89" t="e">
        <f t="shared" si="4"/>
        <v>#REF!</v>
      </c>
      <c r="N23" s="89" t="e">
        <f t="shared" si="4"/>
        <v>#REF!</v>
      </c>
      <c r="O23" s="89" t="e">
        <f t="shared" si="4"/>
        <v>#REF!</v>
      </c>
      <c r="P23" s="89" t="e">
        <f t="shared" si="4"/>
        <v>#REF!</v>
      </c>
      <c r="Q23" s="89" t="e">
        <f t="shared" si="4"/>
        <v>#REF!</v>
      </c>
      <c r="R23" s="89" t="e">
        <f t="shared" si="4"/>
        <v>#REF!</v>
      </c>
      <c r="S23" s="89" t="e">
        <f t="shared" si="4"/>
        <v>#REF!</v>
      </c>
      <c r="T23" s="89" t="e">
        <f t="shared" si="4"/>
        <v>#REF!</v>
      </c>
      <c r="U23" s="89" t="e">
        <f t="shared" si="4"/>
        <v>#REF!</v>
      </c>
      <c r="V23" s="89" t="e">
        <f t="shared" si="4"/>
        <v>#REF!</v>
      </c>
      <c r="W23" s="89" t="e">
        <f t="shared" si="4"/>
        <v>#REF!</v>
      </c>
      <c r="X23" s="89" t="e">
        <f t="shared" si="4"/>
        <v>#REF!</v>
      </c>
      <c r="Y23" s="89" t="e">
        <f t="shared" si="4"/>
        <v>#REF!</v>
      </c>
      <c r="Z23" s="89" t="e">
        <f t="shared" si="4"/>
        <v>#REF!</v>
      </c>
      <c r="AA23" s="89"/>
      <c r="AE23" s="3" t="s">
        <v>89</v>
      </c>
    </row>
    <row r="24" spans="1:31" s="27" customFormat="1" ht="15" customHeight="1" x14ac:dyDescent="0.25">
      <c r="A24" s="45" t="s">
        <v>24</v>
      </c>
      <c r="B24" s="320" t="s">
        <v>27</v>
      </c>
      <c r="C24" s="321"/>
      <c r="D24" s="322"/>
      <c r="E24" s="91" t="e">
        <f t="shared" si="3"/>
        <v>#REF!</v>
      </c>
      <c r="F24" s="91" t="e">
        <f t="shared" si="3"/>
        <v>#REF!</v>
      </c>
      <c r="G24" s="91" t="e">
        <f t="shared" si="3"/>
        <v>#REF!</v>
      </c>
      <c r="H24" s="91" t="e">
        <f t="shared" si="3"/>
        <v>#REF!</v>
      </c>
      <c r="I24" s="91" t="e">
        <f>+IF(AA24="","―",AA24)</f>
        <v>#REF!</v>
      </c>
      <c r="J24" s="93"/>
      <c r="K24" s="90"/>
      <c r="L24" s="91" t="e">
        <f t="shared" si="4"/>
        <v>#REF!</v>
      </c>
      <c r="M24" s="91" t="e">
        <f t="shared" si="4"/>
        <v>#REF!</v>
      </c>
      <c r="N24" s="91" t="e">
        <f t="shared" si="4"/>
        <v>#REF!</v>
      </c>
      <c r="O24" s="91" t="e">
        <f t="shared" si="4"/>
        <v>#REF!</v>
      </c>
      <c r="P24" s="91" t="e">
        <f t="shared" si="4"/>
        <v>#REF!</v>
      </c>
      <c r="Q24" s="91" t="e">
        <f t="shared" si="4"/>
        <v>#REF!</v>
      </c>
      <c r="R24" s="91" t="e">
        <f t="shared" si="4"/>
        <v>#REF!</v>
      </c>
      <c r="S24" s="91" t="e">
        <f t="shared" si="4"/>
        <v>#REF!</v>
      </c>
      <c r="T24" s="91" t="e">
        <f t="shared" si="4"/>
        <v>#REF!</v>
      </c>
      <c r="U24" s="91" t="e">
        <f t="shared" si="4"/>
        <v>#REF!</v>
      </c>
      <c r="V24" s="91" t="e">
        <f t="shared" si="4"/>
        <v>#REF!</v>
      </c>
      <c r="W24" s="91" t="e">
        <f t="shared" si="4"/>
        <v>#REF!</v>
      </c>
      <c r="X24" s="91" t="e">
        <f t="shared" si="4"/>
        <v>#REF!</v>
      </c>
      <c r="Y24" s="91" t="e">
        <f t="shared" si="4"/>
        <v>#REF!</v>
      </c>
      <c r="Z24" s="91" t="e">
        <f t="shared" si="4"/>
        <v>#REF!</v>
      </c>
      <c r="AA24" s="91" t="e">
        <f>IF(OR(AA14&lt;=0,R14&lt;=0),"―",(AA14/R14-1)*100)</f>
        <v>#REF!</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+'22Q4_パラメータ設定'!$F$4</f>
        <v>FY2021</v>
      </c>
      <c r="F28" s="31" t="str">
        <f>+'22Q4_パラメータ設定'!$G$4</f>
        <v>FY2022</v>
      </c>
      <c r="K28" s="32" t="e">
        <f t="shared" ref="K28:Z28" si="5">K18</f>
        <v>#REF!</v>
      </c>
      <c r="L28" s="32" t="e">
        <f t="shared" si="5"/>
        <v>#REF!</v>
      </c>
      <c r="M28" s="32" t="e">
        <f t="shared" si="5"/>
        <v>#REF!</v>
      </c>
      <c r="N28" s="32" t="e">
        <f t="shared" si="5"/>
        <v>#REF!</v>
      </c>
      <c r="O28" s="32" t="e">
        <f t="shared" si="5"/>
        <v>#REF!</v>
      </c>
      <c r="P28" s="32" t="e">
        <f t="shared" si="5"/>
        <v>#REF!</v>
      </c>
      <c r="Q28" s="32" t="e">
        <f t="shared" si="5"/>
        <v>#REF!</v>
      </c>
      <c r="R28" s="32" t="e">
        <f t="shared" si="5"/>
        <v>#REF!</v>
      </c>
      <c r="S28" s="32" t="e">
        <f t="shared" si="5"/>
        <v>#REF!</v>
      </c>
      <c r="T28" s="32" t="e">
        <f t="shared" si="5"/>
        <v>#REF!</v>
      </c>
      <c r="U28" s="32" t="e">
        <f t="shared" si="5"/>
        <v>#REF!</v>
      </c>
      <c r="V28" s="32" t="e">
        <f t="shared" si="5"/>
        <v>#REF!</v>
      </c>
      <c r="W28" s="32" t="e">
        <f t="shared" si="5"/>
        <v>#REF!</v>
      </c>
      <c r="X28" s="32" t="e">
        <f t="shared" si="5"/>
        <v>#REF!</v>
      </c>
      <c r="Y28" s="32" t="e">
        <f t="shared" si="5"/>
        <v>#REF!</v>
      </c>
      <c r="Z28" s="32" t="e">
        <f t="shared" si="5"/>
        <v>#REF!</v>
      </c>
      <c r="AE28" s="3" t="s">
        <v>89</v>
      </c>
    </row>
    <row r="29" spans="1:31" s="27" customFormat="1" ht="15" customHeight="1" x14ac:dyDescent="0.25">
      <c r="A29" s="314"/>
      <c r="B29" s="324"/>
      <c r="C29" s="324"/>
      <c r="D29" s="315"/>
      <c r="E29" s="119" t="s">
        <v>378</v>
      </c>
      <c r="F29" s="35" t="s">
        <v>378</v>
      </c>
      <c r="K29" s="34" t="s">
        <v>377</v>
      </c>
      <c r="L29" s="34" t="s">
        <v>377</v>
      </c>
      <c r="M29" s="34" t="s">
        <v>377</v>
      </c>
      <c r="N29" s="34" t="s">
        <v>377</v>
      </c>
      <c r="O29" s="34" t="s">
        <v>377</v>
      </c>
      <c r="P29" s="34" t="s">
        <v>377</v>
      </c>
      <c r="Q29" s="34" t="s">
        <v>377</v>
      </c>
      <c r="R29" s="34" t="s">
        <v>377</v>
      </c>
      <c r="S29" s="34" t="s">
        <v>377</v>
      </c>
      <c r="T29" s="34" t="s">
        <v>377</v>
      </c>
      <c r="U29" s="34" t="s">
        <v>377</v>
      </c>
      <c r="V29" s="34" t="s">
        <v>377</v>
      </c>
      <c r="W29" s="34" t="s">
        <v>377</v>
      </c>
      <c r="X29" s="34" t="s">
        <v>377</v>
      </c>
      <c r="Y29" s="34" t="s">
        <v>377</v>
      </c>
      <c r="Z29" s="34" t="s">
        <v>377</v>
      </c>
      <c r="AE29" s="3" t="s">
        <v>89</v>
      </c>
    </row>
    <row r="30" spans="1:31" s="27" customFormat="1" ht="15" customHeight="1" x14ac:dyDescent="0.25">
      <c r="A30" s="36" t="s">
        <v>475</v>
      </c>
      <c r="B30" s="320" t="s">
        <v>477</v>
      </c>
      <c r="C30" s="321"/>
      <c r="D30" s="322"/>
      <c r="E30" s="37">
        <f>+IF(Q30="","―",Q30)</f>
        <v>526</v>
      </c>
      <c r="F30" s="37">
        <f>+IF(R30="","―",R30)</f>
        <v>570</v>
      </c>
      <c r="G30" s="65"/>
      <c r="H30" s="65"/>
      <c r="I30" s="65"/>
      <c r="J30" s="65"/>
      <c r="K30" s="48"/>
      <c r="L30" s="48"/>
      <c r="M30" s="48"/>
      <c r="N30" s="48">
        <v>532</v>
      </c>
      <c r="O30" s="48">
        <v>538</v>
      </c>
      <c r="P30" s="48">
        <v>526</v>
      </c>
      <c r="Q30" s="48">
        <v>526</v>
      </c>
      <c r="R30" s="48">
        <v>570</v>
      </c>
      <c r="S30" s="48"/>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+IF(Q32="","―",Q32)</f>
        <v>25</v>
      </c>
      <c r="F32" s="39">
        <f>+IF(R32="","―",R32)</f>
        <v>40</v>
      </c>
      <c r="G32" s="65"/>
      <c r="H32" s="65"/>
      <c r="I32" s="65"/>
      <c r="J32" s="65"/>
      <c r="K32" s="40"/>
      <c r="L32" s="40"/>
      <c r="M32" s="40"/>
      <c r="N32" s="40">
        <v>34</v>
      </c>
      <c r="O32" s="40">
        <v>30</v>
      </c>
      <c r="P32" s="40">
        <v>15</v>
      </c>
      <c r="Q32" s="40">
        <v>25</v>
      </c>
      <c r="R32" s="40">
        <v>40</v>
      </c>
      <c r="S32" s="40"/>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+IF(Q33="","―",Q33)</f>
        <v>2107</v>
      </c>
      <c r="F33" s="43">
        <f>+IF(R33="","―",R33)</f>
        <v>3138</v>
      </c>
      <c r="G33" s="65"/>
      <c r="H33" s="65"/>
      <c r="I33" s="65"/>
      <c r="J33" s="65"/>
      <c r="K33" s="44"/>
      <c r="L33" s="44"/>
      <c r="M33" s="44"/>
      <c r="N33" s="44">
        <v>1831</v>
      </c>
      <c r="O33" s="44">
        <v>2901</v>
      </c>
      <c r="P33" s="44">
        <v>536</v>
      </c>
      <c r="Q33" s="44">
        <v>2107</v>
      </c>
      <c r="R33" s="44">
        <v>3138</v>
      </c>
      <c r="S33" s="44"/>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562</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+'22Q4_パラメータ設定'!$L$4</f>
        <v>2020</v>
      </c>
      <c r="F40" s="117">
        <f>+'22Q4_パラメータ設定'!$M$4</f>
        <v>2021</v>
      </c>
      <c r="G40" s="117">
        <f>+'22Q4_パラメータ設定'!$N$4</f>
        <v>2022</v>
      </c>
      <c r="H40" s="31">
        <f>+'22Q4_パラメータ設定'!$O$4</f>
        <v>2023</v>
      </c>
      <c r="K40" s="60" t="str">
        <f>'22Q4_P3'!I6</f>
        <v>2016年</v>
      </c>
      <c r="L40" s="60" t="str">
        <f>'22Q4_P3'!J6</f>
        <v>2017年</v>
      </c>
      <c r="M40" s="60" t="str">
        <f>'22Q4_P3'!K6</f>
        <v>2018年</v>
      </c>
      <c r="N40" s="60" t="str">
        <f>'22Q4_P3'!L6</f>
        <v>2019年</v>
      </c>
      <c r="O40" s="60" t="str">
        <f>'22Q4_P3'!M6</f>
        <v>2020年</v>
      </c>
      <c r="P40" s="60" t="str">
        <f>'22Q4_P3'!N6</f>
        <v>2021年</v>
      </c>
      <c r="Q40" s="60" t="str">
        <f>'22Q4_P3'!O6</f>
        <v>2022年</v>
      </c>
      <c r="R40" s="60" t="str">
        <f>'22Q4_P3'!P6</f>
        <v>2023年</v>
      </c>
      <c r="S40" s="60" t="str">
        <f>'22Q4_P3'!Q6</f>
        <v>2024年</v>
      </c>
      <c r="T40" s="60" t="str">
        <f>'22Q4_P3'!R6</f>
        <v>2025年</v>
      </c>
      <c r="U40" s="60" t="str">
        <f>'22Q4_P3'!S6</f>
        <v>2026年</v>
      </c>
      <c r="V40" s="60" t="str">
        <f>'22Q4_P3'!T6</f>
        <v>2027年</v>
      </c>
      <c r="W40" s="60" t="str">
        <f>'22Q4_P3'!U6</f>
        <v>2028年</v>
      </c>
      <c r="X40" s="60" t="str">
        <f>'22Q4_P3'!V6</f>
        <v>2029年</v>
      </c>
      <c r="Y40" s="60" t="str">
        <f>'22Q4_P3'!W6</f>
        <v>2030年</v>
      </c>
      <c r="Z40" s="60" t="str">
        <f>'22Q4_P3'!X6</f>
        <v>2031年</v>
      </c>
      <c r="AE40" s="3" t="s">
        <v>89</v>
      </c>
    </row>
    <row r="41" spans="1:31" s="27" customFormat="1" ht="15" customHeight="1" x14ac:dyDescent="0.25">
      <c r="A41" s="314"/>
      <c r="B41" s="324"/>
      <c r="C41" s="324"/>
      <c r="D41" s="315"/>
      <c r="E41" s="119" t="s">
        <v>218</v>
      </c>
      <c r="F41" s="118" t="s">
        <v>217</v>
      </c>
      <c r="G41" s="118" t="s">
        <v>217</v>
      </c>
      <c r="H41" s="35" t="s">
        <v>217</v>
      </c>
      <c r="K41" s="59" t="str">
        <f>'22Q4_P3'!I7</f>
        <v>Mar.</v>
      </c>
      <c r="L41" s="59" t="str">
        <f>'22Q4_P3'!J7</f>
        <v>Mar.</v>
      </c>
      <c r="M41" s="59" t="str">
        <f>'22Q4_P3'!K7</f>
        <v>Mar.</v>
      </c>
      <c r="N41" s="59" t="str">
        <f>'22Q4_P3'!L7</f>
        <v>Mar.</v>
      </c>
      <c r="O41" s="59" t="str">
        <f>'22Q4_P3'!M7</f>
        <v>Mar.</v>
      </c>
      <c r="P41" s="59" t="str">
        <f>'22Q4_P3'!N7</f>
        <v>Mar.</v>
      </c>
      <c r="Q41" s="59" t="str">
        <f>'22Q4_P3'!O7</f>
        <v>Mar.</v>
      </c>
      <c r="R41" s="59" t="str">
        <f>'22Q4_P3'!P7</f>
        <v>Mar.</v>
      </c>
      <c r="S41" s="59" t="str">
        <f>'22Q4_P3'!Q7</f>
        <v>Mar.</v>
      </c>
      <c r="T41" s="59" t="str">
        <f>'22Q4_P3'!R7</f>
        <v>Mar.</v>
      </c>
      <c r="U41" s="59" t="str">
        <f>'22Q4_P3'!S7</f>
        <v>Mar.</v>
      </c>
      <c r="V41" s="59" t="str">
        <f>'22Q4_P3'!T7</f>
        <v>Mar.</v>
      </c>
      <c r="W41" s="59" t="str">
        <f>'22Q4_P3'!U7</f>
        <v>Mar.</v>
      </c>
      <c r="X41" s="59" t="str">
        <f>'22Q4_P3'!V7</f>
        <v>Mar.</v>
      </c>
      <c r="Y41" s="59" t="str">
        <f>'22Q4_P3'!W7</f>
        <v>Mar.</v>
      </c>
      <c r="Z41" s="59" t="str">
        <f>'22Q4_P3'!X7</f>
        <v>Mar.</v>
      </c>
      <c r="AE41" s="3" t="s">
        <v>89</v>
      </c>
    </row>
    <row r="42" spans="1:31" s="27" customFormat="1" ht="15" customHeight="1" x14ac:dyDescent="0.25">
      <c r="A42" s="69" t="s">
        <v>479</v>
      </c>
      <c r="B42" s="337" t="s">
        <v>481</v>
      </c>
      <c r="C42" s="338"/>
      <c r="D42" s="339"/>
      <c r="E42" s="70">
        <f t="shared" ref="E42:H48" si="6">+IF(O42="","―",O42)</f>
        <v>72</v>
      </c>
      <c r="F42" s="70">
        <f t="shared" si="6"/>
        <v>151</v>
      </c>
      <c r="G42" s="70">
        <f t="shared" si="6"/>
        <v>151</v>
      </c>
      <c r="H42" s="70">
        <f t="shared" si="6"/>
        <v>152</v>
      </c>
      <c r="I42" s="67"/>
      <c r="J42" s="67"/>
      <c r="K42" s="103">
        <v>54</v>
      </c>
      <c r="L42" s="103">
        <v>63</v>
      </c>
      <c r="M42" s="103">
        <v>68</v>
      </c>
      <c r="N42" s="103">
        <v>66</v>
      </c>
      <c r="O42" s="103">
        <v>72</v>
      </c>
      <c r="P42" s="103">
        <v>151</v>
      </c>
      <c r="Q42" s="103">
        <v>151</v>
      </c>
      <c r="R42" s="103">
        <v>152</v>
      </c>
      <c r="S42" s="103"/>
      <c r="T42" s="103"/>
      <c r="U42" s="103"/>
      <c r="V42" s="103"/>
      <c r="W42" s="103"/>
      <c r="X42" s="103"/>
      <c r="Y42" s="103"/>
      <c r="Z42" s="103"/>
      <c r="AA42" s="67"/>
      <c r="AB42" s="67"/>
      <c r="AC42" s="27" t="s">
        <v>647</v>
      </c>
      <c r="AD42" s="67"/>
      <c r="AE42" s="3" t="s">
        <v>89</v>
      </c>
    </row>
    <row r="43" spans="1:31" s="27" customFormat="1" ht="15" customHeight="1" x14ac:dyDescent="0.25">
      <c r="A43" s="38" t="s">
        <v>226</v>
      </c>
      <c r="B43" s="328" t="s">
        <v>222</v>
      </c>
      <c r="C43" s="329"/>
      <c r="D43" s="330"/>
      <c r="E43" s="39">
        <f t="shared" si="6"/>
        <v>166</v>
      </c>
      <c r="F43" s="39">
        <f t="shared" si="6"/>
        <v>193</v>
      </c>
      <c r="G43" s="39">
        <f t="shared" si="6"/>
        <v>194</v>
      </c>
      <c r="H43" s="39">
        <f t="shared" si="6"/>
        <v>190</v>
      </c>
      <c r="I43" s="67"/>
      <c r="J43" s="67"/>
      <c r="K43" s="40">
        <v>51</v>
      </c>
      <c r="L43" s="40">
        <v>58</v>
      </c>
      <c r="M43" s="40">
        <v>103</v>
      </c>
      <c r="N43" s="40">
        <v>102</v>
      </c>
      <c r="O43" s="40">
        <v>166</v>
      </c>
      <c r="P43" s="40">
        <v>193</v>
      </c>
      <c r="Q43" s="40">
        <v>194</v>
      </c>
      <c r="R43" s="40">
        <v>190</v>
      </c>
      <c r="S43" s="40"/>
      <c r="T43" s="40"/>
      <c r="U43" s="40"/>
      <c r="V43" s="40"/>
      <c r="W43" s="40"/>
      <c r="X43" s="40"/>
      <c r="Y43" s="40"/>
      <c r="Z43" s="40"/>
      <c r="AA43" s="67"/>
      <c r="AB43" s="67"/>
      <c r="AC43" s="27" t="s">
        <v>647</v>
      </c>
      <c r="AD43" s="67"/>
      <c r="AE43" s="3" t="s">
        <v>89</v>
      </c>
    </row>
    <row r="44" spans="1:31" s="27" customFormat="1" ht="15" customHeight="1" x14ac:dyDescent="0.25">
      <c r="A44" s="38" t="s">
        <v>227</v>
      </c>
      <c r="B44" s="328" t="s">
        <v>223</v>
      </c>
      <c r="C44" s="329"/>
      <c r="D44" s="330"/>
      <c r="E44" s="39">
        <f t="shared" si="6"/>
        <v>64</v>
      </c>
      <c r="F44" s="39">
        <f t="shared" si="6"/>
        <v>92</v>
      </c>
      <c r="G44" s="39">
        <f t="shared" si="6"/>
        <v>87</v>
      </c>
      <c r="H44" s="39">
        <f t="shared" si="6"/>
        <v>90</v>
      </c>
      <c r="I44" s="67"/>
      <c r="J44" s="67"/>
      <c r="K44" s="40">
        <v>55</v>
      </c>
      <c r="L44" s="40">
        <v>58</v>
      </c>
      <c r="M44" s="40">
        <v>64</v>
      </c>
      <c r="N44" s="40">
        <v>64</v>
      </c>
      <c r="O44" s="40">
        <v>64</v>
      </c>
      <c r="P44" s="40">
        <v>92</v>
      </c>
      <c r="Q44" s="40">
        <v>87</v>
      </c>
      <c r="R44" s="40">
        <v>90</v>
      </c>
      <c r="S44" s="40"/>
      <c r="T44" s="40"/>
      <c r="U44" s="40"/>
      <c r="V44" s="40"/>
      <c r="W44" s="40"/>
      <c r="X44" s="40"/>
      <c r="Y44" s="40"/>
      <c r="Z44" s="40"/>
      <c r="AA44" s="67"/>
      <c r="AB44" s="67"/>
      <c r="AC44" s="27" t="s">
        <v>647</v>
      </c>
      <c r="AD44" s="67"/>
      <c r="AE44" s="3" t="s">
        <v>89</v>
      </c>
    </row>
    <row r="45" spans="1:31" s="27" customFormat="1" ht="15" customHeight="1" x14ac:dyDescent="0.25">
      <c r="A45" s="38" t="s">
        <v>228</v>
      </c>
      <c r="B45" s="328" t="s">
        <v>224</v>
      </c>
      <c r="C45" s="329"/>
      <c r="D45" s="330"/>
      <c r="E45" s="39">
        <f t="shared" si="6"/>
        <v>71</v>
      </c>
      <c r="F45" s="39">
        <f t="shared" si="6"/>
        <v>85</v>
      </c>
      <c r="G45" s="39">
        <f t="shared" si="6"/>
        <v>97</v>
      </c>
      <c r="H45" s="39">
        <f t="shared" si="6"/>
        <v>103</v>
      </c>
      <c r="I45" s="67"/>
      <c r="J45" s="67"/>
      <c r="K45" s="40">
        <v>20</v>
      </c>
      <c r="L45" s="40">
        <v>24</v>
      </c>
      <c r="M45" s="40">
        <v>53</v>
      </c>
      <c r="N45" s="40">
        <v>67</v>
      </c>
      <c r="O45" s="40">
        <v>71</v>
      </c>
      <c r="P45" s="40">
        <v>85</v>
      </c>
      <c r="Q45" s="40">
        <v>97</v>
      </c>
      <c r="R45" s="40">
        <v>103</v>
      </c>
      <c r="S45" s="40"/>
      <c r="T45" s="40"/>
      <c r="U45" s="40"/>
      <c r="V45" s="40"/>
      <c r="W45" s="40"/>
      <c r="X45" s="40"/>
      <c r="Y45" s="40"/>
      <c r="Z45" s="40"/>
      <c r="AA45" s="67"/>
      <c r="AB45" s="67"/>
      <c r="AC45" s="27" t="s">
        <v>647</v>
      </c>
      <c r="AD45" s="67"/>
      <c r="AE45" s="3" t="s">
        <v>89</v>
      </c>
    </row>
    <row r="46" spans="1:31" s="27" customFormat="1" ht="15" customHeight="1" x14ac:dyDescent="0.25">
      <c r="A46" s="38" t="s">
        <v>229</v>
      </c>
      <c r="B46" s="334" t="s">
        <v>225</v>
      </c>
      <c r="C46" s="335"/>
      <c r="D46" s="336"/>
      <c r="E46" s="39">
        <f t="shared" si="6"/>
        <v>42</v>
      </c>
      <c r="F46" s="39">
        <f t="shared" si="6"/>
        <v>47</v>
      </c>
      <c r="G46" s="39">
        <f t="shared" si="6"/>
        <v>47</v>
      </c>
      <c r="H46" s="39">
        <f t="shared" si="6"/>
        <v>50</v>
      </c>
      <c r="I46" s="67"/>
      <c r="J46" s="67"/>
      <c r="K46" s="40">
        <v>9</v>
      </c>
      <c r="L46" s="40">
        <v>10</v>
      </c>
      <c r="M46" s="40">
        <v>16</v>
      </c>
      <c r="N46" s="40">
        <v>27</v>
      </c>
      <c r="O46" s="40">
        <v>42</v>
      </c>
      <c r="P46" s="40">
        <v>47</v>
      </c>
      <c r="Q46" s="40">
        <v>47</v>
      </c>
      <c r="R46" s="40">
        <v>50</v>
      </c>
      <c r="S46" s="40"/>
      <c r="T46" s="40"/>
      <c r="U46" s="40"/>
      <c r="V46" s="40"/>
      <c r="W46" s="40"/>
      <c r="X46" s="40"/>
      <c r="Y46" s="40"/>
      <c r="Z46" s="40"/>
      <c r="AA46" s="67"/>
      <c r="AB46" s="67"/>
      <c r="AC46" s="27" t="s">
        <v>647</v>
      </c>
      <c r="AD46" s="67"/>
      <c r="AE46" s="3" t="s">
        <v>89</v>
      </c>
    </row>
    <row r="47" spans="1:31" s="27" customFormat="1" ht="15" customHeight="1" x14ac:dyDescent="0.25">
      <c r="A47" s="42" t="s">
        <v>480</v>
      </c>
      <c r="B47" s="317" t="s">
        <v>482</v>
      </c>
      <c r="C47" s="318"/>
      <c r="D47" s="319"/>
      <c r="E47" s="43">
        <f t="shared" si="6"/>
        <v>61</v>
      </c>
      <c r="F47" s="43">
        <f t="shared" si="6"/>
        <v>65</v>
      </c>
      <c r="G47" s="43">
        <f t="shared" si="6"/>
        <v>72</v>
      </c>
      <c r="H47" s="43">
        <f t="shared" si="6"/>
        <v>78</v>
      </c>
      <c r="I47" s="67"/>
      <c r="J47" s="67"/>
      <c r="K47" s="44">
        <v>30</v>
      </c>
      <c r="L47" s="44">
        <v>33</v>
      </c>
      <c r="M47" s="44">
        <v>57</v>
      </c>
      <c r="N47" s="44">
        <v>57</v>
      </c>
      <c r="O47" s="44">
        <v>61</v>
      </c>
      <c r="P47" s="44">
        <v>65</v>
      </c>
      <c r="Q47" s="44">
        <v>72</v>
      </c>
      <c r="R47" s="44">
        <v>78</v>
      </c>
      <c r="S47" s="44"/>
      <c r="T47" s="44"/>
      <c r="U47" s="44"/>
      <c r="V47" s="44"/>
      <c r="W47" s="44"/>
      <c r="X47" s="44"/>
      <c r="Y47" s="44"/>
      <c r="Z47" s="44"/>
      <c r="AA47" s="67"/>
      <c r="AB47" s="67"/>
      <c r="AC47" s="27" t="s">
        <v>647</v>
      </c>
      <c r="AD47" s="67"/>
      <c r="AE47" s="3" t="s">
        <v>89</v>
      </c>
    </row>
    <row r="48" spans="1:31" s="27" customFormat="1" ht="15" customHeight="1" x14ac:dyDescent="0.25">
      <c r="A48" s="45" t="s">
        <v>220</v>
      </c>
      <c r="B48" s="320" t="s">
        <v>221</v>
      </c>
      <c r="C48" s="321"/>
      <c r="D48" s="322"/>
      <c r="E48" s="46">
        <f t="shared" si="6"/>
        <v>476</v>
      </c>
      <c r="F48" s="46">
        <f t="shared" si="6"/>
        <v>633</v>
      </c>
      <c r="G48" s="46">
        <f t="shared" si="6"/>
        <v>648</v>
      </c>
      <c r="H48" s="46">
        <f t="shared" si="6"/>
        <v>663</v>
      </c>
      <c r="I48" s="67"/>
      <c r="J48" s="67"/>
      <c r="K48" s="46">
        <f>SUM(K42:K47)</f>
        <v>219</v>
      </c>
      <c r="L48" s="46">
        <f t="shared" ref="L48:Z48" si="7">SUM(L42:L47)</f>
        <v>246</v>
      </c>
      <c r="M48" s="46">
        <f t="shared" si="7"/>
        <v>361</v>
      </c>
      <c r="N48" s="46">
        <f t="shared" si="7"/>
        <v>383</v>
      </c>
      <c r="O48" s="46">
        <f t="shared" si="7"/>
        <v>476</v>
      </c>
      <c r="P48" s="46">
        <f t="shared" si="7"/>
        <v>633</v>
      </c>
      <c r="Q48" s="46">
        <f t="shared" si="7"/>
        <v>648</v>
      </c>
      <c r="R48" s="46">
        <f t="shared" si="7"/>
        <v>663</v>
      </c>
      <c r="S48" s="46">
        <f t="shared" si="7"/>
        <v>0</v>
      </c>
      <c r="T48" s="46">
        <f t="shared" si="7"/>
        <v>0</v>
      </c>
      <c r="U48" s="46">
        <f t="shared" si="7"/>
        <v>0</v>
      </c>
      <c r="V48" s="46">
        <f t="shared" si="7"/>
        <v>0</v>
      </c>
      <c r="W48" s="46">
        <f t="shared" si="7"/>
        <v>0</v>
      </c>
      <c r="X48" s="46">
        <f t="shared" si="7"/>
        <v>0</v>
      </c>
      <c r="Y48" s="46">
        <f t="shared" si="7"/>
        <v>0</v>
      </c>
      <c r="Z48" s="46">
        <f t="shared" si="7"/>
        <v>0</v>
      </c>
      <c r="AA48" s="67"/>
      <c r="AB48" s="67"/>
      <c r="AD48" s="67"/>
      <c r="AE48" s="3" t="s">
        <v>89</v>
      </c>
    </row>
    <row r="49" spans="1:31" s="27" customFormat="1" ht="15" customHeight="1" x14ac:dyDescent="0.25">
      <c r="AE49" s="3" t="s">
        <v>89</v>
      </c>
    </row>
    <row r="50" spans="1:31" ht="15" customHeight="1" x14ac:dyDescent="0.25">
      <c r="A50" s="66" t="s">
        <v>444</v>
      </c>
      <c r="K50" s="114" t="s">
        <v>375</v>
      </c>
      <c r="L50" s="114" t="s">
        <v>562</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+'22Q4_パラメータ設定'!$K$4</f>
        <v>2019</v>
      </c>
      <c r="F52" s="117">
        <f>+'22Q4_パラメータ設定'!$L$4</f>
        <v>2020</v>
      </c>
      <c r="G52" s="117">
        <f>+'22Q4_パラメータ設定'!$M$4</f>
        <v>2021</v>
      </c>
      <c r="H52" s="31">
        <f>+'22Q4_パラメータ設定'!$N$4</f>
        <v>2022</v>
      </c>
      <c r="K52" s="62" t="s">
        <v>448</v>
      </c>
      <c r="L52" s="62" t="s">
        <v>108</v>
      </c>
      <c r="M52" s="62" t="s">
        <v>109</v>
      </c>
      <c r="N52" s="62" t="s">
        <v>110</v>
      </c>
      <c r="O52" s="62" t="s">
        <v>104</v>
      </c>
      <c r="P52" s="62" t="s">
        <v>105</v>
      </c>
      <c r="Q52" s="62" t="s">
        <v>106</v>
      </c>
      <c r="R52" s="62" t="s">
        <v>107</v>
      </c>
      <c r="S52" s="62" t="s">
        <v>111</v>
      </c>
      <c r="T52" s="62" t="s">
        <v>112</v>
      </c>
      <c r="U52" s="62" t="s">
        <v>113</v>
      </c>
      <c r="V52" s="62" t="s">
        <v>114</v>
      </c>
      <c r="W52" s="62" t="s">
        <v>115</v>
      </c>
      <c r="X52" s="62" t="s">
        <v>116</v>
      </c>
      <c r="Y52" s="62" t="s">
        <v>117</v>
      </c>
      <c r="Z52" s="62" t="s">
        <v>118</v>
      </c>
      <c r="AE52" s="3" t="s">
        <v>89</v>
      </c>
    </row>
    <row r="53" spans="1:31" s="27" customFormat="1" ht="15" customHeight="1" x14ac:dyDescent="0.25">
      <c r="A53" s="314"/>
      <c r="B53" s="324"/>
      <c r="C53" s="324"/>
      <c r="D53" s="315"/>
      <c r="E53" s="119" t="s">
        <v>252</v>
      </c>
      <c r="F53" s="118" t="s">
        <v>445</v>
      </c>
      <c r="G53" s="118" t="s">
        <v>445</v>
      </c>
      <c r="H53" s="35" t="s">
        <v>445</v>
      </c>
      <c r="K53" s="63" t="s">
        <v>445</v>
      </c>
      <c r="L53" s="63" t="s">
        <v>445</v>
      </c>
      <c r="M53" s="63" t="s">
        <v>445</v>
      </c>
      <c r="N53" s="63" t="s">
        <v>445</v>
      </c>
      <c r="O53" s="63" t="s">
        <v>445</v>
      </c>
      <c r="P53" s="63" t="s">
        <v>445</v>
      </c>
      <c r="Q53" s="63" t="s">
        <v>445</v>
      </c>
      <c r="R53" s="63" t="s">
        <v>445</v>
      </c>
      <c r="S53" s="63" t="s">
        <v>445</v>
      </c>
      <c r="T53" s="63" t="s">
        <v>445</v>
      </c>
      <c r="U53" s="63" t="s">
        <v>445</v>
      </c>
      <c r="V53" s="63" t="s">
        <v>445</v>
      </c>
      <c r="W53" s="63" t="s">
        <v>445</v>
      </c>
      <c r="X53" s="63" t="s">
        <v>445</v>
      </c>
      <c r="Y53" s="63" t="s">
        <v>445</v>
      </c>
      <c r="Z53" s="63" t="s">
        <v>445</v>
      </c>
      <c r="AE53" s="3" t="s">
        <v>89</v>
      </c>
    </row>
    <row r="54" spans="1:31" s="27" customFormat="1" ht="15" customHeight="1" x14ac:dyDescent="0.25">
      <c r="A54" s="148" t="s">
        <v>447</v>
      </c>
      <c r="B54" s="325" t="s">
        <v>446</v>
      </c>
      <c r="C54" s="326"/>
      <c r="D54" s="327"/>
      <c r="E54" s="37" t="str">
        <f t="shared" ref="E54:H55" si="8">+IF(O54="","―",O54)</f>
        <v>―</v>
      </c>
      <c r="F54" s="37">
        <f t="shared" si="8"/>
        <v>143</v>
      </c>
      <c r="G54" s="37">
        <f t="shared" si="8"/>
        <v>148</v>
      </c>
      <c r="H54" s="37">
        <f t="shared" si="8"/>
        <v>150</v>
      </c>
      <c r="I54" s="67"/>
      <c r="J54" s="67"/>
      <c r="K54" s="103"/>
      <c r="L54" s="103"/>
      <c r="M54" s="103"/>
      <c r="N54" s="103"/>
      <c r="O54" s="103"/>
      <c r="P54" s="103">
        <v>143</v>
      </c>
      <c r="Q54" s="103">
        <v>148</v>
      </c>
      <c r="R54" s="103">
        <v>150</v>
      </c>
      <c r="S54" s="103"/>
      <c r="T54" s="103"/>
      <c r="U54" s="103"/>
      <c r="V54" s="103"/>
      <c r="W54" s="103"/>
      <c r="X54" s="103"/>
      <c r="Y54" s="103"/>
      <c r="Z54" s="103"/>
      <c r="AA54" s="67"/>
      <c r="AB54" s="67"/>
      <c r="AC54" s="27" t="s">
        <v>648</v>
      </c>
      <c r="AD54" s="67"/>
      <c r="AE54" s="3" t="s">
        <v>89</v>
      </c>
    </row>
    <row r="55" spans="1:31" s="27" customFormat="1" ht="15" customHeight="1" x14ac:dyDescent="0.25">
      <c r="A55" s="149" t="s">
        <v>484</v>
      </c>
      <c r="B55" s="331" t="s">
        <v>485</v>
      </c>
      <c r="C55" s="332"/>
      <c r="D55" s="333"/>
      <c r="E55" s="147" t="str">
        <f t="shared" si="8"/>
        <v>―</v>
      </c>
      <c r="F55" s="147">
        <f t="shared" si="8"/>
        <v>12</v>
      </c>
      <c r="G55" s="147">
        <f t="shared" si="8"/>
        <v>12</v>
      </c>
      <c r="H55" s="147">
        <f t="shared" si="8"/>
        <v>13</v>
      </c>
      <c r="I55" s="67"/>
      <c r="J55" s="67"/>
      <c r="K55" s="44"/>
      <c r="L55" s="44"/>
      <c r="M55" s="44"/>
      <c r="N55" s="44"/>
      <c r="O55" s="44"/>
      <c r="P55" s="44">
        <v>12</v>
      </c>
      <c r="Q55" s="44">
        <v>12</v>
      </c>
      <c r="R55" s="44">
        <v>13</v>
      </c>
      <c r="S55" s="44"/>
      <c r="T55" s="44"/>
      <c r="U55" s="44"/>
      <c r="V55" s="44"/>
      <c r="W55" s="44"/>
      <c r="X55" s="44"/>
      <c r="Y55" s="44"/>
      <c r="Z55" s="44"/>
      <c r="AA55" s="67"/>
      <c r="AB55" s="67"/>
      <c r="AC55" s="27" t="s">
        <v>648</v>
      </c>
      <c r="AD55" s="67"/>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+'22Q4_パラメータ設定'!$E$4</f>
        <v>FY2020</v>
      </c>
      <c r="F59" s="117" t="str">
        <f>+'22Q4_パラメータ設定'!$F$4</f>
        <v>FY2021</v>
      </c>
      <c r="G59" s="30" t="str">
        <f>+'22Q4_パラメータ設定'!$G$4</f>
        <v>FY2022</v>
      </c>
      <c r="H59" s="31" t="str">
        <f>+'22Q4_パラメータ設定'!$I$4</f>
        <v>FY2023</v>
      </c>
      <c r="K59" s="27" t="s">
        <v>341</v>
      </c>
      <c r="AE59" s="3" t="s">
        <v>89</v>
      </c>
    </row>
    <row r="60" spans="1:31" s="27" customFormat="1" ht="15" customHeight="1" x14ac:dyDescent="0.25">
      <c r="A60" s="314"/>
      <c r="B60" s="324"/>
      <c r="C60" s="324"/>
      <c r="D60" s="315"/>
      <c r="E60" s="118"/>
      <c r="F60" s="118"/>
      <c r="G60" s="35"/>
      <c r="H60" s="35"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D61" s="65"/>
      <c r="AE61" s="3" t="s">
        <v>89</v>
      </c>
    </row>
    <row r="62" spans="1:31" s="27" customFormat="1" ht="15" customHeight="1" x14ac:dyDescent="0.25">
      <c r="A62" s="38" t="s">
        <v>259</v>
      </c>
      <c r="B62" s="328" t="s">
        <v>464</v>
      </c>
      <c r="C62" s="329"/>
      <c r="D62" s="330"/>
      <c r="E62" s="39">
        <v>177</v>
      </c>
      <c r="F62" s="39">
        <v>175</v>
      </c>
      <c r="G62" s="39">
        <v>170</v>
      </c>
      <c r="H62" s="39" t="str">
        <f>+IF(AA62="","―",ROUNDDOWN(AA62/10^6,0))</f>
        <v>―</v>
      </c>
      <c r="J62" s="65"/>
      <c r="K62" s="65"/>
      <c r="L62" s="65"/>
      <c r="M62" s="65"/>
      <c r="N62" s="65"/>
      <c r="O62" s="65"/>
      <c r="P62" s="65"/>
      <c r="Q62" s="65"/>
      <c r="R62" s="65"/>
      <c r="S62" s="65"/>
      <c r="T62" s="65"/>
      <c r="U62" s="65"/>
      <c r="V62" s="65"/>
      <c r="W62" s="65"/>
      <c r="X62" s="65"/>
      <c r="Y62" s="65"/>
      <c r="Z62" s="65"/>
      <c r="AA62" s="65"/>
      <c r="AB62" s="65"/>
      <c r="AC62" s="27" t="s">
        <v>649</v>
      </c>
      <c r="AD62" s="65"/>
      <c r="AE62" s="3" t="s">
        <v>89</v>
      </c>
    </row>
    <row r="63" spans="1:31" s="27" customFormat="1" ht="15" customHeight="1" x14ac:dyDescent="0.25">
      <c r="A63" s="38" t="s">
        <v>260</v>
      </c>
      <c r="B63" s="328" t="s">
        <v>465</v>
      </c>
      <c r="C63" s="329"/>
      <c r="D63" s="330"/>
      <c r="E63" s="39">
        <v>48</v>
      </c>
      <c r="F63" s="39">
        <v>49</v>
      </c>
      <c r="G63" s="39">
        <v>49</v>
      </c>
      <c r="H63" s="39" t="str">
        <f>+IF(AA63="","―",ROUNDDOWN(AA63/10^6,0))</f>
        <v>―</v>
      </c>
      <c r="J63" s="65"/>
      <c r="K63" s="65"/>
      <c r="L63" s="65"/>
      <c r="M63" s="65"/>
      <c r="N63" s="65"/>
      <c r="O63" s="65"/>
      <c r="P63" s="65"/>
      <c r="Q63" s="65"/>
      <c r="R63" s="65"/>
      <c r="S63" s="65"/>
      <c r="T63" s="65"/>
      <c r="U63" s="65"/>
      <c r="V63" s="65"/>
      <c r="W63" s="65"/>
      <c r="X63" s="65"/>
      <c r="Y63" s="65"/>
      <c r="Z63" s="65"/>
      <c r="AA63" s="65"/>
      <c r="AB63" s="65"/>
      <c r="AC63" s="27" t="s">
        <v>649</v>
      </c>
      <c r="AD63" s="65"/>
      <c r="AE63" s="3" t="s">
        <v>89</v>
      </c>
    </row>
    <row r="64" spans="1:31" s="27" customFormat="1" ht="15" customHeight="1" x14ac:dyDescent="0.25">
      <c r="A64" s="38" t="s">
        <v>261</v>
      </c>
      <c r="B64" s="328" t="s">
        <v>466</v>
      </c>
      <c r="C64" s="329"/>
      <c r="D64" s="330"/>
      <c r="E64" s="39">
        <v>67</v>
      </c>
      <c r="F64" s="39">
        <v>115</v>
      </c>
      <c r="G64" s="39">
        <v>116</v>
      </c>
      <c r="H64" s="39" t="str">
        <f>+IF(AA64="","―",ROUNDDOWN(AA64/10^6,0))</f>
        <v>―</v>
      </c>
      <c r="J64" s="65"/>
      <c r="K64" s="65"/>
      <c r="L64" s="65"/>
      <c r="M64" s="65"/>
      <c r="N64" s="65"/>
      <c r="O64" s="65"/>
      <c r="P64" s="65"/>
      <c r="Q64" s="65"/>
      <c r="R64" s="65"/>
      <c r="S64" s="65"/>
      <c r="T64" s="65"/>
      <c r="U64" s="65"/>
      <c r="V64" s="65"/>
      <c r="W64" s="65"/>
      <c r="X64" s="65"/>
      <c r="Y64" s="65"/>
      <c r="Z64" s="65"/>
      <c r="AA64" s="65"/>
      <c r="AB64" s="65"/>
      <c r="AC64" s="27" t="s">
        <v>649</v>
      </c>
      <c r="AD64" s="65"/>
      <c r="AE64" s="3" t="s">
        <v>89</v>
      </c>
    </row>
    <row r="65" spans="1:31" s="27" customFormat="1" ht="15" customHeight="1" x14ac:dyDescent="0.25">
      <c r="A65" s="38" t="s">
        <v>262</v>
      </c>
      <c r="B65" s="328" t="s">
        <v>467</v>
      </c>
      <c r="C65" s="329"/>
      <c r="D65" s="330"/>
      <c r="E65" s="39" t="str">
        <f>+IF(O65="","―",ROUNDDOWN(O65/10^6,0))</f>
        <v>―</v>
      </c>
      <c r="F65" s="39">
        <v>9</v>
      </c>
      <c r="G65" s="39">
        <v>17</v>
      </c>
      <c r="H65" s="39" t="str">
        <f>+IF(AA65="","―",ROUNDDOWN(AA65/10^6,0))</f>
        <v>―</v>
      </c>
      <c r="J65" s="65"/>
      <c r="K65" s="65"/>
      <c r="L65" s="65"/>
      <c r="M65" s="65"/>
      <c r="N65" s="65"/>
      <c r="O65" s="65"/>
      <c r="P65" s="65"/>
      <c r="Q65" s="65"/>
      <c r="R65" s="65"/>
      <c r="S65" s="65"/>
      <c r="T65" s="65"/>
      <c r="U65" s="65"/>
      <c r="V65" s="65"/>
      <c r="W65" s="65"/>
      <c r="X65" s="65"/>
      <c r="Y65" s="65"/>
      <c r="Z65" s="65"/>
      <c r="AA65" s="65"/>
      <c r="AB65" s="65"/>
      <c r="AC65" s="27" t="s">
        <v>649</v>
      </c>
      <c r="AD65" s="65"/>
      <c r="AE65" s="3" t="s">
        <v>89</v>
      </c>
    </row>
    <row r="66" spans="1:31" s="27" customFormat="1" ht="15" customHeight="1" x14ac:dyDescent="0.25">
      <c r="A66" s="38" t="s">
        <v>746</v>
      </c>
      <c r="B66" s="328" t="s">
        <v>751</v>
      </c>
      <c r="C66" s="329"/>
      <c r="D66" s="330"/>
      <c r="E66" s="39" t="str">
        <f>+IF(O66="","―",ROUNDDOWN(O66/10^6,0))</f>
        <v>―</v>
      </c>
      <c r="F66" s="39" t="str">
        <f>+IF(P66="","―",ROUNDDOWN(P66/10^6,0))</f>
        <v>―</v>
      </c>
      <c r="G66" s="39">
        <v>1</v>
      </c>
      <c r="H66" s="39" t="str">
        <f>+IF(AA66="","―",ROUNDDOWN(AA66/10^6,0))</f>
        <v>―</v>
      </c>
      <c r="J66" s="65"/>
      <c r="K66" s="65"/>
      <c r="L66" s="65"/>
      <c r="M66" s="65"/>
      <c r="N66" s="65"/>
      <c r="O66" s="65"/>
      <c r="P66" s="65"/>
      <c r="Q66" s="65"/>
      <c r="R66" s="65"/>
      <c r="S66" s="65"/>
      <c r="T66" s="65"/>
      <c r="U66" s="65"/>
      <c r="V66" s="65"/>
      <c r="W66" s="65"/>
      <c r="X66" s="65"/>
      <c r="Y66" s="65"/>
      <c r="Z66" s="65"/>
      <c r="AA66" s="65"/>
      <c r="AB66" s="65"/>
      <c r="AC66" s="27" t="s">
        <v>649</v>
      </c>
      <c r="AD66" s="65"/>
      <c r="AE66" s="3" t="s">
        <v>89</v>
      </c>
    </row>
    <row r="67" spans="1:31" s="27" customFormat="1" ht="15" customHeight="1" x14ac:dyDescent="0.25">
      <c r="A67" s="42" t="s">
        <v>732</v>
      </c>
      <c r="B67" s="317" t="s">
        <v>732</v>
      </c>
      <c r="C67" s="318"/>
      <c r="D67" s="319"/>
      <c r="E67" s="43" t="str">
        <f>+IF(O67="","―",ROUNDDOWN(O67/10^6,0))</f>
        <v>―</v>
      </c>
      <c r="F67" s="43" t="str">
        <f>+IF(P67="","―",ROUNDDOWN(P67/10^6,0))</f>
        <v>―</v>
      </c>
      <c r="G67" s="43" t="str">
        <f>+IF(Q67="","―",ROUNDDOWN(Q67/10^6,0))</f>
        <v>―</v>
      </c>
      <c r="H67" s="43">
        <v>37</v>
      </c>
      <c r="J67" s="65"/>
      <c r="K67" s="65"/>
      <c r="L67" s="65"/>
      <c r="M67" s="65"/>
      <c r="N67" s="65"/>
      <c r="O67" s="65"/>
      <c r="P67" s="65"/>
      <c r="Q67" s="65"/>
      <c r="R67" s="65"/>
      <c r="S67" s="65"/>
      <c r="T67" s="65"/>
      <c r="U67" s="65"/>
      <c r="V67" s="65"/>
      <c r="W67" s="65"/>
      <c r="X67" s="65"/>
      <c r="Y67" s="65"/>
      <c r="Z67" s="65"/>
      <c r="AA67" s="65"/>
      <c r="AB67" s="65"/>
      <c r="AD67" s="65"/>
      <c r="AE67" s="3"/>
    </row>
    <row r="68" spans="1:31" ht="15" customHeight="1" x14ac:dyDescent="0.2">
      <c r="AE68" s="3" t="s">
        <v>89</v>
      </c>
    </row>
    <row r="69" spans="1:31" ht="15" customHeight="1" x14ac:dyDescent="0.2">
      <c r="A69" s="3" t="s">
        <v>89</v>
      </c>
      <c r="B69" s="3" t="s">
        <v>89</v>
      </c>
      <c r="C69" s="3" t="s">
        <v>89</v>
      </c>
      <c r="D69" s="3" t="s">
        <v>89</v>
      </c>
      <c r="E69" s="3" t="s">
        <v>89</v>
      </c>
      <c r="F69" s="3" t="s">
        <v>89</v>
      </c>
      <c r="G69" s="3" t="s">
        <v>89</v>
      </c>
      <c r="H69" s="3" t="s">
        <v>89</v>
      </c>
      <c r="I69" s="3" t="s">
        <v>89</v>
      </c>
      <c r="J69" s="3" t="s">
        <v>89</v>
      </c>
      <c r="K69" s="3" t="s">
        <v>89</v>
      </c>
      <c r="L69" s="3" t="s">
        <v>89</v>
      </c>
      <c r="M69" s="3" t="s">
        <v>89</v>
      </c>
      <c r="N69" s="3" t="s">
        <v>89</v>
      </c>
      <c r="O69" s="3" t="s">
        <v>89</v>
      </c>
      <c r="P69" s="3" t="s">
        <v>89</v>
      </c>
      <c r="Q69" s="3" t="s">
        <v>89</v>
      </c>
      <c r="R69" s="3" t="s">
        <v>89</v>
      </c>
      <c r="S69" s="3" t="s">
        <v>89</v>
      </c>
      <c r="T69" s="3" t="s">
        <v>89</v>
      </c>
      <c r="U69" s="3" t="s">
        <v>89</v>
      </c>
      <c r="V69" s="3" t="s">
        <v>89</v>
      </c>
      <c r="W69" s="3" t="s">
        <v>89</v>
      </c>
      <c r="X69" s="3" t="s">
        <v>89</v>
      </c>
      <c r="Y69" s="3" t="s">
        <v>89</v>
      </c>
      <c r="Z69" s="3" t="s">
        <v>89</v>
      </c>
      <c r="AA69" s="3" t="s">
        <v>89</v>
      </c>
      <c r="AB69" s="3" t="s">
        <v>89</v>
      </c>
      <c r="AC69" s="3" t="s">
        <v>89</v>
      </c>
      <c r="AD69" s="3" t="s">
        <v>89</v>
      </c>
      <c r="AE69" s="3" t="s">
        <v>89</v>
      </c>
    </row>
  </sheetData>
  <mergeCells count="37">
    <mergeCell ref="B67:D67"/>
    <mergeCell ref="B23:D23"/>
    <mergeCell ref="A2:I2"/>
    <mergeCell ref="A8:D9"/>
    <mergeCell ref="B10:D10"/>
    <mergeCell ref="B11:D11"/>
    <mergeCell ref="B12:D12"/>
    <mergeCell ref="B13:D13"/>
    <mergeCell ref="B14:D14"/>
    <mergeCell ref="A18:D19"/>
    <mergeCell ref="B20:D20"/>
    <mergeCell ref="B21:D21"/>
    <mergeCell ref="B22:D22"/>
    <mergeCell ref="B46:D46"/>
    <mergeCell ref="B24:D24"/>
    <mergeCell ref="A28:D29"/>
    <mergeCell ref="B30:D30"/>
    <mergeCell ref="B31:D31"/>
    <mergeCell ref="B32:D32"/>
    <mergeCell ref="B33:D33"/>
    <mergeCell ref="A40:D41"/>
    <mergeCell ref="B42:D42"/>
    <mergeCell ref="B43:D43"/>
    <mergeCell ref="B44:D44"/>
    <mergeCell ref="B45:D45"/>
    <mergeCell ref="B66:D66"/>
    <mergeCell ref="B47:D47"/>
    <mergeCell ref="B48:D48"/>
    <mergeCell ref="A52:D53"/>
    <mergeCell ref="B54:D54"/>
    <mergeCell ref="B55:D55"/>
    <mergeCell ref="A59:D60"/>
    <mergeCell ref="B61:D61"/>
    <mergeCell ref="B62:D62"/>
    <mergeCell ref="B63:D63"/>
    <mergeCell ref="B64:D64"/>
    <mergeCell ref="B65:D65"/>
  </mergeCells>
  <phoneticPr fontId="3"/>
  <printOptions horizontalCentered="1"/>
  <pageMargins left="0.7" right="0.7" top="0.75" bottom="0.75" header="0.3" footer="0.3"/>
  <pageSetup paperSize="9" scale="69" orientation="portrait" r:id="rId1"/>
  <headerFooter>
    <oddFooter>&amp;R5</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31138-72B8-4393-86D9-CDB1FE45A55A}">
  <dimension ref="A1:AD61"/>
  <sheetViews>
    <sheetView defaultGridColor="0" view="pageBreakPreview" colorId="23" zoomScale="80" zoomScaleNormal="100" zoomScaleSheetLayoutView="80" workbookViewId="0">
      <pane xSplit="10" ySplit="3" topLeftCell="K22"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635</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117" t="s">
        <v>233</v>
      </c>
      <c r="G6" s="117" t="s">
        <v>234</v>
      </c>
      <c r="H6" s="117" t="s">
        <v>235</v>
      </c>
      <c r="I6" s="122"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119" t="s">
        <v>238</v>
      </c>
      <c r="G7" s="119" t="s">
        <v>239</v>
      </c>
      <c r="H7" s="119" t="s">
        <v>240</v>
      </c>
      <c r="I7" s="118"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625</v>
      </c>
      <c r="B9" s="328" t="s">
        <v>691</v>
      </c>
      <c r="C9" s="330"/>
      <c r="D9" s="39">
        <f>+IF(K9="","―",K9)</f>
        <v>14010</v>
      </c>
      <c r="E9" s="39">
        <f t="shared" ref="E9:I11" si="0">+IF(L9="","―",L9)</f>
        <v>13948</v>
      </c>
      <c r="F9" s="39">
        <f t="shared" si="0"/>
        <v>14045</v>
      </c>
      <c r="G9" s="39">
        <f t="shared" si="0"/>
        <v>14102</v>
      </c>
      <c r="H9" s="39">
        <f t="shared" si="0"/>
        <v>13941</v>
      </c>
      <c r="I9" s="39">
        <f t="shared" si="0"/>
        <v>14067</v>
      </c>
      <c r="J9" s="65"/>
      <c r="K9" s="40">
        <v>14010</v>
      </c>
      <c r="L9" s="40">
        <v>13948</v>
      </c>
      <c r="M9" s="40">
        <v>14045</v>
      </c>
      <c r="N9" s="40">
        <v>14102</v>
      </c>
      <c r="O9" s="40">
        <v>13941</v>
      </c>
      <c r="P9" s="40">
        <v>14067</v>
      </c>
      <c r="Q9" s="65"/>
      <c r="R9" s="65"/>
      <c r="S9" s="65"/>
      <c r="T9" s="65"/>
      <c r="U9" s="65"/>
      <c r="V9" s="65"/>
      <c r="W9" s="65"/>
      <c r="X9" s="65"/>
      <c r="Y9" s="65"/>
      <c r="Z9" s="65"/>
      <c r="AA9" s="65"/>
      <c r="AB9" s="65" t="s">
        <v>650</v>
      </c>
      <c r="AC9" s="65"/>
      <c r="AD9" s="3" t="s">
        <v>89</v>
      </c>
    </row>
    <row r="10" spans="1:30" s="27" customFormat="1" ht="15" customHeight="1" x14ac:dyDescent="0.25">
      <c r="A10" s="49" t="s">
        <v>685</v>
      </c>
      <c r="B10" s="328" t="s">
        <v>686</v>
      </c>
      <c r="C10" s="330"/>
      <c r="D10" s="39">
        <f>+IF(K10="","―",K10)</f>
        <v>14157</v>
      </c>
      <c r="E10" s="39">
        <f t="shared" si="0"/>
        <v>14092</v>
      </c>
      <c r="F10" s="39">
        <f t="shared" si="0"/>
        <v>14191</v>
      </c>
      <c r="G10" s="39">
        <f t="shared" si="0"/>
        <v>14206</v>
      </c>
      <c r="H10" s="39">
        <f t="shared" si="0"/>
        <v>14123</v>
      </c>
      <c r="I10" s="39">
        <f t="shared" si="0"/>
        <v>14217</v>
      </c>
      <c r="J10" s="65"/>
      <c r="K10" s="40">
        <v>14157</v>
      </c>
      <c r="L10" s="40">
        <v>14092</v>
      </c>
      <c r="M10" s="40">
        <v>14191</v>
      </c>
      <c r="N10" s="40">
        <v>14206</v>
      </c>
      <c r="O10" s="40">
        <v>14123</v>
      </c>
      <c r="P10" s="40">
        <v>14217</v>
      </c>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1.0492505353319137</v>
      </c>
      <c r="E11" s="89">
        <f t="shared" si="0"/>
        <v>1.0324060797247014</v>
      </c>
      <c r="F11" s="89">
        <f t="shared" si="0"/>
        <v>1.0395158419366224</v>
      </c>
      <c r="G11" s="89">
        <f t="shared" si="0"/>
        <v>0.73748404481632779</v>
      </c>
      <c r="H11" s="89">
        <f t="shared" si="0"/>
        <v>1.3055017574062022</v>
      </c>
      <c r="I11" s="89">
        <f t="shared" si="0"/>
        <v>1.0663254425250512</v>
      </c>
      <c r="J11" s="65"/>
      <c r="K11" s="98">
        <f t="shared" ref="K11:P11" si="1">+IFERROR((K10/K9-1)*100,"―")</f>
        <v>1.0492505353319137</v>
      </c>
      <c r="L11" s="98">
        <f t="shared" si="1"/>
        <v>1.0324060797247014</v>
      </c>
      <c r="M11" s="98">
        <f t="shared" si="1"/>
        <v>1.0395158419366224</v>
      </c>
      <c r="N11" s="98">
        <f t="shared" si="1"/>
        <v>0.73748404481632779</v>
      </c>
      <c r="O11" s="98">
        <f t="shared" si="1"/>
        <v>1.3055017574062022</v>
      </c>
      <c r="P11" s="98">
        <f t="shared" si="1"/>
        <v>1.0663254425250512</v>
      </c>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625</v>
      </c>
      <c r="B13" s="328" t="s">
        <v>691</v>
      </c>
      <c r="C13" s="330"/>
      <c r="D13" s="39">
        <f>+IF(K13="","―",K13)</f>
        <v>12133</v>
      </c>
      <c r="E13" s="39">
        <f t="shared" ref="E13:I15" si="2">+IF(L13="","―",L13)</f>
        <v>11797</v>
      </c>
      <c r="F13" s="39">
        <f t="shared" si="2"/>
        <v>11928</v>
      </c>
      <c r="G13" s="39">
        <f t="shared" si="2"/>
        <v>12044</v>
      </c>
      <c r="H13" s="39">
        <f t="shared" si="2"/>
        <v>11963</v>
      </c>
      <c r="I13" s="39">
        <f t="shared" si="2"/>
        <v>11897</v>
      </c>
      <c r="J13" s="65"/>
      <c r="K13" s="40">
        <v>12133</v>
      </c>
      <c r="L13" s="40">
        <v>11797</v>
      </c>
      <c r="M13" s="40">
        <v>11928</v>
      </c>
      <c r="N13" s="40">
        <v>12044</v>
      </c>
      <c r="O13" s="40">
        <v>11963</v>
      </c>
      <c r="P13" s="40">
        <v>11897</v>
      </c>
      <c r="Q13" s="65"/>
      <c r="R13" s="65"/>
      <c r="S13" s="65"/>
      <c r="T13" s="65"/>
      <c r="U13" s="65"/>
      <c r="V13" s="65"/>
      <c r="W13" s="65"/>
      <c r="X13" s="65"/>
      <c r="Y13" s="65"/>
      <c r="Z13" s="65"/>
      <c r="AA13" s="65"/>
      <c r="AB13" s="65" t="s">
        <v>650</v>
      </c>
      <c r="AC13" s="65"/>
      <c r="AD13" s="3" t="s">
        <v>89</v>
      </c>
    </row>
    <row r="14" spans="1:30" s="27" customFormat="1" ht="15" customHeight="1" x14ac:dyDescent="0.25">
      <c r="A14" s="49" t="s">
        <v>685</v>
      </c>
      <c r="B14" s="328" t="s">
        <v>686</v>
      </c>
      <c r="C14" s="330"/>
      <c r="D14" s="39">
        <f>+IF(K14="","―",K14)</f>
        <v>11906</v>
      </c>
      <c r="E14" s="39">
        <f t="shared" si="2"/>
        <v>11947</v>
      </c>
      <c r="F14" s="39">
        <f t="shared" si="2"/>
        <v>12107</v>
      </c>
      <c r="G14" s="39">
        <f t="shared" si="2"/>
        <v>12073</v>
      </c>
      <c r="H14" s="39">
        <f t="shared" si="2"/>
        <v>11685</v>
      </c>
      <c r="I14" s="39">
        <f t="shared" si="2"/>
        <v>11859</v>
      </c>
      <c r="J14" s="65"/>
      <c r="K14" s="40">
        <v>11906</v>
      </c>
      <c r="L14" s="40">
        <v>11947</v>
      </c>
      <c r="M14" s="40">
        <v>12107</v>
      </c>
      <c r="N14" s="40">
        <v>12073</v>
      </c>
      <c r="O14" s="40">
        <v>11685</v>
      </c>
      <c r="P14" s="40">
        <v>11859</v>
      </c>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-1.8709305200692361</v>
      </c>
      <c r="E15" s="89">
        <f t="shared" si="2"/>
        <v>1.2715097058574321</v>
      </c>
      <c r="F15" s="89">
        <f t="shared" si="2"/>
        <v>1.5006706908115452</v>
      </c>
      <c r="G15" s="89">
        <f t="shared" si="2"/>
        <v>0.24078379275989104</v>
      </c>
      <c r="H15" s="89">
        <f t="shared" si="2"/>
        <v>-2.3238318147621784</v>
      </c>
      <c r="I15" s="89">
        <f t="shared" si="2"/>
        <v>-0.31940825418173002</v>
      </c>
      <c r="J15" s="65"/>
      <c r="K15" s="98">
        <f t="shared" ref="K15:P15" si="3">+IFERROR((K14/K13-1)*100,"―")</f>
        <v>-1.8709305200692361</v>
      </c>
      <c r="L15" s="98">
        <f t="shared" si="3"/>
        <v>1.2715097058574321</v>
      </c>
      <c r="M15" s="98">
        <f t="shared" si="3"/>
        <v>1.5006706908115452</v>
      </c>
      <c r="N15" s="98">
        <f t="shared" si="3"/>
        <v>0.24078379275989104</v>
      </c>
      <c r="O15" s="98">
        <f t="shared" si="3"/>
        <v>-2.3238318147621784</v>
      </c>
      <c r="P15" s="98">
        <f t="shared" si="3"/>
        <v>-0.31940825418173002</v>
      </c>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117" t="s">
        <v>244</v>
      </c>
      <c r="E17" s="117" t="s">
        <v>245</v>
      </c>
      <c r="F17" s="117" t="s">
        <v>246</v>
      </c>
      <c r="G17" s="117" t="s">
        <v>247</v>
      </c>
      <c r="H17" s="117" t="s">
        <v>248</v>
      </c>
      <c r="I17" s="31" t="s">
        <v>249</v>
      </c>
      <c r="K17" s="29" t="s">
        <v>244</v>
      </c>
      <c r="L17" s="29" t="s">
        <v>245</v>
      </c>
      <c r="M17" s="29" t="s">
        <v>246</v>
      </c>
      <c r="N17" s="29" t="s">
        <v>247</v>
      </c>
      <c r="O17" s="29" t="s">
        <v>248</v>
      </c>
      <c r="P17" s="32" t="s">
        <v>249</v>
      </c>
      <c r="AD17" s="3" t="s">
        <v>89</v>
      </c>
    </row>
    <row r="18" spans="1:30" s="27" customFormat="1" ht="15" customHeight="1" x14ac:dyDescent="0.25">
      <c r="A18" s="314"/>
      <c r="B18" s="324"/>
      <c r="C18" s="315"/>
      <c r="D18" s="119" t="s">
        <v>250</v>
      </c>
      <c r="E18" s="119" t="s">
        <v>251</v>
      </c>
      <c r="F18" s="119" t="s">
        <v>252</v>
      </c>
      <c r="G18" s="119" t="s">
        <v>253</v>
      </c>
      <c r="H18" s="119" t="s">
        <v>254</v>
      </c>
      <c r="I18" s="35" t="s">
        <v>218</v>
      </c>
      <c r="K18" s="33" t="s">
        <v>250</v>
      </c>
      <c r="L18" s="33" t="s">
        <v>251</v>
      </c>
      <c r="M18" s="33" t="s">
        <v>252</v>
      </c>
      <c r="N18" s="33" t="s">
        <v>253</v>
      </c>
      <c r="O18" s="33" t="s">
        <v>254</v>
      </c>
      <c r="P18" s="34"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625</v>
      </c>
      <c r="B20" s="328" t="s">
        <v>691</v>
      </c>
      <c r="C20" s="330"/>
      <c r="D20" s="39">
        <f>+IF(K20="","―",K20)</f>
        <v>14172</v>
      </c>
      <c r="E20" s="39">
        <f t="shared" ref="E20:I22" si="4">+IF(L20="","―",L20)</f>
        <v>14238</v>
      </c>
      <c r="F20" s="39">
        <f t="shared" si="4"/>
        <v>14317</v>
      </c>
      <c r="G20" s="39">
        <f t="shared" si="4"/>
        <v>14136</v>
      </c>
      <c r="H20" s="39">
        <f t="shared" si="4"/>
        <v>13988</v>
      </c>
      <c r="I20" s="39">
        <f t="shared" si="4"/>
        <v>14151</v>
      </c>
      <c r="J20" s="182"/>
      <c r="K20" s="40">
        <v>14172</v>
      </c>
      <c r="L20" s="40">
        <v>14238</v>
      </c>
      <c r="M20" s="40">
        <v>14317</v>
      </c>
      <c r="N20" s="40">
        <v>14136</v>
      </c>
      <c r="O20" s="40">
        <v>13988</v>
      </c>
      <c r="P20" s="40">
        <v>14151</v>
      </c>
      <c r="Q20" s="65"/>
      <c r="R20" s="65"/>
      <c r="S20" s="65"/>
      <c r="T20" s="65"/>
      <c r="U20" s="65"/>
      <c r="V20" s="65"/>
      <c r="W20" s="65"/>
      <c r="X20" s="65"/>
      <c r="Y20" s="65"/>
      <c r="Z20" s="65"/>
      <c r="AA20" s="65"/>
      <c r="AB20" s="65" t="s">
        <v>650</v>
      </c>
      <c r="AC20" s="65"/>
      <c r="AD20" s="3" t="s">
        <v>89</v>
      </c>
    </row>
    <row r="21" spans="1:30" s="27" customFormat="1" ht="15" customHeight="1" x14ac:dyDescent="0.25">
      <c r="A21" s="49" t="s">
        <v>685</v>
      </c>
      <c r="B21" s="328" t="s">
        <v>686</v>
      </c>
      <c r="C21" s="330"/>
      <c r="D21" s="39">
        <f>+IF(K21="","―",K21)</f>
        <v>14237</v>
      </c>
      <c r="E21" s="39">
        <f t="shared" si="4"/>
        <v>14163</v>
      </c>
      <c r="F21" s="39">
        <f t="shared" si="4"/>
        <v>14163</v>
      </c>
      <c r="G21" s="39">
        <f t="shared" si="4"/>
        <v>13970</v>
      </c>
      <c r="H21" s="39">
        <f t="shared" si="4"/>
        <v>13980</v>
      </c>
      <c r="I21" s="39">
        <f t="shared" si="4"/>
        <v>14021</v>
      </c>
      <c r="J21" s="182"/>
      <c r="K21" s="40">
        <v>14237</v>
      </c>
      <c r="L21" s="40">
        <v>14163</v>
      </c>
      <c r="M21" s="40">
        <v>14163</v>
      </c>
      <c r="N21" s="40">
        <v>13970</v>
      </c>
      <c r="O21" s="40">
        <v>13980</v>
      </c>
      <c r="P21" s="40">
        <v>14021</v>
      </c>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f>+IF(K22="","―",K22)</f>
        <v>0.45865086085239426</v>
      </c>
      <c r="E22" s="89">
        <f t="shared" si="4"/>
        <v>-0.52675937631689873</v>
      </c>
      <c r="F22" s="89">
        <f t="shared" si="4"/>
        <v>-1.0756443388978187</v>
      </c>
      <c r="G22" s="89">
        <f t="shared" si="4"/>
        <v>-1.1743067345783786</v>
      </c>
      <c r="H22" s="89">
        <f t="shared" si="4"/>
        <v>-5.7191878753215519E-2</v>
      </c>
      <c r="I22" s="89">
        <f t="shared" si="4"/>
        <v>-0.91866299201469603</v>
      </c>
      <c r="J22" s="182"/>
      <c r="K22" s="98">
        <f t="shared" ref="K22:P22" si="5">+IFERROR((K21/K20-1)*100,"―")</f>
        <v>0.45865086085239426</v>
      </c>
      <c r="L22" s="98">
        <f t="shared" si="5"/>
        <v>-0.52675937631689873</v>
      </c>
      <c r="M22" s="98">
        <f t="shared" si="5"/>
        <v>-1.0756443388978187</v>
      </c>
      <c r="N22" s="98">
        <f t="shared" si="5"/>
        <v>-1.1743067345783786</v>
      </c>
      <c r="O22" s="98">
        <f t="shared" si="5"/>
        <v>-5.7191878753215519E-2</v>
      </c>
      <c r="P22" s="98">
        <f t="shared" si="5"/>
        <v>-0.91866299201469603</v>
      </c>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J23" s="185"/>
      <c r="K23" s="29"/>
      <c r="L23" s="29"/>
      <c r="M23" s="29"/>
      <c r="N23" s="29"/>
      <c r="O23" s="29"/>
      <c r="P23" s="32"/>
      <c r="AD23" s="3" t="s">
        <v>89</v>
      </c>
    </row>
    <row r="24" spans="1:30" s="27" customFormat="1" ht="15" customHeight="1" x14ac:dyDescent="0.25">
      <c r="A24" s="49" t="s">
        <v>625</v>
      </c>
      <c r="B24" s="328" t="s">
        <v>691</v>
      </c>
      <c r="C24" s="330"/>
      <c r="D24" s="39">
        <f>+IF(K24="","―",K24)</f>
        <v>12056</v>
      </c>
      <c r="E24" s="39">
        <f t="shared" ref="E24:I26" si="6">+IF(L24="","―",L24)</f>
        <v>12220</v>
      </c>
      <c r="F24" s="39">
        <f t="shared" si="6"/>
        <v>12226</v>
      </c>
      <c r="G24" s="39">
        <f t="shared" si="6"/>
        <v>12000</v>
      </c>
      <c r="H24" s="39">
        <f t="shared" si="6"/>
        <v>11564</v>
      </c>
      <c r="I24" s="39">
        <f t="shared" si="6"/>
        <v>11744</v>
      </c>
      <c r="J24" s="65"/>
      <c r="K24" s="40">
        <v>12056</v>
      </c>
      <c r="L24" s="40">
        <v>12220</v>
      </c>
      <c r="M24" s="40">
        <v>12226</v>
      </c>
      <c r="N24" s="40">
        <v>12000</v>
      </c>
      <c r="O24" s="40">
        <v>11564</v>
      </c>
      <c r="P24" s="40">
        <v>11744</v>
      </c>
      <c r="Q24" s="65"/>
      <c r="R24" s="65"/>
      <c r="S24" s="65"/>
      <c r="T24" s="65"/>
      <c r="U24" s="65"/>
      <c r="V24" s="65"/>
      <c r="W24" s="65"/>
      <c r="X24" s="65"/>
      <c r="Y24" s="65"/>
      <c r="Z24" s="65"/>
      <c r="AA24" s="65"/>
      <c r="AB24" s="65" t="s">
        <v>650</v>
      </c>
      <c r="AC24" s="65"/>
      <c r="AD24" s="3" t="s">
        <v>89</v>
      </c>
    </row>
    <row r="25" spans="1:30" s="27" customFormat="1" ht="15" customHeight="1" x14ac:dyDescent="0.25">
      <c r="A25" s="49" t="s">
        <v>685</v>
      </c>
      <c r="B25" s="328" t="s">
        <v>686</v>
      </c>
      <c r="C25" s="330"/>
      <c r="D25" s="39">
        <f>+IF(K25="","―",K25)</f>
        <v>11980</v>
      </c>
      <c r="E25" s="39">
        <f t="shared" si="6"/>
        <v>12046</v>
      </c>
      <c r="F25" s="39">
        <f t="shared" si="6"/>
        <v>11964</v>
      </c>
      <c r="G25" s="39">
        <f t="shared" si="6"/>
        <v>11718</v>
      </c>
      <c r="H25" s="39">
        <f t="shared" si="6"/>
        <v>11776</v>
      </c>
      <c r="I25" s="39">
        <f t="shared" si="6"/>
        <v>11936</v>
      </c>
      <c r="J25" s="182"/>
      <c r="K25" s="40">
        <v>11980</v>
      </c>
      <c r="L25" s="40">
        <v>12046</v>
      </c>
      <c r="M25" s="40">
        <v>11964</v>
      </c>
      <c r="N25" s="40">
        <v>11718</v>
      </c>
      <c r="O25" s="40">
        <v>11776</v>
      </c>
      <c r="P25" s="40">
        <v>11936</v>
      </c>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f>+IF(K26="","―",K26)</f>
        <v>-0.63039150630391783</v>
      </c>
      <c r="E26" s="89">
        <f t="shared" si="6"/>
        <v>-1.4238952536824834</v>
      </c>
      <c r="F26" s="89">
        <f t="shared" si="6"/>
        <v>-2.1429739898576772</v>
      </c>
      <c r="G26" s="89">
        <f t="shared" si="6"/>
        <v>-2.3499999999999965</v>
      </c>
      <c r="H26" s="89">
        <f t="shared" si="6"/>
        <v>1.8332756831546115</v>
      </c>
      <c r="I26" s="89">
        <f t="shared" si="6"/>
        <v>1.6348773841961872</v>
      </c>
      <c r="J26" s="182"/>
      <c r="K26" s="98">
        <f t="shared" ref="K26:P26" si="7">+IFERROR((K25/K24-1)*100,"―")</f>
        <v>-0.63039150630391783</v>
      </c>
      <c r="L26" s="98">
        <f t="shared" si="7"/>
        <v>-1.4238952536824834</v>
      </c>
      <c r="M26" s="98">
        <f t="shared" si="7"/>
        <v>-2.1429739898576772</v>
      </c>
      <c r="N26" s="98">
        <f t="shared" si="7"/>
        <v>-2.3499999999999965</v>
      </c>
      <c r="O26" s="98">
        <f t="shared" si="7"/>
        <v>1.8332756831546115</v>
      </c>
      <c r="P26" s="98">
        <f t="shared" si="7"/>
        <v>1.6348773841961872</v>
      </c>
      <c r="Q26" s="65"/>
      <c r="R26" s="65"/>
      <c r="S26" s="65"/>
      <c r="T26" s="65"/>
      <c r="U26" s="65"/>
      <c r="V26" s="65"/>
      <c r="W26" s="65"/>
      <c r="X26" s="65"/>
      <c r="Y26" s="65"/>
      <c r="Z26" s="65"/>
      <c r="AA26" s="65"/>
      <c r="AB26" s="65"/>
      <c r="AC26" s="65"/>
      <c r="AD26" s="3" t="s">
        <v>89</v>
      </c>
    </row>
    <row r="27" spans="1:30" ht="15" customHeight="1" x14ac:dyDescent="0.25">
      <c r="J27" s="185"/>
      <c r="AD27" s="3" t="s">
        <v>89</v>
      </c>
    </row>
    <row r="28" spans="1:30" s="27" customFormat="1" ht="15" customHeight="1" x14ac:dyDescent="0.25">
      <c r="A28" s="312" t="s">
        <v>264</v>
      </c>
      <c r="B28" s="323"/>
      <c r="C28" s="313"/>
      <c r="D28" s="117" t="s">
        <v>231</v>
      </c>
      <c r="E28" s="117" t="s">
        <v>232</v>
      </c>
      <c r="F28" s="117" t="s">
        <v>233</v>
      </c>
      <c r="G28" s="117" t="s">
        <v>234</v>
      </c>
      <c r="H28" s="117" t="s">
        <v>235</v>
      </c>
      <c r="I28" s="122"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119" t="s">
        <v>238</v>
      </c>
      <c r="G29" s="119" t="s">
        <v>239</v>
      </c>
      <c r="H29" s="119" t="s">
        <v>240</v>
      </c>
      <c r="I29" s="118"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630</v>
      </c>
      <c r="B31" s="328" t="s">
        <v>692</v>
      </c>
      <c r="C31" s="330"/>
      <c r="D31" s="39">
        <f>+IF(K31="","―",K31)</f>
        <v>3933</v>
      </c>
      <c r="E31" s="39">
        <f t="shared" ref="E31:I35" si="8">+IF(L31="","―",L31)</f>
        <v>3879</v>
      </c>
      <c r="F31" s="39">
        <f t="shared" si="8"/>
        <v>3862</v>
      </c>
      <c r="G31" s="39">
        <f t="shared" si="8"/>
        <v>3952</v>
      </c>
      <c r="H31" s="39">
        <f t="shared" si="8"/>
        <v>3942</v>
      </c>
      <c r="I31" s="39">
        <f t="shared" si="8"/>
        <v>3953</v>
      </c>
      <c r="J31" s="65"/>
      <c r="K31" s="40">
        <v>3933</v>
      </c>
      <c r="L31" s="40">
        <v>3879</v>
      </c>
      <c r="M31" s="40">
        <v>3862</v>
      </c>
      <c r="N31" s="40">
        <v>3952</v>
      </c>
      <c r="O31" s="40">
        <v>3942</v>
      </c>
      <c r="P31" s="40">
        <v>3953</v>
      </c>
      <c r="Q31" s="65"/>
      <c r="R31" s="65"/>
      <c r="S31" s="65"/>
      <c r="T31" s="65"/>
      <c r="U31" s="65"/>
      <c r="V31" s="65"/>
      <c r="W31" s="65"/>
      <c r="X31" s="65"/>
      <c r="Y31" s="65"/>
      <c r="Z31" s="65"/>
      <c r="AA31" s="65"/>
      <c r="AB31" s="65" t="s">
        <v>650</v>
      </c>
      <c r="AC31" s="65"/>
      <c r="AD31" s="3" t="s">
        <v>89</v>
      </c>
    </row>
    <row r="32" spans="1:30" s="27" customFormat="1" ht="15" customHeight="1" x14ac:dyDescent="0.25">
      <c r="A32" s="49" t="s">
        <v>687</v>
      </c>
      <c r="B32" s="328" t="s">
        <v>688</v>
      </c>
      <c r="C32" s="330"/>
      <c r="D32" s="39">
        <f>+IF(K32="","―",K32)</f>
        <v>4066</v>
      </c>
      <c r="E32" s="39">
        <f t="shared" si="8"/>
        <v>4067</v>
      </c>
      <c r="F32" s="39">
        <f t="shared" si="8"/>
        <v>4082</v>
      </c>
      <c r="G32" s="39">
        <f t="shared" si="8"/>
        <v>4081</v>
      </c>
      <c r="H32" s="39">
        <f t="shared" si="8"/>
        <v>4056</v>
      </c>
      <c r="I32" s="39">
        <f t="shared" si="8"/>
        <v>4061</v>
      </c>
      <c r="J32" s="65"/>
      <c r="K32" s="40">
        <v>4066</v>
      </c>
      <c r="L32" s="40">
        <v>4067</v>
      </c>
      <c r="M32" s="40">
        <v>4082</v>
      </c>
      <c r="N32" s="40">
        <v>4081</v>
      </c>
      <c r="O32" s="40">
        <v>4056</v>
      </c>
      <c r="P32" s="40">
        <v>4061</v>
      </c>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3.3816425120772875</v>
      </c>
      <c r="E33" s="89">
        <f t="shared" si="8"/>
        <v>4.8466099510183103</v>
      </c>
      <c r="F33" s="89">
        <f t="shared" si="8"/>
        <v>5.6965302951838437</v>
      </c>
      <c r="G33" s="89">
        <f t="shared" si="8"/>
        <v>3.2641700404858254</v>
      </c>
      <c r="H33" s="89">
        <f t="shared" si="8"/>
        <v>2.8919330289193246</v>
      </c>
      <c r="I33" s="89">
        <f t="shared" si="8"/>
        <v>2.7321022008601092</v>
      </c>
      <c r="J33" s="65"/>
      <c r="K33" s="98">
        <f t="shared" ref="K33:P33" si="9">+IFERROR((K32/K31-1)*100,"―")</f>
        <v>3.3816425120772875</v>
      </c>
      <c r="L33" s="98">
        <f t="shared" si="9"/>
        <v>4.8466099510183103</v>
      </c>
      <c r="M33" s="98">
        <f t="shared" si="9"/>
        <v>5.6965302951838437</v>
      </c>
      <c r="N33" s="98">
        <f t="shared" si="9"/>
        <v>3.2641700404858254</v>
      </c>
      <c r="O33" s="98">
        <f t="shared" si="9"/>
        <v>2.8919330289193246</v>
      </c>
      <c r="P33" s="98">
        <f t="shared" si="9"/>
        <v>2.7321022008601092</v>
      </c>
      <c r="Q33" s="65"/>
      <c r="R33" s="65"/>
      <c r="S33" s="65"/>
      <c r="T33" s="65"/>
      <c r="U33" s="65"/>
      <c r="V33" s="65"/>
      <c r="W33" s="65"/>
      <c r="X33" s="65"/>
      <c r="Y33" s="65"/>
      <c r="Z33" s="65"/>
      <c r="AA33" s="65"/>
      <c r="AB33" s="65"/>
      <c r="AC33" s="65"/>
      <c r="AD33" s="3" t="s">
        <v>89</v>
      </c>
    </row>
    <row r="34" spans="1:30" s="27" customFormat="1" ht="15" customHeight="1" x14ac:dyDescent="0.25">
      <c r="A34" s="72" t="s">
        <v>634</v>
      </c>
      <c r="B34" s="337" t="s">
        <v>693</v>
      </c>
      <c r="C34" s="339"/>
      <c r="D34" s="96">
        <f>+IF(K34="","―",K34)</f>
        <v>94.6</v>
      </c>
      <c r="E34" s="96">
        <f t="shared" si="8"/>
        <v>93.5</v>
      </c>
      <c r="F34" s="96">
        <f t="shared" si="8"/>
        <v>92.9</v>
      </c>
      <c r="G34" s="96">
        <f t="shared" si="8"/>
        <v>93.4</v>
      </c>
      <c r="H34" s="96">
        <f t="shared" si="8"/>
        <v>93.2</v>
      </c>
      <c r="I34" s="96">
        <f t="shared" si="8"/>
        <v>93.451536643026003</v>
      </c>
      <c r="J34" s="65"/>
      <c r="K34" s="97">
        <v>94.6</v>
      </c>
      <c r="L34" s="97">
        <v>93.5</v>
      </c>
      <c r="M34" s="97">
        <v>92.9</v>
      </c>
      <c r="N34" s="97">
        <v>93.4</v>
      </c>
      <c r="O34" s="97">
        <v>93.2</v>
      </c>
      <c r="P34" s="97">
        <v>93.451536643026003</v>
      </c>
      <c r="Q34" s="65"/>
      <c r="R34" s="65"/>
      <c r="S34" s="65"/>
      <c r="T34" s="65"/>
      <c r="U34" s="65"/>
      <c r="V34" s="65"/>
      <c r="W34" s="65"/>
      <c r="X34" s="65"/>
      <c r="Y34" s="65"/>
      <c r="Z34" s="65"/>
      <c r="AA34" s="65"/>
      <c r="AB34" s="65" t="s">
        <v>650</v>
      </c>
      <c r="AC34" s="65"/>
      <c r="AD34" s="3" t="s">
        <v>89</v>
      </c>
    </row>
    <row r="35" spans="1:30" s="27" customFormat="1" ht="15" customHeight="1" x14ac:dyDescent="0.25">
      <c r="A35" s="50" t="s">
        <v>689</v>
      </c>
      <c r="B35" s="317" t="s">
        <v>690</v>
      </c>
      <c r="C35" s="319"/>
      <c r="D35" s="98">
        <f>+IF(K35="","―",K35)</f>
        <v>92.8</v>
      </c>
      <c r="E35" s="98">
        <f t="shared" si="8"/>
        <v>92.8</v>
      </c>
      <c r="F35" s="98">
        <f t="shared" si="8"/>
        <v>93.1</v>
      </c>
      <c r="G35" s="98">
        <f t="shared" si="8"/>
        <v>93.1</v>
      </c>
      <c r="H35" s="98">
        <f t="shared" si="8"/>
        <v>92.5</v>
      </c>
      <c r="I35" s="98">
        <f t="shared" si="8"/>
        <v>92.7</v>
      </c>
      <c r="J35" s="65"/>
      <c r="K35" s="99">
        <v>92.8</v>
      </c>
      <c r="L35" s="99">
        <v>92.8</v>
      </c>
      <c r="M35" s="99">
        <v>93.1</v>
      </c>
      <c r="N35" s="99">
        <v>93.1</v>
      </c>
      <c r="O35" s="99">
        <v>92.5</v>
      </c>
      <c r="P35" s="99">
        <v>92.7</v>
      </c>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117" t="s">
        <v>244</v>
      </c>
      <c r="E37" s="117" t="s">
        <v>245</v>
      </c>
      <c r="F37" s="117" t="s">
        <v>246</v>
      </c>
      <c r="G37" s="117" t="s">
        <v>247</v>
      </c>
      <c r="H37" s="117" t="s">
        <v>248</v>
      </c>
      <c r="I37" s="31"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119" t="s">
        <v>250</v>
      </c>
      <c r="E38" s="119" t="s">
        <v>251</v>
      </c>
      <c r="F38" s="119" t="s">
        <v>252</v>
      </c>
      <c r="G38" s="119" t="s">
        <v>253</v>
      </c>
      <c r="H38" s="119" t="s">
        <v>254</v>
      </c>
      <c r="I38" s="35"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630</v>
      </c>
      <c r="B40" s="328" t="s">
        <v>692</v>
      </c>
      <c r="C40" s="330"/>
      <c r="D40" s="39">
        <f>+IF(K40="","―",K40)</f>
        <v>3953</v>
      </c>
      <c r="E40" s="39">
        <f t="shared" ref="E40:I44" si="10">+IF(L40="","―",L40)</f>
        <v>4088</v>
      </c>
      <c r="F40" s="39">
        <f t="shared" si="10"/>
        <v>4078</v>
      </c>
      <c r="G40" s="39">
        <f t="shared" si="10"/>
        <v>4072</v>
      </c>
      <c r="H40" s="39">
        <f t="shared" si="10"/>
        <v>4056</v>
      </c>
      <c r="I40" s="39">
        <f t="shared" si="10"/>
        <v>4054</v>
      </c>
      <c r="J40" s="65"/>
      <c r="K40" s="40">
        <v>3953</v>
      </c>
      <c r="L40" s="40">
        <v>4088</v>
      </c>
      <c r="M40" s="40">
        <v>4078</v>
      </c>
      <c r="N40" s="40">
        <v>4072</v>
      </c>
      <c r="O40" s="40">
        <v>4056</v>
      </c>
      <c r="P40" s="40">
        <v>4054</v>
      </c>
      <c r="Q40" s="65"/>
      <c r="R40" s="65"/>
      <c r="S40" s="65"/>
      <c r="T40" s="65"/>
      <c r="U40" s="65"/>
      <c r="V40" s="65"/>
      <c r="W40" s="65"/>
      <c r="X40" s="65"/>
      <c r="Y40" s="65"/>
      <c r="Z40" s="65"/>
      <c r="AA40" s="65"/>
      <c r="AB40" s="65" t="s">
        <v>650</v>
      </c>
      <c r="AC40" s="65"/>
      <c r="AD40" s="3" t="s">
        <v>89</v>
      </c>
    </row>
    <row r="41" spans="1:30" s="27" customFormat="1" ht="15" customHeight="1" x14ac:dyDescent="0.25">
      <c r="A41" s="49" t="s">
        <v>687</v>
      </c>
      <c r="B41" s="328" t="s">
        <v>688</v>
      </c>
      <c r="C41" s="330"/>
      <c r="D41" s="39">
        <f>+IF(K41="","―",K41)</f>
        <v>4078</v>
      </c>
      <c r="E41" s="39">
        <f t="shared" si="10"/>
        <v>4075</v>
      </c>
      <c r="F41" s="39">
        <f t="shared" si="10"/>
        <v>4053</v>
      </c>
      <c r="G41" s="39">
        <f t="shared" si="10"/>
        <v>4139</v>
      </c>
      <c r="H41" s="39">
        <f t="shared" si="10"/>
        <v>4136</v>
      </c>
      <c r="I41" s="39">
        <f t="shared" si="10"/>
        <v>4171</v>
      </c>
      <c r="J41" s="182"/>
      <c r="K41" s="40">
        <v>4078</v>
      </c>
      <c r="L41" s="40">
        <v>4075</v>
      </c>
      <c r="M41" s="40">
        <v>4053</v>
      </c>
      <c r="N41" s="40">
        <v>4139</v>
      </c>
      <c r="O41" s="40">
        <v>4136</v>
      </c>
      <c r="P41" s="40">
        <v>4171</v>
      </c>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f>+IF(K42="","―",K42)</f>
        <v>3.16215532506956</v>
      </c>
      <c r="E42" s="89">
        <f t="shared" si="10"/>
        <v>-0.31800391389432692</v>
      </c>
      <c r="F42" s="89">
        <f t="shared" si="10"/>
        <v>-0.61304561059343232</v>
      </c>
      <c r="G42" s="89">
        <f t="shared" si="10"/>
        <v>1.6453831041257416</v>
      </c>
      <c r="H42" s="89">
        <f t="shared" si="10"/>
        <v>1.9723865877712132</v>
      </c>
      <c r="I42" s="89">
        <f t="shared" si="10"/>
        <v>2.8860384805130757</v>
      </c>
      <c r="J42" s="182"/>
      <c r="K42" s="98">
        <f t="shared" ref="K42:P42" si="11">+IFERROR((K41/K40-1)*100,"―")</f>
        <v>3.16215532506956</v>
      </c>
      <c r="L42" s="98">
        <f t="shared" si="11"/>
        <v>-0.31800391389432692</v>
      </c>
      <c r="M42" s="98">
        <f t="shared" si="11"/>
        <v>-0.61304561059343232</v>
      </c>
      <c r="N42" s="98">
        <f t="shared" si="11"/>
        <v>1.6453831041257416</v>
      </c>
      <c r="O42" s="98">
        <f t="shared" si="11"/>
        <v>1.9723865877712132</v>
      </c>
      <c r="P42" s="98">
        <f t="shared" si="11"/>
        <v>2.8860384805130757</v>
      </c>
      <c r="Q42" s="65"/>
      <c r="R42" s="65"/>
      <c r="S42" s="65"/>
      <c r="T42" s="65"/>
      <c r="U42" s="65"/>
      <c r="V42" s="65"/>
      <c r="W42" s="65"/>
      <c r="X42" s="65"/>
      <c r="Y42" s="65"/>
      <c r="Z42" s="65"/>
      <c r="AA42" s="65"/>
      <c r="AB42" s="65"/>
      <c r="AC42" s="65"/>
      <c r="AD42" s="3" t="s">
        <v>89</v>
      </c>
    </row>
    <row r="43" spans="1:30" s="27" customFormat="1" ht="15" customHeight="1" x14ac:dyDescent="0.25">
      <c r="A43" s="72" t="s">
        <v>634</v>
      </c>
      <c r="B43" s="337" t="s">
        <v>693</v>
      </c>
      <c r="C43" s="339"/>
      <c r="D43" s="96">
        <f>+IF(K43="","―",K43)</f>
        <v>93.5</v>
      </c>
      <c r="E43" s="96">
        <f t="shared" si="10"/>
        <v>93.7</v>
      </c>
      <c r="F43" s="96">
        <f t="shared" si="10"/>
        <v>93.4</v>
      </c>
      <c r="G43" s="96">
        <f t="shared" si="10"/>
        <v>93.300000000000011</v>
      </c>
      <c r="H43" s="96">
        <f t="shared" si="10"/>
        <v>92.9</v>
      </c>
      <c r="I43" s="96">
        <f t="shared" si="10"/>
        <v>92.9</v>
      </c>
      <c r="J43" s="185"/>
      <c r="K43" s="97">
        <v>93.5</v>
      </c>
      <c r="L43" s="97">
        <v>93.7</v>
      </c>
      <c r="M43" s="97">
        <v>93.4</v>
      </c>
      <c r="N43" s="97">
        <v>93.300000000000011</v>
      </c>
      <c r="O43" s="97">
        <v>92.9</v>
      </c>
      <c r="P43" s="97">
        <v>92.9</v>
      </c>
      <c r="AB43" s="65" t="s">
        <v>650</v>
      </c>
      <c r="AD43" s="3" t="s">
        <v>89</v>
      </c>
    </row>
    <row r="44" spans="1:30" s="27" customFormat="1" ht="15" customHeight="1" x14ac:dyDescent="0.25">
      <c r="A44" s="50" t="s">
        <v>689</v>
      </c>
      <c r="B44" s="317" t="s">
        <v>690</v>
      </c>
      <c r="C44" s="319"/>
      <c r="D44" s="98">
        <f>+IF(K44="","―",K44)</f>
        <v>93</v>
      </c>
      <c r="E44" s="98">
        <f t="shared" si="10"/>
        <v>92.2</v>
      </c>
      <c r="F44" s="98">
        <f t="shared" si="10"/>
        <v>91.7</v>
      </c>
      <c r="G44" s="98">
        <f t="shared" si="10"/>
        <v>91.4</v>
      </c>
      <c r="H44" s="98">
        <f t="shared" si="10"/>
        <v>91.4</v>
      </c>
      <c r="I44" s="98">
        <f t="shared" si="10"/>
        <v>92.2</v>
      </c>
      <c r="J44" s="65"/>
      <c r="K44" s="99">
        <v>93</v>
      </c>
      <c r="L44" s="99">
        <v>92.2</v>
      </c>
      <c r="M44" s="99">
        <v>91.7</v>
      </c>
      <c r="N44" s="99">
        <v>91.4</v>
      </c>
      <c r="O44" s="99">
        <v>91.4</v>
      </c>
      <c r="P44" s="99">
        <v>92.2</v>
      </c>
      <c r="Q44" s="65"/>
      <c r="R44" s="65"/>
      <c r="S44" s="65"/>
      <c r="T44" s="65"/>
      <c r="U44" s="65"/>
      <c r="V44" s="65"/>
      <c r="W44" s="65"/>
      <c r="X44" s="65"/>
      <c r="Y44" s="65"/>
      <c r="Z44" s="65"/>
      <c r="AA44" s="65"/>
      <c r="AB44" s="65" t="s">
        <v>650</v>
      </c>
      <c r="AC44" s="65"/>
      <c r="AD44" s="3" t="s">
        <v>89</v>
      </c>
    </row>
    <row r="45" spans="1:30" ht="15" customHeight="1" x14ac:dyDescent="0.2">
      <c r="J45" s="183"/>
      <c r="AD45" s="3" t="s">
        <v>89</v>
      </c>
    </row>
    <row r="46" spans="1:30" ht="15" customHeight="1" x14ac:dyDescent="0.2">
      <c r="J46" s="183"/>
      <c r="AD46" s="3" t="s">
        <v>89</v>
      </c>
    </row>
    <row r="47" spans="1:30" ht="15" customHeight="1" x14ac:dyDescent="0.25">
      <c r="A47" s="1" t="s">
        <v>267</v>
      </c>
      <c r="J47" s="184"/>
      <c r="AD47" s="3" t="s">
        <v>89</v>
      </c>
    </row>
    <row r="48" spans="1:30" ht="8.1" customHeight="1" x14ac:dyDescent="0.25">
      <c r="A48" s="1"/>
      <c r="J48" s="184"/>
      <c r="AD48" s="3" t="s">
        <v>89</v>
      </c>
    </row>
    <row r="49" spans="1:30" ht="15" customHeight="1" x14ac:dyDescent="0.25">
      <c r="A49" s="66" t="s">
        <v>268</v>
      </c>
      <c r="J49" s="184"/>
      <c r="K49" s="114" t="s">
        <v>375</v>
      </c>
      <c r="L49" s="114" t="s">
        <v>562</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+'22Q4_パラメータ設定'!$L$4</f>
        <v>2020</v>
      </c>
      <c r="F51" s="117">
        <f>+'22Q4_パラメータ設定'!$M$4</f>
        <v>2021</v>
      </c>
      <c r="G51" s="117">
        <f>+'22Q4_パラメータ設定'!$N$4</f>
        <v>2022</v>
      </c>
      <c r="H51" s="31">
        <f>+'22Q4_パラメータ設定'!$O$4</f>
        <v>2023</v>
      </c>
      <c r="K51" s="60" t="str">
        <f>'22Q4_P3'!I6</f>
        <v>2016年</v>
      </c>
      <c r="L51" s="60" t="str">
        <f>'22Q4_P3'!J6</f>
        <v>2017年</v>
      </c>
      <c r="M51" s="60" t="str">
        <f>'22Q4_P3'!K6</f>
        <v>2018年</v>
      </c>
      <c r="N51" s="60" t="str">
        <f>'22Q4_P3'!L6</f>
        <v>2019年</v>
      </c>
      <c r="O51" s="60" t="str">
        <f>'22Q4_P3'!M6</f>
        <v>2020年</v>
      </c>
      <c r="P51" s="60" t="str">
        <f>'22Q4_P3'!N6</f>
        <v>2021年</v>
      </c>
      <c r="Q51" s="60" t="str">
        <f>'22Q4_P3'!O6</f>
        <v>2022年</v>
      </c>
      <c r="R51" s="60" t="str">
        <f>'22Q4_P3'!P6</f>
        <v>2023年</v>
      </c>
      <c r="S51" s="60" t="str">
        <f>'22Q4_P3'!Q6</f>
        <v>2024年</v>
      </c>
      <c r="T51" s="60" t="str">
        <f>'22Q4_P3'!R6</f>
        <v>2025年</v>
      </c>
      <c r="U51" s="60" t="str">
        <f>'22Q4_P3'!S6</f>
        <v>2026年</v>
      </c>
      <c r="V51" s="60" t="str">
        <f>'22Q4_P3'!T6</f>
        <v>2027年</v>
      </c>
      <c r="W51" s="60" t="str">
        <f>'22Q4_P3'!U6</f>
        <v>2028年</v>
      </c>
      <c r="X51" s="60" t="str">
        <f>'22Q4_P3'!V6</f>
        <v>2029年</v>
      </c>
      <c r="Y51" s="60" t="str">
        <f>'22Q4_P3'!W6</f>
        <v>2030年</v>
      </c>
      <c r="Z51" s="60" t="str">
        <f>'22Q4_P3'!X6</f>
        <v>2031年</v>
      </c>
      <c r="AD51" s="3" t="s">
        <v>89</v>
      </c>
    </row>
    <row r="52" spans="1:30" s="27" customFormat="1" ht="15" customHeight="1" x14ac:dyDescent="0.25">
      <c r="A52" s="314"/>
      <c r="B52" s="324"/>
      <c r="C52" s="324"/>
      <c r="D52" s="315"/>
      <c r="E52" s="119" t="s">
        <v>218</v>
      </c>
      <c r="F52" s="118" t="s">
        <v>217</v>
      </c>
      <c r="G52" s="118" t="s">
        <v>217</v>
      </c>
      <c r="H52" s="35" t="s">
        <v>217</v>
      </c>
      <c r="K52" s="59" t="str">
        <f>'22Q4_P3'!I7</f>
        <v>Mar.</v>
      </c>
      <c r="L52" s="59" t="str">
        <f>'22Q4_P3'!J7</f>
        <v>Mar.</v>
      </c>
      <c r="M52" s="59" t="str">
        <f>'22Q4_P3'!K7</f>
        <v>Mar.</v>
      </c>
      <c r="N52" s="59" t="str">
        <f>'22Q4_P3'!L7</f>
        <v>Mar.</v>
      </c>
      <c r="O52" s="59" t="str">
        <f>'22Q4_P3'!M7</f>
        <v>Mar.</v>
      </c>
      <c r="P52" s="59" t="str">
        <f>'22Q4_P3'!N7</f>
        <v>Mar.</v>
      </c>
      <c r="Q52" s="59" t="str">
        <f>'22Q4_P3'!O7</f>
        <v>Mar.</v>
      </c>
      <c r="R52" s="59" t="str">
        <f>'22Q4_P3'!P7</f>
        <v>Mar.</v>
      </c>
      <c r="S52" s="59" t="str">
        <f>'22Q4_P3'!Q7</f>
        <v>Mar.</v>
      </c>
      <c r="T52" s="59" t="str">
        <f>'22Q4_P3'!R7</f>
        <v>Mar.</v>
      </c>
      <c r="U52" s="59" t="str">
        <f>'22Q4_P3'!S7</f>
        <v>Mar.</v>
      </c>
      <c r="V52" s="59" t="str">
        <f>'22Q4_P3'!T7</f>
        <v>Mar.</v>
      </c>
      <c r="W52" s="59" t="str">
        <f>'22Q4_P3'!U7</f>
        <v>Mar.</v>
      </c>
      <c r="X52" s="59" t="str">
        <f>'22Q4_P3'!V7</f>
        <v>Mar.</v>
      </c>
      <c r="Y52" s="59" t="str">
        <f>'22Q4_P3'!W7</f>
        <v>Mar.</v>
      </c>
      <c r="Z52" s="59" t="str">
        <f>'22Q4_P3'!X7</f>
        <v>Mar.</v>
      </c>
      <c r="AD52" s="3" t="s">
        <v>89</v>
      </c>
    </row>
    <row r="53" spans="1:30" s="27" customFormat="1" ht="15" customHeight="1" x14ac:dyDescent="0.25">
      <c r="A53" s="45" t="s">
        <v>220</v>
      </c>
      <c r="B53" s="320" t="s">
        <v>221</v>
      </c>
      <c r="C53" s="321"/>
      <c r="D53" s="322"/>
      <c r="E53" s="46">
        <f>+IF(O53="","―",O53)</f>
        <v>16</v>
      </c>
      <c r="F53" s="46">
        <f>+IF(P53="","―",P53)</f>
        <v>18</v>
      </c>
      <c r="G53" s="46">
        <f>+IF(Q53="","―",Q53)</f>
        <v>66</v>
      </c>
      <c r="H53" s="46">
        <f>+IF(R53="","―",R53)</f>
        <v>66</v>
      </c>
      <c r="I53" s="67"/>
      <c r="J53" s="67"/>
      <c r="K53" s="47">
        <v>13</v>
      </c>
      <c r="L53" s="47">
        <v>13</v>
      </c>
      <c r="M53" s="47">
        <v>14</v>
      </c>
      <c r="N53" s="47">
        <v>14</v>
      </c>
      <c r="O53" s="47">
        <v>16</v>
      </c>
      <c r="P53" s="47">
        <v>18</v>
      </c>
      <c r="Q53" s="47">
        <v>66</v>
      </c>
      <c r="R53" s="47">
        <v>66</v>
      </c>
      <c r="S53" s="47"/>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K55" s="114" t="s">
        <v>375</v>
      </c>
      <c r="L55" s="114" t="s">
        <v>562</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+'22Q4_パラメータ設定'!$L$4</f>
        <v>2020</v>
      </c>
      <c r="F57" s="117">
        <f>+'22Q4_パラメータ設定'!$M$4</f>
        <v>2021</v>
      </c>
      <c r="G57" s="117">
        <f>+'22Q4_パラメータ設定'!$N$4</f>
        <v>2022</v>
      </c>
      <c r="H57" s="31">
        <f>+'22Q4_パラメータ設定'!$O$4</f>
        <v>2023</v>
      </c>
      <c r="K57" s="132" t="str">
        <f>K51</f>
        <v>2016年</v>
      </c>
      <c r="L57" s="132" t="str">
        <f t="shared" ref="L57:Z57" si="12">L51</f>
        <v>2017年</v>
      </c>
      <c r="M57" s="132" t="str">
        <f t="shared" si="12"/>
        <v>2018年</v>
      </c>
      <c r="N57" s="132" t="str">
        <f t="shared" si="12"/>
        <v>2019年</v>
      </c>
      <c r="O57" s="132" t="str">
        <f t="shared" si="12"/>
        <v>2020年</v>
      </c>
      <c r="P57" s="132" t="str">
        <f t="shared" si="12"/>
        <v>2021年</v>
      </c>
      <c r="Q57" s="132" t="str">
        <f t="shared" si="12"/>
        <v>2022年</v>
      </c>
      <c r="R57" s="132" t="str">
        <f t="shared" si="12"/>
        <v>2023年</v>
      </c>
      <c r="S57" s="132" t="str">
        <f t="shared" si="12"/>
        <v>2024年</v>
      </c>
      <c r="T57" s="132" t="str">
        <f t="shared" si="12"/>
        <v>2025年</v>
      </c>
      <c r="U57" s="132" t="str">
        <f t="shared" si="12"/>
        <v>2026年</v>
      </c>
      <c r="V57" s="132" t="str">
        <f t="shared" si="12"/>
        <v>2027年</v>
      </c>
      <c r="W57" s="132" t="str">
        <f t="shared" si="12"/>
        <v>2028年</v>
      </c>
      <c r="X57" s="132" t="str">
        <f t="shared" si="12"/>
        <v>2029年</v>
      </c>
      <c r="Y57" s="132" t="str">
        <f t="shared" si="12"/>
        <v>2030年</v>
      </c>
      <c r="Z57" s="132" t="str">
        <f t="shared" si="12"/>
        <v>2031年</v>
      </c>
      <c r="AD57" s="3" t="s">
        <v>89</v>
      </c>
    </row>
    <row r="58" spans="1:30" s="27" customFormat="1" ht="15" customHeight="1" x14ac:dyDescent="0.25">
      <c r="A58" s="314"/>
      <c r="B58" s="324"/>
      <c r="C58" s="324"/>
      <c r="D58" s="315"/>
      <c r="E58" s="119" t="s">
        <v>218</v>
      </c>
      <c r="F58" s="118" t="s">
        <v>217</v>
      </c>
      <c r="G58" s="118" t="s">
        <v>218</v>
      </c>
      <c r="H58" s="35" t="s">
        <v>217</v>
      </c>
      <c r="K58" s="133" t="str">
        <f t="shared" ref="K58:Z58" si="13">K52</f>
        <v>Mar.</v>
      </c>
      <c r="L58" s="133" t="str">
        <f t="shared" si="13"/>
        <v>Mar.</v>
      </c>
      <c r="M58" s="133" t="str">
        <f t="shared" si="13"/>
        <v>Mar.</v>
      </c>
      <c r="N58" s="133" t="str">
        <f t="shared" si="13"/>
        <v>Mar.</v>
      </c>
      <c r="O58" s="133" t="str">
        <f t="shared" si="13"/>
        <v>Mar.</v>
      </c>
      <c r="P58" s="133" t="str">
        <f t="shared" si="13"/>
        <v>Mar.</v>
      </c>
      <c r="Q58" s="133" t="str">
        <f>Q52</f>
        <v>Mar.</v>
      </c>
      <c r="R58" s="133" t="str">
        <f t="shared" si="13"/>
        <v>Mar.</v>
      </c>
      <c r="S58" s="133" t="str">
        <f t="shared" si="13"/>
        <v>Mar.</v>
      </c>
      <c r="T58" s="133" t="str">
        <f t="shared" si="13"/>
        <v>Mar.</v>
      </c>
      <c r="U58" s="133" t="str">
        <f t="shared" si="13"/>
        <v>Mar.</v>
      </c>
      <c r="V58" s="133" t="str">
        <f t="shared" si="13"/>
        <v>Mar.</v>
      </c>
      <c r="W58" s="133" t="str">
        <f t="shared" si="13"/>
        <v>Mar.</v>
      </c>
      <c r="X58" s="133" t="str">
        <f t="shared" si="13"/>
        <v>Mar.</v>
      </c>
      <c r="Y58" s="133" t="str">
        <f t="shared" si="13"/>
        <v>Mar.</v>
      </c>
      <c r="Z58" s="133" t="str">
        <f t="shared" si="13"/>
        <v>Mar.</v>
      </c>
      <c r="AD58" s="3" t="s">
        <v>89</v>
      </c>
    </row>
    <row r="59" spans="1:30" s="27" customFormat="1" ht="15" customHeight="1" x14ac:dyDescent="0.25">
      <c r="A59" s="45" t="s">
        <v>220</v>
      </c>
      <c r="B59" s="320" t="s">
        <v>221</v>
      </c>
      <c r="C59" s="321"/>
      <c r="D59" s="322"/>
      <c r="E59" s="46">
        <f>+IF(O59="","―",O59)</f>
        <v>712</v>
      </c>
      <c r="F59" s="46">
        <f>+IF(P59="","―",P59)</f>
        <v>900</v>
      </c>
      <c r="G59" s="46">
        <f>+IF(Q59="","―",Q59)</f>
        <v>3385</v>
      </c>
      <c r="H59" s="46">
        <f>+IF(R59="","―",R59)</f>
        <v>3701</v>
      </c>
      <c r="I59" s="67"/>
      <c r="J59" s="67"/>
      <c r="K59" s="47">
        <v>524</v>
      </c>
      <c r="L59" s="47">
        <v>546</v>
      </c>
      <c r="M59" s="47">
        <v>584</v>
      </c>
      <c r="N59" s="47">
        <v>618</v>
      </c>
      <c r="O59" s="47">
        <v>712</v>
      </c>
      <c r="P59" s="47">
        <v>900</v>
      </c>
      <c r="Q59" s="47">
        <v>3385</v>
      </c>
      <c r="R59" s="47">
        <v>3701</v>
      </c>
      <c r="S59" s="47"/>
      <c r="T59" s="47"/>
      <c r="U59" s="47"/>
      <c r="V59" s="47"/>
      <c r="W59" s="47"/>
      <c r="X59" s="47"/>
      <c r="Y59" s="47"/>
      <c r="Z59" s="4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11:C11"/>
    <mergeCell ref="A2:I2"/>
    <mergeCell ref="A6:C7"/>
    <mergeCell ref="B8:C8"/>
    <mergeCell ref="B9:C9"/>
    <mergeCell ref="B10:C10"/>
    <mergeCell ref="B25:C25"/>
    <mergeCell ref="B12:C12"/>
    <mergeCell ref="B13:C13"/>
    <mergeCell ref="B14:C14"/>
    <mergeCell ref="B15:C15"/>
    <mergeCell ref="A17:C18"/>
    <mergeCell ref="B19:C19"/>
    <mergeCell ref="B20:C20"/>
    <mergeCell ref="B21:C21"/>
    <mergeCell ref="B22:C22"/>
    <mergeCell ref="B23:C23"/>
    <mergeCell ref="B24:C24"/>
    <mergeCell ref="B41:C41"/>
    <mergeCell ref="B26:C26"/>
    <mergeCell ref="A28:C29"/>
    <mergeCell ref="B30:C30"/>
    <mergeCell ref="B31:C31"/>
    <mergeCell ref="B32:C32"/>
    <mergeCell ref="B33:C33"/>
    <mergeCell ref="B34:C34"/>
    <mergeCell ref="B35:C35"/>
    <mergeCell ref="A37:C38"/>
    <mergeCell ref="B39:C39"/>
    <mergeCell ref="B40:C40"/>
    <mergeCell ref="B59:D59"/>
    <mergeCell ref="B42:C42"/>
    <mergeCell ref="B43:C43"/>
    <mergeCell ref="B44:C44"/>
    <mergeCell ref="A51:D52"/>
    <mergeCell ref="B53:D53"/>
    <mergeCell ref="A57:D58"/>
  </mergeCells>
  <phoneticPr fontId="3"/>
  <printOptions horizontalCentered="1"/>
  <pageMargins left="0.7" right="0.7" top="0.75" bottom="0.75" header="0.3" footer="0.3"/>
  <pageSetup paperSize="9" scale="75" orientation="portrait" r:id="rId1"/>
  <headerFooter>
    <oddFooter>&amp;R6</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2A1A-7BA8-48C0-B2AC-8F103D2ACC0F}">
  <dimension ref="A1:AA53"/>
  <sheetViews>
    <sheetView defaultGridColor="0" view="pageBreakPreview" colorId="23" zoomScale="80" zoomScaleNormal="100" zoomScaleSheetLayoutView="80" workbookViewId="0">
      <pane xSplit="7" ySplit="3" topLeftCell="O4"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559</v>
      </c>
      <c r="Y4" s="170" t="s">
        <v>635</v>
      </c>
      <c r="AA4" s="3" t="s">
        <v>89</v>
      </c>
    </row>
    <row r="5" spans="1:27" s="27" customFormat="1" ht="15" customHeight="1" x14ac:dyDescent="0.25">
      <c r="F5" s="28" t="s">
        <v>242</v>
      </c>
      <c r="I5" s="3"/>
      <c r="AA5" s="27" t="s">
        <v>89</v>
      </c>
    </row>
    <row r="6" spans="1:27" s="27" customFormat="1" ht="15" customHeight="1" x14ac:dyDescent="0.25">
      <c r="A6" s="312"/>
      <c r="B6" s="313"/>
      <c r="C6" s="117" t="str">
        <f>+'22Q4_パラメータ設定'!$D$4</f>
        <v>FY2019</v>
      </c>
      <c r="D6" s="117" t="str">
        <f>+'22Q4_パラメータ設定'!$E$4</f>
        <v>FY2020</v>
      </c>
      <c r="E6" s="117" t="str">
        <f>+'22Q4_パラメータ設定'!$F$4</f>
        <v>FY2021</v>
      </c>
      <c r="F6" s="31" t="str">
        <f>+'22Q4_パラメータ設定'!$G$4</f>
        <v>FY2022</v>
      </c>
      <c r="H6" s="58" t="e">
        <f>#REF!</f>
        <v>#REF!</v>
      </c>
      <c r="I6" s="58" t="e">
        <f>#REF!</f>
        <v>#REF!</v>
      </c>
      <c r="J6" s="58" t="e">
        <f>#REF!</f>
        <v>#REF!</v>
      </c>
      <c r="K6" s="58" t="e">
        <f>#REF!</f>
        <v>#REF!</v>
      </c>
      <c r="L6" s="58" t="e">
        <f>#REF!</f>
        <v>#REF!</v>
      </c>
      <c r="M6" s="58" t="e">
        <f>#REF!</f>
        <v>#REF!</v>
      </c>
      <c r="N6" s="58" t="e">
        <f>#REF!</f>
        <v>#REF!</v>
      </c>
      <c r="O6" s="58" t="e">
        <f>#REF!</f>
        <v>#REF!</v>
      </c>
      <c r="P6" s="58" t="e">
        <f>#REF!</f>
        <v>#REF!</v>
      </c>
      <c r="Q6" s="58" t="e">
        <f>#REF!</f>
        <v>#REF!</v>
      </c>
      <c r="R6" s="58" t="e">
        <f>#REF!</f>
        <v>#REF!</v>
      </c>
      <c r="S6" s="58" t="e">
        <f>#REF!</f>
        <v>#REF!</v>
      </c>
      <c r="T6" s="58" t="e">
        <f>#REF!</f>
        <v>#REF!</v>
      </c>
      <c r="U6" s="58" t="e">
        <f>#REF!</f>
        <v>#REF!</v>
      </c>
      <c r="V6" s="58" t="e">
        <f>#REF!</f>
        <v>#REF!</v>
      </c>
      <c r="W6" s="60" t="e">
        <f>#REF!</f>
        <v>#REF!</v>
      </c>
      <c r="AA6" s="27" t="s">
        <v>89</v>
      </c>
    </row>
    <row r="7" spans="1:27" s="27" customFormat="1" ht="15" customHeight="1" x14ac:dyDescent="0.25">
      <c r="A7" s="314"/>
      <c r="B7" s="315"/>
      <c r="C7" s="119"/>
      <c r="D7" s="118"/>
      <c r="E7" s="118"/>
      <c r="F7" s="35"/>
      <c r="H7" s="33"/>
      <c r="I7" s="33"/>
      <c r="J7" s="33"/>
      <c r="K7" s="33"/>
      <c r="L7" s="33"/>
      <c r="M7" s="33"/>
      <c r="N7" s="33"/>
      <c r="O7" s="33"/>
      <c r="P7" s="33"/>
      <c r="Q7" s="33"/>
      <c r="R7" s="33"/>
      <c r="S7" s="33"/>
      <c r="T7" s="33"/>
      <c r="U7" s="33"/>
      <c r="V7" s="33"/>
      <c r="W7" s="34"/>
      <c r="AA7" s="3" t="s">
        <v>89</v>
      </c>
    </row>
    <row r="8" spans="1:27" s="27" customFormat="1" ht="15" customHeight="1" x14ac:dyDescent="0.25">
      <c r="A8" s="45" t="s">
        <v>220</v>
      </c>
      <c r="B8" s="13" t="s">
        <v>221</v>
      </c>
      <c r="C8" s="46">
        <f>+IF(L8="","―",L8)</f>
        <v>6971</v>
      </c>
      <c r="D8" s="46">
        <f>+IF(M8="","―",M8)</f>
        <v>6324</v>
      </c>
      <c r="E8" s="46">
        <f>+IF(N8="","―",N8)</f>
        <v>8412</v>
      </c>
      <c r="F8" s="46">
        <f>+IF(O8="","―",O8)</f>
        <v>8626</v>
      </c>
      <c r="G8" s="67"/>
      <c r="H8" s="47">
        <v>6338</v>
      </c>
      <c r="I8" s="47">
        <v>6479</v>
      </c>
      <c r="J8" s="47">
        <v>6345</v>
      </c>
      <c r="K8" s="47">
        <v>6372</v>
      </c>
      <c r="L8" s="47">
        <v>6971</v>
      </c>
      <c r="M8" s="47">
        <v>6324</v>
      </c>
      <c r="N8" s="47">
        <v>8412</v>
      </c>
      <c r="O8" s="47">
        <v>8626</v>
      </c>
      <c r="P8" s="47"/>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559</v>
      </c>
      <c r="AA11" s="3" t="s">
        <v>89</v>
      </c>
    </row>
    <row r="12" spans="1:27" s="27" customFormat="1" ht="15" customHeight="1" x14ac:dyDescent="0.25">
      <c r="F12" s="28" t="s">
        <v>242</v>
      </c>
      <c r="AA12" s="3" t="s">
        <v>89</v>
      </c>
    </row>
    <row r="13" spans="1:27" s="27" customFormat="1" ht="15" customHeight="1" x14ac:dyDescent="0.25">
      <c r="A13" s="312" t="s">
        <v>269</v>
      </c>
      <c r="B13" s="313"/>
      <c r="C13" s="117">
        <f>+'22Q4_パラメータ設定'!$L$4</f>
        <v>2020</v>
      </c>
      <c r="D13" s="117">
        <f>+'22Q4_パラメータ設定'!$M$4</f>
        <v>2021</v>
      </c>
      <c r="E13" s="117">
        <f>+'22Q4_パラメータ設定'!$N$4</f>
        <v>2022</v>
      </c>
      <c r="F13" s="31">
        <f>+'22Q4_パラメータ設定'!$O$4</f>
        <v>2023</v>
      </c>
      <c r="H13" s="60" t="str">
        <f>'22Q4_P3'!I6</f>
        <v>2016年</v>
      </c>
      <c r="I13" s="60" t="str">
        <f>'22Q4_P3'!J6</f>
        <v>2017年</v>
      </c>
      <c r="J13" s="60" t="str">
        <f>'22Q4_P3'!K6</f>
        <v>2018年</v>
      </c>
      <c r="K13" s="60" t="str">
        <f>'22Q4_P3'!L6</f>
        <v>2019年</v>
      </c>
      <c r="L13" s="60" t="str">
        <f>'22Q4_P3'!M6</f>
        <v>2020年</v>
      </c>
      <c r="M13" s="60" t="str">
        <f>'22Q4_P3'!N6</f>
        <v>2021年</v>
      </c>
      <c r="N13" s="60" t="str">
        <f>'22Q4_P3'!O6</f>
        <v>2022年</v>
      </c>
      <c r="O13" s="60" t="str">
        <f>'22Q4_P3'!P6</f>
        <v>2023年</v>
      </c>
      <c r="P13" s="60" t="str">
        <f>'22Q4_P3'!Q6</f>
        <v>2024年</v>
      </c>
      <c r="Q13" s="60" t="str">
        <f>'22Q4_P3'!R6</f>
        <v>2025年</v>
      </c>
      <c r="R13" s="60" t="str">
        <f>'22Q4_P3'!S6</f>
        <v>2026年</v>
      </c>
      <c r="S13" s="60" t="str">
        <f>'22Q4_P3'!T6</f>
        <v>2027年</v>
      </c>
      <c r="T13" s="60" t="str">
        <f>'22Q4_P3'!U6</f>
        <v>2028年</v>
      </c>
      <c r="U13" s="60" t="str">
        <f>'22Q4_P3'!V6</f>
        <v>2029年</v>
      </c>
      <c r="V13" s="60" t="str">
        <f>'22Q4_P3'!W6</f>
        <v>2030年</v>
      </c>
      <c r="W13" s="60" t="str">
        <f>'22Q4_P3'!X6</f>
        <v>2031年</v>
      </c>
      <c r="AA13" s="3" t="s">
        <v>89</v>
      </c>
    </row>
    <row r="14" spans="1:27" s="27" customFormat="1" ht="15" customHeight="1" x14ac:dyDescent="0.25">
      <c r="A14" s="314"/>
      <c r="B14" s="315"/>
      <c r="C14" s="119" t="s">
        <v>218</v>
      </c>
      <c r="D14" s="118" t="s">
        <v>217</v>
      </c>
      <c r="E14" s="118" t="s">
        <v>217</v>
      </c>
      <c r="F14" s="35" t="s">
        <v>217</v>
      </c>
      <c r="H14" s="59" t="str">
        <f>'22Q4_P3'!I7</f>
        <v>Mar.</v>
      </c>
      <c r="I14" s="59" t="str">
        <f>'22Q4_P3'!J7</f>
        <v>Mar.</v>
      </c>
      <c r="J14" s="59" t="str">
        <f>'22Q4_P3'!K7</f>
        <v>Mar.</v>
      </c>
      <c r="K14" s="59" t="str">
        <f>'22Q4_P3'!L7</f>
        <v>Mar.</v>
      </c>
      <c r="L14" s="59" t="str">
        <f>'22Q4_P3'!M7</f>
        <v>Mar.</v>
      </c>
      <c r="M14" s="59" t="str">
        <f>'22Q4_P3'!N7</f>
        <v>Mar.</v>
      </c>
      <c r="N14" s="59" t="str">
        <f>'22Q4_P3'!O7</f>
        <v>Mar.</v>
      </c>
      <c r="O14" s="59" t="str">
        <f>'22Q4_P3'!P7</f>
        <v>Mar.</v>
      </c>
      <c r="P14" s="59" t="str">
        <f>'22Q4_P3'!Q7</f>
        <v>Mar.</v>
      </c>
      <c r="Q14" s="59" t="str">
        <f>'22Q4_P3'!R7</f>
        <v>Mar.</v>
      </c>
      <c r="R14" s="59" t="str">
        <f>'22Q4_P3'!S7</f>
        <v>Mar.</v>
      </c>
      <c r="S14" s="59" t="str">
        <f>'22Q4_P3'!T7</f>
        <v>Mar.</v>
      </c>
      <c r="T14" s="59" t="str">
        <f>'22Q4_P3'!U7</f>
        <v>Mar.</v>
      </c>
      <c r="U14" s="59" t="str">
        <f>'22Q4_P3'!V7</f>
        <v>Mar.</v>
      </c>
      <c r="V14" s="59" t="str">
        <f>'22Q4_P3'!W7</f>
        <v>Mar.</v>
      </c>
      <c r="W14" s="59" t="str">
        <f>'22Q4_P3'!X7</f>
        <v>Mar.</v>
      </c>
      <c r="AA14" s="3" t="s">
        <v>89</v>
      </c>
    </row>
    <row r="15" spans="1:27" s="27" customFormat="1" ht="15" customHeight="1" x14ac:dyDescent="0.25">
      <c r="A15" s="38" t="s">
        <v>10</v>
      </c>
      <c r="B15" s="12" t="s">
        <v>13</v>
      </c>
      <c r="C15" s="76" t="str">
        <f t="shared" ref="C15:F20" si="0">+IF(L15="","―",L15)</f>
        <v>20,623[ 1,865]</v>
      </c>
      <c r="D15" s="76" t="str">
        <f t="shared" si="0"/>
        <v>20,543[ 2,007]</v>
      </c>
      <c r="E15" s="76" t="str">
        <f t="shared" si="0"/>
        <v>20,612[ 2,743]</v>
      </c>
      <c r="F15" s="76" t="str">
        <f t="shared" si="0"/>
        <v>21,573[ 2,920]</v>
      </c>
      <c r="H15" s="104"/>
      <c r="I15" s="104"/>
      <c r="J15" s="104"/>
      <c r="K15" s="104" t="s">
        <v>279</v>
      </c>
      <c r="L15" s="104" t="s">
        <v>342</v>
      </c>
      <c r="M15" s="104" t="s">
        <v>343</v>
      </c>
      <c r="N15" s="104" t="s">
        <v>344</v>
      </c>
      <c r="O15" s="104" t="s">
        <v>733</v>
      </c>
      <c r="P15" s="104"/>
      <c r="Q15" s="104"/>
      <c r="R15" s="104"/>
      <c r="S15" s="104"/>
      <c r="T15" s="104"/>
      <c r="U15" s="104"/>
      <c r="V15" s="104"/>
      <c r="W15" s="104"/>
      <c r="Y15" s="27" t="s">
        <v>653</v>
      </c>
      <c r="AA15" s="3" t="s">
        <v>89</v>
      </c>
    </row>
    <row r="16" spans="1:27" s="27" customFormat="1" ht="15" customHeight="1" x14ac:dyDescent="0.25">
      <c r="A16" s="38" t="s">
        <v>11</v>
      </c>
      <c r="B16" s="12" t="s">
        <v>44</v>
      </c>
      <c r="C16" s="76" t="str">
        <f t="shared" si="0"/>
        <v>6,068[ 1,267]</v>
      </c>
      <c r="D16" s="76" t="str">
        <f t="shared" si="0"/>
        <v>8,691[ 1,470]</v>
      </c>
      <c r="E16" s="76" t="str">
        <f t="shared" si="0"/>
        <v>8,661[ 1,621]</v>
      </c>
      <c r="F16" s="76" t="str">
        <f t="shared" si="0"/>
        <v>8,604[ 1,634]</v>
      </c>
      <c r="H16" s="104"/>
      <c r="I16" s="104"/>
      <c r="J16" s="104"/>
      <c r="K16" s="104" t="s">
        <v>401</v>
      </c>
      <c r="L16" s="104" t="s">
        <v>402</v>
      </c>
      <c r="M16" s="104" t="s">
        <v>403</v>
      </c>
      <c r="N16" s="104" t="s">
        <v>404</v>
      </c>
      <c r="O16" s="104" t="s">
        <v>734</v>
      </c>
      <c r="P16" s="104"/>
      <c r="Q16" s="104"/>
      <c r="R16" s="104"/>
      <c r="S16" s="104"/>
      <c r="T16" s="104"/>
      <c r="U16" s="104"/>
      <c r="V16" s="104"/>
      <c r="W16" s="104"/>
      <c r="Y16" s="27" t="s">
        <v>653</v>
      </c>
      <c r="AA16" s="3" t="s">
        <v>89</v>
      </c>
    </row>
    <row r="17" spans="1:27" s="27" customFormat="1" ht="15" customHeight="1" x14ac:dyDescent="0.25">
      <c r="A17" s="38" t="s">
        <v>14</v>
      </c>
      <c r="B17" s="12" t="s">
        <v>77</v>
      </c>
      <c r="C17" s="76" t="str">
        <f t="shared" si="0"/>
        <v>327[     42]</v>
      </c>
      <c r="D17" s="76" t="str">
        <f t="shared" si="0"/>
        <v>390[     58]</v>
      </c>
      <c r="E17" s="76" t="str">
        <f t="shared" si="0"/>
        <v>1,332[     84]</v>
      </c>
      <c r="F17" s="76" t="str">
        <f t="shared" si="0"/>
        <v>1,429[     80]</v>
      </c>
      <c r="H17" s="104"/>
      <c r="I17" s="104"/>
      <c r="J17" s="104"/>
      <c r="K17" s="104" t="s">
        <v>397</v>
      </c>
      <c r="L17" s="104" t="s">
        <v>398</v>
      </c>
      <c r="M17" s="104" t="s">
        <v>399</v>
      </c>
      <c r="N17" s="104" t="s">
        <v>400</v>
      </c>
      <c r="O17" s="104" t="s">
        <v>735</v>
      </c>
      <c r="P17" s="104"/>
      <c r="Q17" s="104"/>
      <c r="R17" s="104"/>
      <c r="S17" s="104"/>
      <c r="T17" s="104"/>
      <c r="U17" s="104"/>
      <c r="V17" s="104"/>
      <c r="W17" s="104"/>
      <c r="Y17" s="27" t="s">
        <v>653</v>
      </c>
      <c r="AA17" s="3" t="s">
        <v>89</v>
      </c>
    </row>
    <row r="18" spans="1:27" s="27" customFormat="1" ht="15" customHeight="1" x14ac:dyDescent="0.25">
      <c r="A18" s="38" t="s">
        <v>15</v>
      </c>
      <c r="B18" s="12" t="s">
        <v>76</v>
      </c>
      <c r="C18" s="76" t="str">
        <f t="shared" si="0"/>
        <v>25[       3]</v>
      </c>
      <c r="D18" s="76" t="str">
        <f t="shared" si="0"/>
        <v>23[       3]</v>
      </c>
      <c r="E18" s="76" t="str">
        <f t="shared" si="0"/>
        <v>105[       2]</v>
      </c>
      <c r="F18" s="76" t="str">
        <f t="shared" si="0"/>
        <v>145[       4]</v>
      </c>
      <c r="H18" s="104"/>
      <c r="I18" s="104"/>
      <c r="J18" s="104"/>
      <c r="K18" s="104" t="s">
        <v>345</v>
      </c>
      <c r="L18" s="104" t="s">
        <v>346</v>
      </c>
      <c r="M18" s="104" t="s">
        <v>347</v>
      </c>
      <c r="N18" s="104" t="s">
        <v>348</v>
      </c>
      <c r="O18" s="104" t="s">
        <v>736</v>
      </c>
      <c r="P18" s="104"/>
      <c r="Q18" s="104"/>
      <c r="R18" s="104"/>
      <c r="S18" s="104"/>
      <c r="T18" s="104"/>
      <c r="U18" s="104"/>
      <c r="V18" s="104"/>
      <c r="W18" s="104"/>
      <c r="Y18" s="27" t="s">
        <v>653</v>
      </c>
      <c r="AA18" s="3" t="s">
        <v>89</v>
      </c>
    </row>
    <row r="19" spans="1:27" s="27" customFormat="1" ht="15" customHeight="1" x14ac:dyDescent="0.25">
      <c r="A19" s="68" t="s">
        <v>496</v>
      </c>
      <c r="B19" s="12" t="s">
        <v>497</v>
      </c>
      <c r="C19" s="77" t="str">
        <f t="shared" si="0"/>
        <v>131[       8]</v>
      </c>
      <c r="D19" s="77" t="str">
        <f t="shared" si="0"/>
        <v>191[     12]</v>
      </c>
      <c r="E19" s="77" t="str">
        <f t="shared" si="0"/>
        <v>218[     12]</v>
      </c>
      <c r="F19" s="77" t="str">
        <f t="shared" si="0"/>
        <v>231[     12]</v>
      </c>
      <c r="H19" s="105"/>
      <c r="I19" s="105"/>
      <c r="J19" s="105"/>
      <c r="K19" s="105" t="s">
        <v>349</v>
      </c>
      <c r="L19" s="105" t="s">
        <v>350</v>
      </c>
      <c r="M19" s="105" t="s">
        <v>351</v>
      </c>
      <c r="N19" s="105" t="s">
        <v>352</v>
      </c>
      <c r="O19" s="105" t="s">
        <v>737</v>
      </c>
      <c r="P19" s="105"/>
      <c r="Q19" s="105"/>
      <c r="R19" s="105"/>
      <c r="S19" s="105"/>
      <c r="T19" s="105"/>
      <c r="U19" s="105"/>
      <c r="V19" s="105"/>
      <c r="W19" s="105"/>
      <c r="Y19" s="27" t="s">
        <v>653</v>
      </c>
      <c r="AA19" s="3" t="s">
        <v>89</v>
      </c>
    </row>
    <row r="20" spans="1:27" s="27" customFormat="1" ht="15" customHeight="1" x14ac:dyDescent="0.25">
      <c r="A20" s="45" t="s">
        <v>220</v>
      </c>
      <c r="B20" s="13" t="s">
        <v>221</v>
      </c>
      <c r="C20" s="78" t="str">
        <f t="shared" si="0"/>
        <v>27,174[ 3,185]</v>
      </c>
      <c r="D20" s="78" t="str">
        <f t="shared" si="0"/>
        <v>29,838[ 3,550]</v>
      </c>
      <c r="E20" s="78" t="str">
        <f t="shared" si="0"/>
        <v>30,928[ 4,462]</v>
      </c>
      <c r="F20" s="78" t="str">
        <f t="shared" si="0"/>
        <v>31,982[ 4,650]</v>
      </c>
      <c r="H20" s="106"/>
      <c r="I20" s="106"/>
      <c r="J20" s="106"/>
      <c r="K20" s="106" t="s">
        <v>353</v>
      </c>
      <c r="L20" s="106" t="s">
        <v>354</v>
      </c>
      <c r="M20" s="106" t="s">
        <v>355</v>
      </c>
      <c r="N20" s="106" t="s">
        <v>356</v>
      </c>
      <c r="O20" s="106" t="s">
        <v>738</v>
      </c>
      <c r="P20" s="106"/>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114" t="s">
        <v>375</v>
      </c>
      <c r="I23" s="114" t="s">
        <v>559</v>
      </c>
      <c r="AA23" s="3" t="s">
        <v>89</v>
      </c>
    </row>
    <row r="24" spans="1:27" s="27" customFormat="1" ht="15" customHeight="1" x14ac:dyDescent="0.25">
      <c r="F24" s="28"/>
      <c r="I24" s="3"/>
      <c r="AA24" s="27" t="s">
        <v>89</v>
      </c>
    </row>
    <row r="25" spans="1:27" s="27" customFormat="1" ht="15" customHeight="1" x14ac:dyDescent="0.25">
      <c r="A25" s="312"/>
      <c r="B25" s="313"/>
      <c r="C25" s="117" t="str">
        <f>+'22Q4_パラメータ設定'!$D$4</f>
        <v>FY2019</v>
      </c>
      <c r="D25" s="117" t="str">
        <f>+'22Q4_パラメータ設定'!$E$4</f>
        <v>FY2020</v>
      </c>
      <c r="E25" s="117" t="str">
        <f>+'22Q4_パラメータ設定'!$F$4</f>
        <v>FY2021</v>
      </c>
      <c r="F25" s="31" t="str">
        <f>+'22Q4_パラメータ設定'!$G$4</f>
        <v>FY2022</v>
      </c>
      <c r="H25" s="135" t="e">
        <f>H6</f>
        <v>#REF!</v>
      </c>
      <c r="I25" s="135" t="e">
        <f t="shared" ref="I25:W25" si="1">I6</f>
        <v>#REF!</v>
      </c>
      <c r="J25" s="135" t="e">
        <f t="shared" si="1"/>
        <v>#REF!</v>
      </c>
      <c r="K25" s="135" t="e">
        <f t="shared" si="1"/>
        <v>#REF!</v>
      </c>
      <c r="L25" s="135" t="e">
        <f t="shared" si="1"/>
        <v>#REF!</v>
      </c>
      <c r="M25" s="135" t="e">
        <f t="shared" si="1"/>
        <v>#REF!</v>
      </c>
      <c r="N25" s="135" t="e">
        <f t="shared" si="1"/>
        <v>#REF!</v>
      </c>
      <c r="O25" s="135" t="e">
        <f t="shared" si="1"/>
        <v>#REF!</v>
      </c>
      <c r="P25" s="135" t="e">
        <f t="shared" si="1"/>
        <v>#REF!</v>
      </c>
      <c r="Q25" s="135" t="e">
        <f t="shared" si="1"/>
        <v>#REF!</v>
      </c>
      <c r="R25" s="135" t="e">
        <f t="shared" si="1"/>
        <v>#REF!</v>
      </c>
      <c r="S25" s="135" t="e">
        <f t="shared" si="1"/>
        <v>#REF!</v>
      </c>
      <c r="T25" s="135" t="e">
        <f t="shared" si="1"/>
        <v>#REF!</v>
      </c>
      <c r="U25" s="135" t="e">
        <f t="shared" si="1"/>
        <v>#REF!</v>
      </c>
      <c r="V25" s="135" t="e">
        <f t="shared" si="1"/>
        <v>#REF!</v>
      </c>
      <c r="W25" s="132" t="e">
        <f t="shared" si="1"/>
        <v>#REF!</v>
      </c>
      <c r="AA25" s="27" t="s">
        <v>89</v>
      </c>
    </row>
    <row r="26" spans="1:27" s="27" customFormat="1" ht="15" customHeight="1" x14ac:dyDescent="0.25">
      <c r="A26" s="314"/>
      <c r="B26" s="315"/>
      <c r="C26" s="119"/>
      <c r="D26" s="118"/>
      <c r="E26" s="118"/>
      <c r="F26" s="35"/>
      <c r="H26" s="33"/>
      <c r="I26" s="33"/>
      <c r="J26" s="33"/>
      <c r="K26" s="33"/>
      <c r="L26" s="33"/>
      <c r="M26" s="33"/>
      <c r="N26" s="33"/>
      <c r="O26" s="33"/>
      <c r="P26" s="33"/>
      <c r="Q26" s="33"/>
      <c r="R26" s="33"/>
      <c r="S26" s="33"/>
      <c r="T26" s="33"/>
      <c r="U26" s="33"/>
      <c r="V26" s="33"/>
      <c r="W26" s="34"/>
      <c r="AA26" s="3" t="s">
        <v>89</v>
      </c>
    </row>
    <row r="27" spans="1:27" s="27" customFormat="1" ht="15" customHeight="1" x14ac:dyDescent="0.25">
      <c r="A27" s="36" t="s">
        <v>499</v>
      </c>
      <c r="B27" s="136" t="s">
        <v>498</v>
      </c>
      <c r="C27" s="37"/>
      <c r="D27" s="37"/>
      <c r="E27" s="37"/>
      <c r="F27" s="37"/>
      <c r="G27" s="67"/>
      <c r="H27" s="48"/>
      <c r="I27" s="48"/>
      <c r="J27" s="48"/>
      <c r="K27" s="48"/>
      <c r="L27" s="48"/>
      <c r="M27" s="48"/>
      <c r="N27" s="48"/>
      <c r="O27" s="48"/>
      <c r="P27" s="48"/>
      <c r="Q27" s="48"/>
      <c r="R27" s="48"/>
      <c r="S27" s="48"/>
      <c r="T27" s="48"/>
      <c r="U27" s="48"/>
      <c r="V27" s="48"/>
      <c r="W27" s="48"/>
      <c r="AA27" s="3" t="s">
        <v>89</v>
      </c>
    </row>
    <row r="28" spans="1:27" s="27" customFormat="1" ht="15" customHeight="1" x14ac:dyDescent="0.25">
      <c r="A28" s="137" t="s">
        <v>438</v>
      </c>
      <c r="B28" s="12" t="s">
        <v>443</v>
      </c>
      <c r="C28" s="87">
        <f>+IF(L28="","―",L28)</f>
        <v>13.5</v>
      </c>
      <c r="D28" s="87">
        <f>+IF(M28="","―",M28)</f>
        <v>17</v>
      </c>
      <c r="E28" s="87">
        <f>+IF(N28="","―",N28)</f>
        <v>17.5</v>
      </c>
      <c r="F28" s="87">
        <f>+IF(O28="","―",O28)</f>
        <v>18.7</v>
      </c>
      <c r="G28" s="67"/>
      <c r="H28" s="97"/>
      <c r="I28" s="97"/>
      <c r="J28" s="97"/>
      <c r="K28" s="97"/>
      <c r="L28" s="97">
        <v>13.5</v>
      </c>
      <c r="M28" s="97">
        <v>17</v>
      </c>
      <c r="N28" s="97">
        <v>17.5</v>
      </c>
      <c r="O28" s="97">
        <v>18.7</v>
      </c>
      <c r="P28" s="97"/>
      <c r="Q28" s="97"/>
      <c r="R28" s="97"/>
      <c r="S28" s="97"/>
      <c r="T28" s="97"/>
      <c r="U28" s="97"/>
      <c r="V28" s="97"/>
      <c r="W28" s="97"/>
      <c r="Y28" s="27" t="s">
        <v>658</v>
      </c>
      <c r="AA28" s="3" t="s">
        <v>89</v>
      </c>
    </row>
    <row r="29" spans="1:27" s="27" customFormat="1" ht="15" customHeight="1" x14ac:dyDescent="0.25">
      <c r="A29" s="36" t="s">
        <v>417</v>
      </c>
      <c r="B29" s="136" t="s">
        <v>418</v>
      </c>
      <c r="C29" s="37"/>
      <c r="D29" s="37"/>
      <c r="E29" s="37"/>
      <c r="F29" s="37"/>
      <c r="G29" s="67"/>
      <c r="H29" s="48"/>
      <c r="I29" s="48"/>
      <c r="J29" s="48"/>
      <c r="K29" s="48"/>
      <c r="L29" s="48"/>
      <c r="M29" s="48"/>
      <c r="N29" s="48"/>
      <c r="O29" s="48"/>
      <c r="P29" s="48"/>
      <c r="Q29" s="48"/>
      <c r="R29" s="48"/>
      <c r="S29" s="48"/>
      <c r="T29" s="48"/>
      <c r="U29" s="48"/>
      <c r="V29" s="48"/>
      <c r="W29" s="48"/>
      <c r="AA29" s="3" t="s">
        <v>89</v>
      </c>
    </row>
    <row r="30" spans="1:27" s="27" customFormat="1" ht="15" customHeight="1" x14ac:dyDescent="0.25">
      <c r="A30" s="137" t="s">
        <v>426</v>
      </c>
      <c r="B30" s="12" t="s">
        <v>419</v>
      </c>
      <c r="C30" s="39">
        <f t="shared" ref="C30:F31" si="2">+IF(L30="","―",L30)</f>
        <v>249</v>
      </c>
      <c r="D30" s="39">
        <f t="shared" si="2"/>
        <v>280</v>
      </c>
      <c r="E30" s="39">
        <f t="shared" si="2"/>
        <v>316</v>
      </c>
      <c r="F30" s="39">
        <f t="shared" si="2"/>
        <v>378</v>
      </c>
      <c r="G30" s="67"/>
      <c r="H30" s="40"/>
      <c r="I30" s="40"/>
      <c r="J30" s="40"/>
      <c r="K30" s="40"/>
      <c r="L30" s="40">
        <v>249</v>
      </c>
      <c r="M30" s="40">
        <v>280</v>
      </c>
      <c r="N30" s="40">
        <v>316</v>
      </c>
      <c r="O30" s="40">
        <v>378</v>
      </c>
      <c r="P30" s="40"/>
      <c r="Q30" s="40"/>
      <c r="R30" s="40"/>
      <c r="S30" s="40"/>
      <c r="T30" s="40"/>
      <c r="U30" s="40"/>
      <c r="V30" s="40"/>
      <c r="W30" s="40"/>
      <c r="Y30" s="27" t="s">
        <v>657</v>
      </c>
      <c r="AA30" s="3" t="s">
        <v>89</v>
      </c>
    </row>
    <row r="31" spans="1:27" s="27" customFormat="1" ht="15" customHeight="1" x14ac:dyDescent="0.25">
      <c r="A31" s="68" t="s">
        <v>427</v>
      </c>
      <c r="B31" s="14" t="s">
        <v>428</v>
      </c>
      <c r="C31" s="89" t="str">
        <f t="shared" si="2"/>
        <v>―</v>
      </c>
      <c r="D31" s="89">
        <f t="shared" si="2"/>
        <v>12.4</v>
      </c>
      <c r="E31" s="89">
        <f t="shared" si="2"/>
        <v>12.9</v>
      </c>
      <c r="F31" s="89">
        <f t="shared" si="2"/>
        <v>19.600000000000001</v>
      </c>
      <c r="G31" s="67"/>
      <c r="H31" s="99"/>
      <c r="I31" s="99"/>
      <c r="J31" s="99"/>
      <c r="K31" s="99"/>
      <c r="L31" s="99"/>
      <c r="M31" s="99">
        <v>12.4</v>
      </c>
      <c r="N31" s="99">
        <v>12.9</v>
      </c>
      <c r="O31" s="99">
        <v>19.600000000000001</v>
      </c>
      <c r="P31" s="99"/>
      <c r="Q31" s="99"/>
      <c r="R31" s="99"/>
      <c r="S31" s="99"/>
      <c r="T31" s="99"/>
      <c r="U31" s="99"/>
      <c r="V31" s="99"/>
      <c r="W31" s="99"/>
      <c r="Y31" s="27" t="s">
        <v>657</v>
      </c>
      <c r="AA31" s="3" t="s">
        <v>89</v>
      </c>
    </row>
    <row r="32" spans="1:27" s="27" customFormat="1" ht="15" customHeight="1" x14ac:dyDescent="0.25">
      <c r="A32" s="36" t="s">
        <v>420</v>
      </c>
      <c r="B32" s="136" t="s">
        <v>421</v>
      </c>
      <c r="C32" s="37"/>
      <c r="D32" s="37"/>
      <c r="E32" s="37"/>
      <c r="F32" s="37"/>
      <c r="G32" s="67"/>
      <c r="H32" s="48"/>
      <c r="I32" s="48"/>
      <c r="J32" s="48"/>
      <c r="K32" s="48"/>
      <c r="L32" s="48"/>
      <c r="M32" s="48"/>
      <c r="N32" s="48"/>
      <c r="O32" s="48"/>
      <c r="P32" s="48"/>
      <c r="Q32" s="48"/>
      <c r="R32" s="48"/>
      <c r="S32" s="48"/>
      <c r="T32" s="48"/>
      <c r="U32" s="48"/>
      <c r="V32" s="48"/>
      <c r="W32" s="48"/>
      <c r="AA32" s="3" t="s">
        <v>89</v>
      </c>
    </row>
    <row r="33" spans="1:27" s="27" customFormat="1" ht="15" customHeight="1" x14ac:dyDescent="0.25">
      <c r="A33" s="137" t="s">
        <v>429</v>
      </c>
      <c r="B33" s="12" t="s">
        <v>430</v>
      </c>
      <c r="C33" s="43">
        <f t="shared" ref="C33:F34" si="3">+IF(L33="","―",L33)</f>
        <v>46</v>
      </c>
      <c r="D33" s="43">
        <f t="shared" si="3"/>
        <v>46</v>
      </c>
      <c r="E33" s="43">
        <f t="shared" si="3"/>
        <v>45</v>
      </c>
      <c r="F33" s="43">
        <f t="shared" si="3"/>
        <v>43</v>
      </c>
      <c r="G33" s="67"/>
      <c r="H33" s="40"/>
      <c r="I33" s="40"/>
      <c r="J33" s="40"/>
      <c r="K33" s="40"/>
      <c r="L33" s="40">
        <v>46</v>
      </c>
      <c r="M33" s="40">
        <v>46</v>
      </c>
      <c r="N33" s="40">
        <v>45</v>
      </c>
      <c r="O33" s="40">
        <v>43</v>
      </c>
      <c r="P33" s="40"/>
      <c r="Q33" s="40"/>
      <c r="R33" s="40"/>
      <c r="S33" s="40"/>
      <c r="T33" s="40"/>
      <c r="U33" s="40"/>
      <c r="V33" s="40"/>
      <c r="W33" s="40"/>
      <c r="Y33" s="27" t="s">
        <v>657</v>
      </c>
      <c r="AA33" s="3" t="s">
        <v>89</v>
      </c>
    </row>
    <row r="34" spans="1:27" s="27" customFormat="1" ht="15" customHeight="1" x14ac:dyDescent="0.25">
      <c r="A34" s="45" t="s">
        <v>739</v>
      </c>
      <c r="B34" s="134" t="s">
        <v>612</v>
      </c>
      <c r="C34" s="91">
        <f t="shared" si="3"/>
        <v>7.3</v>
      </c>
      <c r="D34" s="91">
        <f t="shared" si="3"/>
        <v>2.4</v>
      </c>
      <c r="E34" s="91">
        <f t="shared" si="3"/>
        <v>-1.5</v>
      </c>
      <c r="F34" s="91">
        <f t="shared" si="3"/>
        <v>-2.9</v>
      </c>
      <c r="G34" s="67"/>
      <c r="H34" s="142"/>
      <c r="I34" s="142"/>
      <c r="J34" s="142"/>
      <c r="K34" s="142"/>
      <c r="L34" s="142">
        <v>7.3</v>
      </c>
      <c r="M34" s="142">
        <v>2.4</v>
      </c>
      <c r="N34" s="142">
        <v>-1.5</v>
      </c>
      <c r="O34" s="142">
        <v>-2.9</v>
      </c>
      <c r="P34" s="142"/>
      <c r="Q34" s="142"/>
      <c r="R34" s="142"/>
      <c r="S34" s="142"/>
      <c r="T34" s="142"/>
      <c r="U34" s="142"/>
      <c r="V34" s="142"/>
      <c r="W34" s="142"/>
      <c r="Y34" s="27" t="s">
        <v>655</v>
      </c>
      <c r="AA34" s="3" t="s">
        <v>89</v>
      </c>
    </row>
    <row r="35" spans="1:27" s="27" customFormat="1" ht="15" customHeight="1" x14ac:dyDescent="0.25">
      <c r="A35" s="36" t="s">
        <v>740</v>
      </c>
      <c r="B35" s="136" t="s">
        <v>752</v>
      </c>
      <c r="C35" s="37"/>
      <c r="D35" s="37"/>
      <c r="E35" s="37"/>
      <c r="F35" s="37"/>
      <c r="G35" s="67"/>
      <c r="H35" s="48"/>
      <c r="I35" s="48"/>
      <c r="J35" s="48"/>
      <c r="K35" s="48"/>
      <c r="L35" s="48"/>
      <c r="M35" s="48"/>
      <c r="N35" s="48"/>
      <c r="O35" s="48"/>
      <c r="P35" s="48"/>
      <c r="Q35" s="48"/>
      <c r="R35" s="48"/>
      <c r="S35" s="48"/>
      <c r="T35" s="48"/>
      <c r="U35" s="48"/>
      <c r="V35" s="48"/>
      <c r="W35" s="48"/>
      <c r="AA35" s="3" t="s">
        <v>89</v>
      </c>
    </row>
    <row r="36" spans="1:27" s="27" customFormat="1" ht="15" customHeight="1" x14ac:dyDescent="0.25">
      <c r="A36" s="137" t="s">
        <v>439</v>
      </c>
      <c r="B36" s="12" t="s">
        <v>441</v>
      </c>
      <c r="C36" s="87">
        <f t="shared" ref="C36:F37" si="4">+IF(L36="","―",L36)</f>
        <v>0.8</v>
      </c>
      <c r="D36" s="87">
        <f t="shared" si="4"/>
        <v>2.8</v>
      </c>
      <c r="E36" s="87">
        <f t="shared" si="4"/>
        <v>-2</v>
      </c>
      <c r="F36" s="87">
        <f t="shared" si="4"/>
        <v>-1.6</v>
      </c>
      <c r="G36" s="67"/>
      <c r="H36" s="97"/>
      <c r="I36" s="97"/>
      <c r="J36" s="97"/>
      <c r="K36" s="97"/>
      <c r="L36" s="97">
        <v>0.8</v>
      </c>
      <c r="M36" s="97">
        <v>2.8</v>
      </c>
      <c r="N36" s="97">
        <v>-2</v>
      </c>
      <c r="O36" s="97">
        <v>-1.6</v>
      </c>
      <c r="P36" s="97"/>
      <c r="Q36" s="97"/>
      <c r="R36" s="97"/>
      <c r="S36" s="97"/>
      <c r="T36" s="97"/>
      <c r="U36" s="97"/>
      <c r="V36" s="97"/>
      <c r="W36" s="97"/>
      <c r="Y36" s="27" t="s">
        <v>656</v>
      </c>
      <c r="AA36" s="3" t="s">
        <v>89</v>
      </c>
    </row>
    <row r="37" spans="1:27" s="27" customFormat="1" ht="15" customHeight="1" x14ac:dyDescent="0.25">
      <c r="A37" s="68" t="s">
        <v>440</v>
      </c>
      <c r="B37" s="14" t="s">
        <v>442</v>
      </c>
      <c r="C37" s="89">
        <f t="shared" si="4"/>
        <v>2.9</v>
      </c>
      <c r="D37" s="89">
        <f t="shared" si="4"/>
        <v>2.2999999999999998</v>
      </c>
      <c r="E37" s="89">
        <f t="shared" si="4"/>
        <v>-3.6</v>
      </c>
      <c r="F37" s="89">
        <f t="shared" si="4"/>
        <v>-0.8</v>
      </c>
      <c r="G37" s="67"/>
      <c r="H37" s="99"/>
      <c r="I37" s="99"/>
      <c r="J37" s="99"/>
      <c r="K37" s="99"/>
      <c r="L37" s="99">
        <v>2.9</v>
      </c>
      <c r="M37" s="99">
        <v>2.2999999999999998</v>
      </c>
      <c r="N37" s="99">
        <v>-3.6</v>
      </c>
      <c r="O37" s="99">
        <v>-0.8</v>
      </c>
      <c r="P37" s="99"/>
      <c r="Q37" s="99"/>
      <c r="R37" s="99"/>
      <c r="S37" s="99"/>
      <c r="T37" s="99"/>
      <c r="U37" s="99"/>
      <c r="V37" s="99"/>
      <c r="W37" s="99"/>
      <c r="Y37" s="27" t="s">
        <v>656</v>
      </c>
      <c r="AA37" s="3" t="s">
        <v>89</v>
      </c>
    </row>
    <row r="38" spans="1:27" s="27" customFormat="1" ht="15" customHeight="1" x14ac:dyDescent="0.25">
      <c r="AA38" s="3" t="s">
        <v>89</v>
      </c>
    </row>
    <row r="39" spans="1:27" s="27" customFormat="1" ht="15" customHeight="1" x14ac:dyDescent="0.25">
      <c r="AA39" s="3" t="s">
        <v>89</v>
      </c>
    </row>
    <row r="40" spans="1:27" ht="15" customHeight="1" x14ac:dyDescent="0.25">
      <c r="A40" s="1" t="s">
        <v>741</v>
      </c>
      <c r="H40" s="114" t="s">
        <v>375</v>
      </c>
      <c r="I40" s="114" t="s">
        <v>559</v>
      </c>
      <c r="AA40" s="3" t="s">
        <v>89</v>
      </c>
    </row>
    <row r="41" spans="1:27" s="27" customFormat="1" ht="15" customHeight="1" x14ac:dyDescent="0.25">
      <c r="F41" s="28" t="s">
        <v>437</v>
      </c>
      <c r="I41" s="3"/>
      <c r="AA41" s="27" t="s">
        <v>89</v>
      </c>
    </row>
    <row r="42" spans="1:27" s="27" customFormat="1" ht="15" customHeight="1" x14ac:dyDescent="0.25">
      <c r="A42" s="312"/>
      <c r="B42" s="313"/>
      <c r="C42" s="117" t="str">
        <f>+'22Q4_パラメータ設定'!$D$4</f>
        <v>FY2019</v>
      </c>
      <c r="D42" s="117" t="str">
        <f>+'22Q4_パラメータ設定'!$E$4</f>
        <v>FY2020</v>
      </c>
      <c r="E42" s="117" t="str">
        <f>+'22Q4_パラメータ設定'!$F$4</f>
        <v>FY2021</v>
      </c>
      <c r="F42" s="31" t="str">
        <f>+'22Q4_パラメータ設定'!$G$4</f>
        <v>FY2022</v>
      </c>
      <c r="H42" s="135" t="e">
        <f>H25</f>
        <v>#REF!</v>
      </c>
      <c r="I42" s="135" t="e">
        <f t="shared" ref="I42:W42" si="5">I25</f>
        <v>#REF!</v>
      </c>
      <c r="J42" s="135" t="e">
        <f t="shared" si="5"/>
        <v>#REF!</v>
      </c>
      <c r="K42" s="135" t="e">
        <f t="shared" si="5"/>
        <v>#REF!</v>
      </c>
      <c r="L42" s="135" t="e">
        <f t="shared" si="5"/>
        <v>#REF!</v>
      </c>
      <c r="M42" s="135" t="e">
        <f t="shared" si="5"/>
        <v>#REF!</v>
      </c>
      <c r="N42" s="135" t="e">
        <f t="shared" si="5"/>
        <v>#REF!</v>
      </c>
      <c r="O42" s="135" t="e">
        <f t="shared" si="5"/>
        <v>#REF!</v>
      </c>
      <c r="P42" s="135" t="e">
        <f t="shared" si="5"/>
        <v>#REF!</v>
      </c>
      <c r="Q42" s="135" t="e">
        <f t="shared" si="5"/>
        <v>#REF!</v>
      </c>
      <c r="R42" s="135" t="e">
        <f t="shared" si="5"/>
        <v>#REF!</v>
      </c>
      <c r="S42" s="135" t="e">
        <f t="shared" si="5"/>
        <v>#REF!</v>
      </c>
      <c r="T42" s="135" t="e">
        <f t="shared" si="5"/>
        <v>#REF!</v>
      </c>
      <c r="U42" s="135" t="e">
        <f t="shared" si="5"/>
        <v>#REF!</v>
      </c>
      <c r="V42" s="135" t="e">
        <f t="shared" si="5"/>
        <v>#REF!</v>
      </c>
      <c r="W42" s="132" t="e">
        <f t="shared" si="5"/>
        <v>#REF!</v>
      </c>
      <c r="AA42" s="27" t="s">
        <v>89</v>
      </c>
    </row>
    <row r="43" spans="1:27" s="27" customFormat="1" ht="15" customHeight="1" x14ac:dyDescent="0.25">
      <c r="A43" s="314"/>
      <c r="B43" s="315"/>
      <c r="C43" s="119"/>
      <c r="D43" s="118"/>
      <c r="E43" s="118"/>
      <c r="F43" s="35"/>
      <c r="H43" s="33"/>
      <c r="I43" s="33"/>
      <c r="J43" s="33"/>
      <c r="K43" s="33"/>
      <c r="L43" s="33"/>
      <c r="M43" s="33"/>
      <c r="N43" s="33"/>
      <c r="O43" s="33"/>
      <c r="P43" s="33"/>
      <c r="Q43" s="33"/>
      <c r="R43" s="33"/>
      <c r="S43" s="33"/>
      <c r="T43" s="33"/>
      <c r="U43" s="33"/>
      <c r="V43" s="33"/>
      <c r="W43" s="34"/>
      <c r="AA43" s="3" t="s">
        <v>89</v>
      </c>
    </row>
    <row r="44" spans="1:27" s="27" customFormat="1" ht="15" customHeight="1" x14ac:dyDescent="0.25">
      <c r="A44" s="36" t="s">
        <v>723</v>
      </c>
      <c r="B44" s="136" t="s">
        <v>724</v>
      </c>
      <c r="C44" s="37"/>
      <c r="D44" s="37"/>
      <c r="E44" s="37"/>
      <c r="F44" s="37"/>
      <c r="G44" s="67"/>
      <c r="H44" s="48"/>
      <c r="I44" s="48"/>
      <c r="J44" s="48"/>
      <c r="K44" s="48"/>
      <c r="L44" s="48"/>
      <c r="M44" s="48"/>
      <c r="N44" s="48"/>
      <c r="O44" s="48"/>
      <c r="P44" s="48"/>
      <c r="Q44" s="48"/>
      <c r="R44" s="48"/>
      <c r="S44" s="48"/>
      <c r="T44" s="48"/>
      <c r="U44" s="48"/>
      <c r="V44" s="48"/>
      <c r="W44" s="48"/>
      <c r="Y44" s="27" t="s">
        <v>654</v>
      </c>
      <c r="AA44" s="3" t="s">
        <v>89</v>
      </c>
    </row>
    <row r="45" spans="1:27" s="27" customFormat="1" ht="15" customHeight="1" x14ac:dyDescent="0.25">
      <c r="A45" s="137" t="s">
        <v>435</v>
      </c>
      <c r="B45" s="12" t="s">
        <v>436</v>
      </c>
      <c r="C45" s="39" t="str">
        <f t="shared" ref="C45:F49" si="6">+IF(L45="","―",L45)</f>
        <v>―</v>
      </c>
      <c r="D45" s="39">
        <f t="shared" si="6"/>
        <v>24651</v>
      </c>
      <c r="E45" s="39">
        <f t="shared" si="6"/>
        <v>27354</v>
      </c>
      <c r="F45" s="39">
        <f t="shared" si="6"/>
        <v>30466</v>
      </c>
      <c r="G45" s="67"/>
      <c r="H45" s="40"/>
      <c r="I45" s="40"/>
      <c r="J45" s="40"/>
      <c r="K45" s="40"/>
      <c r="L45" s="40"/>
      <c r="M45" s="40">
        <v>24651</v>
      </c>
      <c r="N45" s="40">
        <v>27354</v>
      </c>
      <c r="O45" s="40">
        <v>30466</v>
      </c>
      <c r="P45" s="40"/>
      <c r="Q45" s="40"/>
      <c r="R45" s="40"/>
      <c r="S45" s="40"/>
      <c r="T45" s="40"/>
      <c r="U45" s="40"/>
      <c r="V45" s="40"/>
      <c r="W45" s="40"/>
      <c r="Y45" s="27" t="s">
        <v>654</v>
      </c>
      <c r="AA45" s="3" t="s">
        <v>89</v>
      </c>
    </row>
    <row r="46" spans="1:27" s="27" customFormat="1" ht="15" customHeight="1" x14ac:dyDescent="0.25">
      <c r="A46" s="138" t="s">
        <v>432</v>
      </c>
      <c r="B46" s="139" t="s">
        <v>431</v>
      </c>
      <c r="C46" s="39" t="str">
        <f t="shared" si="6"/>
        <v>―</v>
      </c>
      <c r="D46" s="39">
        <f t="shared" si="6"/>
        <v>18375</v>
      </c>
      <c r="E46" s="39">
        <f t="shared" si="6"/>
        <v>20552</v>
      </c>
      <c r="F46" s="39">
        <f t="shared" si="6"/>
        <v>22391</v>
      </c>
      <c r="G46" s="67"/>
      <c r="H46" s="40"/>
      <c r="I46" s="40"/>
      <c r="J46" s="40"/>
      <c r="K46" s="40"/>
      <c r="L46" s="40"/>
      <c r="M46" s="40">
        <v>18375</v>
      </c>
      <c r="N46" s="40">
        <v>20552</v>
      </c>
      <c r="O46" s="40">
        <v>22391</v>
      </c>
      <c r="P46" s="40"/>
      <c r="Q46" s="40"/>
      <c r="R46" s="40"/>
      <c r="S46" s="40"/>
      <c r="T46" s="40"/>
      <c r="U46" s="40"/>
      <c r="V46" s="40"/>
      <c r="W46" s="40"/>
      <c r="Y46" s="27" t="s">
        <v>654</v>
      </c>
      <c r="AA46" s="3" t="s">
        <v>89</v>
      </c>
    </row>
    <row r="47" spans="1:27" s="27" customFormat="1" ht="15" customHeight="1" x14ac:dyDescent="0.25">
      <c r="A47" s="145" t="s">
        <v>469</v>
      </c>
      <c r="B47" s="146" t="s">
        <v>468</v>
      </c>
      <c r="C47" s="39" t="str">
        <f t="shared" si="6"/>
        <v>―</v>
      </c>
      <c r="D47" s="39">
        <f t="shared" si="6"/>
        <v>3449</v>
      </c>
      <c r="E47" s="39">
        <f t="shared" si="6"/>
        <v>3496</v>
      </c>
      <c r="F47" s="39">
        <f t="shared" si="6"/>
        <v>3332</v>
      </c>
      <c r="G47" s="67"/>
      <c r="H47" s="40"/>
      <c r="I47" s="40"/>
      <c r="J47" s="40"/>
      <c r="K47" s="40"/>
      <c r="L47" s="40"/>
      <c r="M47" s="40">
        <v>3449</v>
      </c>
      <c r="N47" s="40">
        <v>3496</v>
      </c>
      <c r="O47" s="40">
        <v>3332</v>
      </c>
      <c r="P47" s="40"/>
      <c r="Q47" s="40"/>
      <c r="R47" s="40"/>
      <c r="S47" s="40"/>
      <c r="T47" s="40"/>
      <c r="U47" s="40"/>
      <c r="V47" s="40"/>
      <c r="W47" s="40"/>
      <c r="Y47" s="27" t="s">
        <v>654</v>
      </c>
      <c r="AA47" s="3" t="s">
        <v>89</v>
      </c>
    </row>
    <row r="48" spans="1:27" s="27" customFormat="1" ht="15" customHeight="1" x14ac:dyDescent="0.25">
      <c r="A48" s="145" t="s">
        <v>471</v>
      </c>
      <c r="B48" s="146" t="s">
        <v>470</v>
      </c>
      <c r="C48" s="39" t="str">
        <f t="shared" si="6"/>
        <v>―</v>
      </c>
      <c r="D48" s="39">
        <f t="shared" si="6"/>
        <v>14926</v>
      </c>
      <c r="E48" s="39">
        <f t="shared" si="6"/>
        <v>17057</v>
      </c>
      <c r="F48" s="39">
        <f t="shared" si="6"/>
        <v>19060</v>
      </c>
      <c r="G48" s="67"/>
      <c r="H48" s="40"/>
      <c r="I48" s="40"/>
      <c r="J48" s="40"/>
      <c r="K48" s="40"/>
      <c r="L48" s="40"/>
      <c r="M48" s="40">
        <v>14926</v>
      </c>
      <c r="N48" s="40">
        <v>17057</v>
      </c>
      <c r="O48" s="40">
        <v>19060</v>
      </c>
      <c r="P48" s="40"/>
      <c r="Q48" s="40"/>
      <c r="R48" s="40"/>
      <c r="S48" s="40"/>
      <c r="T48" s="40"/>
      <c r="U48" s="40"/>
      <c r="V48" s="40"/>
      <c r="W48" s="40"/>
      <c r="Y48" s="27" t="s">
        <v>654</v>
      </c>
      <c r="AA48" s="3" t="s">
        <v>89</v>
      </c>
    </row>
    <row r="49" spans="1:27" s="27" customFormat="1" ht="15" customHeight="1" x14ac:dyDescent="0.25">
      <c r="A49" s="140" t="s">
        <v>434</v>
      </c>
      <c r="B49" s="141" t="s">
        <v>433</v>
      </c>
      <c r="C49" s="43" t="str">
        <f t="shared" si="6"/>
        <v>―</v>
      </c>
      <c r="D49" s="43">
        <f t="shared" si="6"/>
        <v>6276</v>
      </c>
      <c r="E49" s="43">
        <f t="shared" si="6"/>
        <v>6802</v>
      </c>
      <c r="F49" s="43">
        <f t="shared" si="6"/>
        <v>8075</v>
      </c>
      <c r="G49" s="67"/>
      <c r="H49" s="44"/>
      <c r="I49" s="44"/>
      <c r="J49" s="44"/>
      <c r="K49" s="44"/>
      <c r="L49" s="44"/>
      <c r="M49" s="44">
        <v>6276</v>
      </c>
      <c r="N49" s="44">
        <v>6802</v>
      </c>
      <c r="O49" s="44">
        <v>8075</v>
      </c>
      <c r="P49" s="44"/>
      <c r="Q49" s="44"/>
      <c r="R49" s="44"/>
      <c r="S49" s="44"/>
      <c r="T49" s="44"/>
      <c r="U49" s="44"/>
      <c r="V49" s="44"/>
      <c r="W49" s="44"/>
      <c r="Y49" s="27" t="s">
        <v>654</v>
      </c>
      <c r="AA49" s="3" t="s">
        <v>89</v>
      </c>
    </row>
    <row r="50" spans="1:27" s="27" customFormat="1" ht="15" customHeight="1" x14ac:dyDescent="0.25">
      <c r="A50" s="36" t="s">
        <v>725</v>
      </c>
      <c r="B50" s="136" t="s">
        <v>744</v>
      </c>
      <c r="C50" s="37"/>
      <c r="D50" s="37"/>
      <c r="E50" s="37"/>
      <c r="F50" s="37"/>
      <c r="G50" s="67"/>
      <c r="H50" s="48"/>
      <c r="I50" s="48"/>
      <c r="J50" s="48"/>
      <c r="K50" s="48"/>
      <c r="L50" s="48"/>
      <c r="M50" s="48"/>
      <c r="N50" s="48"/>
      <c r="O50" s="48"/>
      <c r="P50" s="48"/>
      <c r="Q50" s="48"/>
      <c r="R50" s="48"/>
      <c r="S50" s="48"/>
      <c r="T50" s="48"/>
      <c r="U50" s="48"/>
      <c r="V50" s="48"/>
      <c r="W50" s="48"/>
      <c r="Y50" s="27" t="s">
        <v>654</v>
      </c>
      <c r="AA50" s="3" t="s">
        <v>89</v>
      </c>
    </row>
    <row r="51" spans="1:27" s="27" customFormat="1" ht="15" customHeight="1" x14ac:dyDescent="0.25">
      <c r="A51" s="140" t="s">
        <v>431</v>
      </c>
      <c r="B51" s="141" t="s">
        <v>431</v>
      </c>
      <c r="C51" s="144" t="str">
        <f>+IF(L51="","―",L51)</f>
        <v>―</v>
      </c>
      <c r="D51" s="98">
        <f>+IF(M51="","―",M51)</f>
        <v>30.2</v>
      </c>
      <c r="E51" s="98">
        <f>+IF(N51="","―",N51)</f>
        <v>29.5</v>
      </c>
      <c r="F51" s="98">
        <f>+IF(O51="","―",O51)</f>
        <v>29.68</v>
      </c>
      <c r="G51" s="67"/>
      <c r="H51" s="143"/>
      <c r="I51" s="143"/>
      <c r="J51" s="143"/>
      <c r="K51" s="143"/>
      <c r="L51" s="143"/>
      <c r="M51" s="143">
        <v>30.2</v>
      </c>
      <c r="N51" s="143">
        <v>29.5</v>
      </c>
      <c r="O51" s="143">
        <v>29.68</v>
      </c>
      <c r="P51" s="143"/>
      <c r="Q51" s="143"/>
      <c r="R51" s="143"/>
      <c r="S51" s="143"/>
      <c r="T51" s="143"/>
      <c r="U51" s="143"/>
      <c r="V51" s="143"/>
      <c r="W51" s="14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r:id="rId1"/>
  <headerFooter>
    <oddFooter>&amp;R7</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2ABB2-E7E3-4ACD-96D0-69407E01E78D}">
  <dimension ref="A1:CB81"/>
  <sheetViews>
    <sheetView defaultGridColor="0" view="pageBreakPreview" colorId="23" zoomScale="60" zoomScaleNormal="100" workbookViewId="0">
      <pane xSplit="11" ySplit="3" topLeftCell="AN16"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
      <c r="BZ3" s="170" t="s">
        <v>635</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+'22Q4_パラメータ設定'!$F$4</f>
        <v>FY2021</v>
      </c>
      <c r="D56" s="353"/>
      <c r="E56" s="353"/>
      <c r="F56" s="354"/>
      <c r="G56" s="355" t="str">
        <f>+'22Q4_パラメータ設定'!$G$4</f>
        <v>FY2022</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383</v>
      </c>
      <c r="I57" s="119" t="s">
        <v>384</v>
      </c>
      <c r="J57" s="35" t="s">
        <v>377</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+IF(OR(AK58="",AK58=0),"―",IF(AK58&lt;0,ROUNDDOWN(AK58/10^6,0)+-0.0000001,ROUNDDOWN(AK58/10^6,0)))</f>
        <v>29095</v>
      </c>
      <c r="D58" s="107">
        <f t="shared" ref="D58:J62" si="1">+IF(OR(AL58="",AL58=0),"―",IF(AL58&lt;0,ROUNDDOWN(AL58/10^6,0)+-0.0000001,ROUNDDOWN(AL58/10^6,0)))</f>
        <v>29055</v>
      </c>
      <c r="E58" s="107">
        <f t="shared" si="1"/>
        <v>29104</v>
      </c>
      <c r="F58" s="107">
        <f t="shared" si="1"/>
        <v>29984</v>
      </c>
      <c r="G58" s="107">
        <f t="shared" si="1"/>
        <v>32059</v>
      </c>
      <c r="H58" s="107">
        <f t="shared" si="1"/>
        <v>33081</v>
      </c>
      <c r="I58" s="107">
        <f t="shared" si="1"/>
        <v>33299</v>
      </c>
      <c r="J58" s="107">
        <f t="shared" si="1"/>
        <v>32647</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 t="shared" si="2"/>
        <v>32059328119</v>
      </c>
      <c r="AP58" s="107">
        <f t="shared" si="2"/>
        <v>33081599028</v>
      </c>
      <c r="AQ58" s="107">
        <f t="shared" si="2"/>
        <v>33299992180</v>
      </c>
      <c r="AR58" s="107">
        <f t="shared" si="2"/>
        <v>32647621319</v>
      </c>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+IF(OR(AK59="",AK59=0),"―",IF(AK59&lt;0,ROUNDDOWN(AK59/10^6,0)+-0.0000001,ROUNDDOWN(AK59/10^6,0)))</f>
        <v>16585</v>
      </c>
      <c r="D59" s="110">
        <f t="shared" si="1"/>
        <v>16299</v>
      </c>
      <c r="E59" s="110">
        <f t="shared" si="1"/>
        <v>15980</v>
      </c>
      <c r="F59" s="110">
        <f t="shared" si="1"/>
        <v>17176</v>
      </c>
      <c r="G59" s="110">
        <f t="shared" si="1"/>
        <v>17085</v>
      </c>
      <c r="H59" s="110">
        <f t="shared" si="1"/>
        <v>18562</v>
      </c>
      <c r="I59" s="110">
        <f t="shared" si="1"/>
        <v>18420</v>
      </c>
      <c r="J59" s="110">
        <f t="shared" si="1"/>
        <v>17960</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f>AP77-AO77</f>
        <v>18562798514</v>
      </c>
      <c r="AQ59" s="110">
        <f>AQ77-AP77</f>
        <v>18420857641</v>
      </c>
      <c r="AR59" s="110">
        <f>AR77-AQ77</f>
        <v>17960094831</v>
      </c>
      <c r="AS59" s="110">
        <f>AS77</f>
        <v>0</v>
      </c>
      <c r="AT59" s="110">
        <f>AT77-AS77</f>
        <v>0</v>
      </c>
      <c r="AU59" s="110">
        <f>AU77-AT77</f>
        <v>0</v>
      </c>
      <c r="AV59" s="110">
        <f>AV77-AU77</f>
        <v>0</v>
      </c>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+IF(OR(AK60="",AK60=0),"―",IF(AK60&lt;0,ROUNDDOWN(AK60/10^6,0)+-0.0000001,ROUNDDOWN(AK60/10^6,0)))</f>
        <v>11671</v>
      </c>
      <c r="D60" s="110">
        <f t="shared" si="1"/>
        <v>11916</v>
      </c>
      <c r="E60" s="110">
        <f t="shared" si="1"/>
        <v>12283</v>
      </c>
      <c r="F60" s="110">
        <f t="shared" si="1"/>
        <v>11731</v>
      </c>
      <c r="G60" s="110">
        <f t="shared" si="1"/>
        <v>12082</v>
      </c>
      <c r="H60" s="110">
        <f t="shared" si="1"/>
        <v>12089</v>
      </c>
      <c r="I60" s="110">
        <f t="shared" si="1"/>
        <v>12356</v>
      </c>
      <c r="J60" s="110">
        <f t="shared" si="1"/>
        <v>12008</v>
      </c>
      <c r="K60" s="67"/>
      <c r="L60" s="67" t="s">
        <v>365</v>
      </c>
      <c r="M60" s="110">
        <f>M78</f>
        <v>0</v>
      </c>
      <c r="N60" s="110">
        <f t="shared" ref="N60:P62" si="3">N78-M78</f>
        <v>0</v>
      </c>
      <c r="O60" s="110">
        <f t="shared" si="3"/>
        <v>0</v>
      </c>
      <c r="P60" s="110">
        <f t="shared" si="3"/>
        <v>0</v>
      </c>
      <c r="Q60" s="110">
        <f>Q78</f>
        <v>0</v>
      </c>
      <c r="R60" s="110">
        <f t="shared" ref="R60:T62" si="4">R78-Q78</f>
        <v>0</v>
      </c>
      <c r="S60" s="110">
        <f t="shared" si="4"/>
        <v>0</v>
      </c>
      <c r="T60" s="110">
        <f t="shared" si="4"/>
        <v>0</v>
      </c>
      <c r="U60" s="110">
        <f>U78</f>
        <v>3686457328</v>
      </c>
      <c r="V60" s="110">
        <f t="shared" ref="V60:X62" si="5">V78-U78</f>
        <v>3957024597</v>
      </c>
      <c r="W60" s="110">
        <f t="shared" si="5"/>
        <v>5072883166</v>
      </c>
      <c r="X60" s="110">
        <f t="shared" si="5"/>
        <v>5927756268</v>
      </c>
      <c r="Y60" s="110">
        <f>Y78</f>
        <v>6131104357</v>
      </c>
      <c r="Z60" s="110">
        <f t="shared" ref="Z60:AB62" si="6">Z78-Y78</f>
        <v>6156113626</v>
      </c>
      <c r="AA60" s="110">
        <f t="shared" si="6"/>
        <v>6729534934</v>
      </c>
      <c r="AB60" s="110">
        <f t="shared" si="6"/>
        <v>7425061523</v>
      </c>
      <c r="AC60" s="110">
        <f>AC78</f>
        <v>8477873011</v>
      </c>
      <c r="AD60" s="110">
        <f t="shared" ref="AD60:AF62" si="7">AD78-AC78</f>
        <v>8639663347</v>
      </c>
      <c r="AE60" s="110">
        <f t="shared" si="7"/>
        <v>9084831539</v>
      </c>
      <c r="AF60" s="110">
        <f t="shared" si="7"/>
        <v>8883269362</v>
      </c>
      <c r="AG60" s="110">
        <f>AG78</f>
        <v>9347644043</v>
      </c>
      <c r="AH60" s="110">
        <f t="shared" ref="AH60:AJ62" si="8">AH78-AG78</f>
        <v>9756200738</v>
      </c>
      <c r="AI60" s="110">
        <f t="shared" si="8"/>
        <v>11722775208</v>
      </c>
      <c r="AJ60" s="110">
        <f t="shared" si="8"/>
        <v>11476919062</v>
      </c>
      <c r="AK60" s="110">
        <f>AK78</f>
        <v>11671131728</v>
      </c>
      <c r="AL60" s="110">
        <f t="shared" ref="AL60:AN62" si="9">AL78-AK78</f>
        <v>11916851032</v>
      </c>
      <c r="AM60" s="110">
        <f t="shared" si="9"/>
        <v>12283685855</v>
      </c>
      <c r="AN60" s="110">
        <f t="shared" si="9"/>
        <v>11731177508</v>
      </c>
      <c r="AO60" s="110">
        <f>AO78</f>
        <v>12082106976</v>
      </c>
      <c r="AP60" s="110">
        <f t="shared" ref="AP60:AR62" si="10">AP78-AO78</f>
        <v>12089593909</v>
      </c>
      <c r="AQ60" s="110">
        <f t="shared" si="10"/>
        <v>12356737961</v>
      </c>
      <c r="AR60" s="110">
        <f t="shared" si="10"/>
        <v>12008546502</v>
      </c>
      <c r="AS60" s="110">
        <f>AS78</f>
        <v>0</v>
      </c>
      <c r="AT60" s="110">
        <f t="shared" ref="AT60:AV62" si="11">AT78-AS78</f>
        <v>0</v>
      </c>
      <c r="AU60" s="110">
        <f t="shared" si="11"/>
        <v>0</v>
      </c>
      <c r="AV60" s="110">
        <f t="shared" si="11"/>
        <v>0</v>
      </c>
      <c r="AW60" s="110">
        <f>AW78</f>
        <v>0</v>
      </c>
      <c r="AX60" s="110">
        <f t="shared" ref="AX60:AZ62" si="12">AX78-AW78</f>
        <v>0</v>
      </c>
      <c r="AY60" s="110">
        <f t="shared" si="12"/>
        <v>0</v>
      </c>
      <c r="AZ60" s="110">
        <f t="shared" si="12"/>
        <v>0</v>
      </c>
      <c r="BA60" s="110">
        <f>BA78</f>
        <v>0</v>
      </c>
      <c r="BB60" s="110">
        <f t="shared" ref="BB60:BD62" si="13">BB78-BA78</f>
        <v>0</v>
      </c>
      <c r="BC60" s="110">
        <f t="shared" si="13"/>
        <v>0</v>
      </c>
      <c r="BD60" s="110">
        <f t="shared" si="13"/>
        <v>0</v>
      </c>
      <c r="BE60" s="110">
        <f>BE78</f>
        <v>0</v>
      </c>
      <c r="BF60" s="110">
        <f t="shared" ref="BF60:BH62" si="14">BF78-BE78</f>
        <v>0</v>
      </c>
      <c r="BG60" s="110">
        <f t="shared" si="14"/>
        <v>0</v>
      </c>
      <c r="BH60" s="110">
        <f t="shared" si="14"/>
        <v>0</v>
      </c>
      <c r="BI60" s="110">
        <f>BI78</f>
        <v>0</v>
      </c>
      <c r="BJ60" s="110">
        <f t="shared" ref="BJ60:BL62" si="15">BJ78-BI78</f>
        <v>0</v>
      </c>
      <c r="BK60" s="110">
        <f t="shared" si="15"/>
        <v>0</v>
      </c>
      <c r="BL60" s="110">
        <f t="shared" si="15"/>
        <v>0</v>
      </c>
      <c r="BM60" s="110">
        <f>BM78</f>
        <v>0</v>
      </c>
      <c r="BN60" s="110">
        <f t="shared" ref="BN60:BP62" si="16">BN78-BM78</f>
        <v>0</v>
      </c>
      <c r="BO60" s="110">
        <f t="shared" si="16"/>
        <v>0</v>
      </c>
      <c r="BP60" s="110">
        <f t="shared" si="16"/>
        <v>0</v>
      </c>
      <c r="BQ60" s="110">
        <f>BQ78</f>
        <v>0</v>
      </c>
      <c r="BR60" s="110">
        <f t="shared" ref="BR60:BT62" si="17">BR78-BQ78</f>
        <v>0</v>
      </c>
      <c r="BS60" s="110">
        <f t="shared" si="17"/>
        <v>0</v>
      </c>
      <c r="BT60" s="110">
        <f t="shared" si="17"/>
        <v>0</v>
      </c>
      <c r="BU60" s="110">
        <f>BU78</f>
        <v>0</v>
      </c>
      <c r="BV60" s="110">
        <f t="shared" ref="BV60:BX62" si="18">BV78-BU78</f>
        <v>0</v>
      </c>
      <c r="BW60" s="110">
        <f t="shared" si="18"/>
        <v>0</v>
      </c>
      <c r="BX60" s="110">
        <f t="shared" si="18"/>
        <v>0</v>
      </c>
      <c r="BY60" s="65"/>
      <c r="BZ60" s="65"/>
      <c r="CA60" s="65"/>
      <c r="CB60" s="3" t="s">
        <v>89</v>
      </c>
    </row>
    <row r="61" spans="1:80" s="27" customFormat="1" ht="15" customHeight="1" x14ac:dyDescent="0.25">
      <c r="A61" s="38" t="s">
        <v>14</v>
      </c>
      <c r="B61" s="12" t="s">
        <v>77</v>
      </c>
      <c r="C61" s="110">
        <f>+IF(OR(AK61="",AK61=0),"―",IF(AK61&lt;0,ROUNDDOWN(AK61/10^6,0)+-0.0000001,ROUNDDOWN(AK61/10^6,0)))</f>
        <v>702</v>
      </c>
      <c r="D61" s="110">
        <f t="shared" si="1"/>
        <v>704</v>
      </c>
      <c r="E61" s="110">
        <f t="shared" si="1"/>
        <v>731</v>
      </c>
      <c r="F61" s="110">
        <f t="shared" si="1"/>
        <v>939</v>
      </c>
      <c r="G61" s="110">
        <f t="shared" si="1"/>
        <v>2721</v>
      </c>
      <c r="H61" s="110">
        <f t="shared" si="1"/>
        <v>2291</v>
      </c>
      <c r="I61" s="110">
        <f t="shared" si="1"/>
        <v>2400</v>
      </c>
      <c r="J61" s="110">
        <f t="shared" si="1"/>
        <v>2516</v>
      </c>
      <c r="K61" s="67"/>
      <c r="L61" s="67" t="s">
        <v>366</v>
      </c>
      <c r="M61" s="110">
        <f>M79</f>
        <v>0</v>
      </c>
      <c r="N61" s="110">
        <f t="shared" si="3"/>
        <v>0</v>
      </c>
      <c r="O61" s="110">
        <f t="shared" si="3"/>
        <v>0</v>
      </c>
      <c r="P61" s="110">
        <f t="shared" si="3"/>
        <v>0</v>
      </c>
      <c r="Q61" s="110">
        <f>Q79</f>
        <v>0</v>
      </c>
      <c r="R61" s="110">
        <f t="shared" si="4"/>
        <v>0</v>
      </c>
      <c r="S61" s="110">
        <f t="shared" si="4"/>
        <v>0</v>
      </c>
      <c r="T61" s="110">
        <f t="shared" si="4"/>
        <v>0</v>
      </c>
      <c r="U61" s="110">
        <f>U79</f>
        <v>311311680</v>
      </c>
      <c r="V61" s="110">
        <f t="shared" si="5"/>
        <v>345542790</v>
      </c>
      <c r="W61" s="110">
        <f t="shared" si="5"/>
        <v>397676025</v>
      </c>
      <c r="X61" s="110">
        <f t="shared" si="5"/>
        <v>396790849</v>
      </c>
      <c r="Y61" s="110">
        <f>Y79</f>
        <v>371553439</v>
      </c>
      <c r="Z61" s="110">
        <f t="shared" si="6"/>
        <v>402997101</v>
      </c>
      <c r="AA61" s="110">
        <f t="shared" si="6"/>
        <v>425266645</v>
      </c>
      <c r="AB61" s="110">
        <f t="shared" si="6"/>
        <v>416389917</v>
      </c>
      <c r="AC61" s="110">
        <f>AC79</f>
        <v>455746337</v>
      </c>
      <c r="AD61" s="110">
        <f t="shared" si="7"/>
        <v>470906720</v>
      </c>
      <c r="AE61" s="110">
        <f t="shared" si="7"/>
        <v>492783789</v>
      </c>
      <c r="AF61" s="110">
        <f t="shared" si="7"/>
        <v>506008260</v>
      </c>
      <c r="AG61" s="110">
        <f>AG79</f>
        <v>583508639</v>
      </c>
      <c r="AH61" s="110">
        <f t="shared" si="8"/>
        <v>588593741</v>
      </c>
      <c r="AI61" s="110">
        <f t="shared" si="8"/>
        <v>606224519</v>
      </c>
      <c r="AJ61" s="110">
        <f t="shared" si="8"/>
        <v>648863273</v>
      </c>
      <c r="AK61" s="110">
        <f>AK79</f>
        <v>702477106</v>
      </c>
      <c r="AL61" s="110">
        <f t="shared" si="9"/>
        <v>704818685</v>
      </c>
      <c r="AM61" s="110">
        <f t="shared" si="9"/>
        <v>731443877</v>
      </c>
      <c r="AN61" s="110">
        <f t="shared" si="9"/>
        <v>939887944</v>
      </c>
      <c r="AO61" s="110">
        <f>AO79</f>
        <v>2721858722</v>
      </c>
      <c r="AP61" s="110">
        <f t="shared" si="10"/>
        <v>2291679142</v>
      </c>
      <c r="AQ61" s="110">
        <f t="shared" si="10"/>
        <v>2400446254</v>
      </c>
      <c r="AR61" s="110">
        <f t="shared" si="10"/>
        <v>2516750054</v>
      </c>
      <c r="AS61" s="110">
        <f>AS79</f>
        <v>0</v>
      </c>
      <c r="AT61" s="110">
        <f t="shared" si="11"/>
        <v>0</v>
      </c>
      <c r="AU61" s="110">
        <f t="shared" si="11"/>
        <v>0</v>
      </c>
      <c r="AV61" s="110">
        <f t="shared" si="11"/>
        <v>0</v>
      </c>
      <c r="AW61" s="110">
        <f>AW79</f>
        <v>0</v>
      </c>
      <c r="AX61" s="110">
        <f t="shared" si="12"/>
        <v>0</v>
      </c>
      <c r="AY61" s="110">
        <f t="shared" si="12"/>
        <v>0</v>
      </c>
      <c r="AZ61" s="110">
        <f t="shared" si="12"/>
        <v>0</v>
      </c>
      <c r="BA61" s="110">
        <f>BA79</f>
        <v>0</v>
      </c>
      <c r="BB61" s="110">
        <f t="shared" si="13"/>
        <v>0</v>
      </c>
      <c r="BC61" s="110">
        <f t="shared" si="13"/>
        <v>0</v>
      </c>
      <c r="BD61" s="110">
        <f t="shared" si="13"/>
        <v>0</v>
      </c>
      <c r="BE61" s="110">
        <f>BE79</f>
        <v>0</v>
      </c>
      <c r="BF61" s="110">
        <f t="shared" si="14"/>
        <v>0</v>
      </c>
      <c r="BG61" s="110">
        <f t="shared" si="14"/>
        <v>0</v>
      </c>
      <c r="BH61" s="110">
        <f t="shared" si="14"/>
        <v>0</v>
      </c>
      <c r="BI61" s="110">
        <f>BI79</f>
        <v>0</v>
      </c>
      <c r="BJ61" s="110">
        <f t="shared" si="15"/>
        <v>0</v>
      </c>
      <c r="BK61" s="110">
        <f t="shared" si="15"/>
        <v>0</v>
      </c>
      <c r="BL61" s="110">
        <f t="shared" si="15"/>
        <v>0</v>
      </c>
      <c r="BM61" s="110">
        <f>BM79</f>
        <v>0</v>
      </c>
      <c r="BN61" s="110">
        <f t="shared" si="16"/>
        <v>0</v>
      </c>
      <c r="BO61" s="110">
        <f t="shared" si="16"/>
        <v>0</v>
      </c>
      <c r="BP61" s="110">
        <f t="shared" si="16"/>
        <v>0</v>
      </c>
      <c r="BQ61" s="110">
        <f>BQ79</f>
        <v>0</v>
      </c>
      <c r="BR61" s="110">
        <f t="shared" si="17"/>
        <v>0</v>
      </c>
      <c r="BS61" s="110">
        <f t="shared" si="17"/>
        <v>0</v>
      </c>
      <c r="BT61" s="110">
        <f t="shared" si="17"/>
        <v>0</v>
      </c>
      <c r="BU61" s="110">
        <f>BU79</f>
        <v>0</v>
      </c>
      <c r="BV61" s="110">
        <f t="shared" si="18"/>
        <v>0</v>
      </c>
      <c r="BW61" s="110">
        <f t="shared" si="18"/>
        <v>0</v>
      </c>
      <c r="BX61" s="110">
        <f t="shared" si="18"/>
        <v>0</v>
      </c>
      <c r="BY61" s="65"/>
      <c r="BZ61" s="65"/>
      <c r="CA61" s="65"/>
      <c r="CB61" s="3" t="s">
        <v>89</v>
      </c>
    </row>
    <row r="62" spans="1:80" s="27" customFormat="1" ht="15" customHeight="1" x14ac:dyDescent="0.25">
      <c r="A62" s="42" t="s">
        <v>15</v>
      </c>
      <c r="B62" s="14" t="s">
        <v>76</v>
      </c>
      <c r="C62" s="111">
        <f>+IF(OR(AK62="",AK62=0),"―",IF(AK62&lt;0,ROUNDDOWN(AK62/10^6,0)+-0.0000001,ROUNDDOWN(AK62/10^6,0)))</f>
        <v>136</v>
      </c>
      <c r="D62" s="111">
        <f t="shared" si="1"/>
        <v>134</v>
      </c>
      <c r="E62" s="111">
        <f t="shared" si="1"/>
        <v>108</v>
      </c>
      <c r="F62" s="111">
        <f t="shared" si="1"/>
        <v>136</v>
      </c>
      <c r="G62" s="111">
        <f t="shared" si="1"/>
        <v>170</v>
      </c>
      <c r="H62" s="111">
        <f t="shared" si="1"/>
        <v>137</v>
      </c>
      <c r="I62" s="111">
        <f t="shared" si="1"/>
        <v>121</v>
      </c>
      <c r="J62" s="111">
        <f t="shared" si="1"/>
        <v>162</v>
      </c>
      <c r="K62" s="67"/>
      <c r="L62" s="67" t="s">
        <v>367</v>
      </c>
      <c r="M62" s="111">
        <f>M80</f>
        <v>0</v>
      </c>
      <c r="N62" s="111">
        <f t="shared" si="3"/>
        <v>0</v>
      </c>
      <c r="O62" s="111">
        <f t="shared" si="3"/>
        <v>0</v>
      </c>
      <c r="P62" s="111">
        <f t="shared" si="3"/>
        <v>0</v>
      </c>
      <c r="Q62" s="111">
        <f>Q80</f>
        <v>0</v>
      </c>
      <c r="R62" s="111">
        <f t="shared" si="4"/>
        <v>0</v>
      </c>
      <c r="S62" s="111">
        <f t="shared" si="4"/>
        <v>0</v>
      </c>
      <c r="T62" s="111">
        <f t="shared" si="4"/>
        <v>0</v>
      </c>
      <c r="U62" s="111">
        <f>U80</f>
        <v>184865023</v>
      </c>
      <c r="V62" s="111">
        <f t="shared" si="5"/>
        <v>186716868</v>
      </c>
      <c r="W62" s="111">
        <f t="shared" si="5"/>
        <v>122739257</v>
      </c>
      <c r="X62" s="111">
        <f t="shared" si="5"/>
        <v>138150467</v>
      </c>
      <c r="Y62" s="111">
        <f>Y80</f>
        <v>180738042</v>
      </c>
      <c r="Z62" s="111">
        <f t="shared" si="6"/>
        <v>145378587</v>
      </c>
      <c r="AA62" s="111">
        <f t="shared" si="6"/>
        <v>92931716</v>
      </c>
      <c r="AB62" s="111">
        <f t="shared" si="6"/>
        <v>133532802</v>
      </c>
      <c r="AC62" s="111">
        <f>AC80</f>
        <v>119336176</v>
      </c>
      <c r="AD62" s="111">
        <f t="shared" si="7"/>
        <v>127497028</v>
      </c>
      <c r="AE62" s="111">
        <f t="shared" si="7"/>
        <v>91037280</v>
      </c>
      <c r="AF62" s="111">
        <f t="shared" si="7"/>
        <v>107540688</v>
      </c>
      <c r="AG62" s="111">
        <f>AG80</f>
        <v>133444603</v>
      </c>
      <c r="AH62" s="111">
        <f t="shared" si="8"/>
        <v>150622340</v>
      </c>
      <c r="AI62" s="111">
        <f t="shared" si="8"/>
        <v>105567376</v>
      </c>
      <c r="AJ62" s="111">
        <f t="shared" si="8"/>
        <v>135030268</v>
      </c>
      <c r="AK62" s="111">
        <f>AK80</f>
        <v>136302549</v>
      </c>
      <c r="AL62" s="111">
        <f t="shared" si="9"/>
        <v>134553863</v>
      </c>
      <c r="AM62" s="111">
        <f t="shared" si="9"/>
        <v>108606424</v>
      </c>
      <c r="AN62" s="111">
        <f t="shared" si="9"/>
        <v>136791411</v>
      </c>
      <c r="AO62" s="111">
        <f>AO80</f>
        <v>170005868</v>
      </c>
      <c r="AP62" s="111">
        <f t="shared" si="10"/>
        <v>137527463</v>
      </c>
      <c r="AQ62" s="111">
        <f t="shared" si="10"/>
        <v>121950324</v>
      </c>
      <c r="AR62" s="111">
        <f t="shared" si="10"/>
        <v>162229932</v>
      </c>
      <c r="AS62" s="111">
        <f>AS80</f>
        <v>0</v>
      </c>
      <c r="AT62" s="111">
        <f t="shared" si="11"/>
        <v>0</v>
      </c>
      <c r="AU62" s="111">
        <f t="shared" si="11"/>
        <v>0</v>
      </c>
      <c r="AV62" s="111">
        <f t="shared" si="11"/>
        <v>0</v>
      </c>
      <c r="AW62" s="111">
        <f>AW80</f>
        <v>0</v>
      </c>
      <c r="AX62" s="111">
        <f t="shared" si="12"/>
        <v>0</v>
      </c>
      <c r="AY62" s="111">
        <f t="shared" si="12"/>
        <v>0</v>
      </c>
      <c r="AZ62" s="111">
        <f t="shared" si="12"/>
        <v>0</v>
      </c>
      <c r="BA62" s="111">
        <f>BA80</f>
        <v>0</v>
      </c>
      <c r="BB62" s="111">
        <f t="shared" si="13"/>
        <v>0</v>
      </c>
      <c r="BC62" s="111">
        <f t="shared" si="13"/>
        <v>0</v>
      </c>
      <c r="BD62" s="111">
        <f t="shared" si="13"/>
        <v>0</v>
      </c>
      <c r="BE62" s="111">
        <f>BE80</f>
        <v>0</v>
      </c>
      <c r="BF62" s="111">
        <f t="shared" si="14"/>
        <v>0</v>
      </c>
      <c r="BG62" s="111">
        <f t="shared" si="14"/>
        <v>0</v>
      </c>
      <c r="BH62" s="111">
        <f t="shared" si="14"/>
        <v>0</v>
      </c>
      <c r="BI62" s="111">
        <f>BI80</f>
        <v>0</v>
      </c>
      <c r="BJ62" s="111">
        <f t="shared" si="15"/>
        <v>0</v>
      </c>
      <c r="BK62" s="111">
        <f t="shared" si="15"/>
        <v>0</v>
      </c>
      <c r="BL62" s="111">
        <f t="shared" si="15"/>
        <v>0</v>
      </c>
      <c r="BM62" s="111">
        <f>BM80</f>
        <v>0</v>
      </c>
      <c r="BN62" s="111">
        <f t="shared" si="16"/>
        <v>0</v>
      </c>
      <c r="BO62" s="111">
        <f t="shared" si="16"/>
        <v>0</v>
      </c>
      <c r="BP62" s="111">
        <f t="shared" si="16"/>
        <v>0</v>
      </c>
      <c r="BQ62" s="111">
        <f>BQ80</f>
        <v>0</v>
      </c>
      <c r="BR62" s="111">
        <f t="shared" si="17"/>
        <v>0</v>
      </c>
      <c r="BS62" s="111">
        <f t="shared" si="17"/>
        <v>0</v>
      </c>
      <c r="BT62" s="111">
        <f t="shared" si="17"/>
        <v>0</v>
      </c>
      <c r="BU62" s="111">
        <f>BU80</f>
        <v>0</v>
      </c>
      <c r="BV62" s="111">
        <f t="shared" si="18"/>
        <v>0</v>
      </c>
      <c r="BW62" s="111">
        <f t="shared" si="18"/>
        <v>0</v>
      </c>
      <c r="BX62" s="111">
        <f t="shared" si="18"/>
        <v>0</v>
      </c>
      <c r="BY62" s="65"/>
      <c r="BZ62" s="65"/>
      <c r="CA62" s="65"/>
      <c r="CB62" s="3" t="s">
        <v>89</v>
      </c>
    </row>
    <row r="63" spans="1:80"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c r="AC63" s="3" t="s">
        <v>89</v>
      </c>
      <c r="AD63" s="3" t="s">
        <v>89</v>
      </c>
      <c r="AE63" s="3" t="s">
        <v>89</v>
      </c>
      <c r="AF63" s="3" t="s">
        <v>89</v>
      </c>
      <c r="AG63" s="3" t="s">
        <v>89</v>
      </c>
      <c r="AH63" s="3" t="s">
        <v>89</v>
      </c>
      <c r="AI63" s="3" t="s">
        <v>89</v>
      </c>
      <c r="AJ63" s="3" t="s">
        <v>89</v>
      </c>
      <c r="AK63" s="3" t="s">
        <v>89</v>
      </c>
      <c r="AL63" s="3" t="s">
        <v>89</v>
      </c>
      <c r="AM63" s="3" t="s">
        <v>89</v>
      </c>
      <c r="AN63" s="3" t="s">
        <v>89</v>
      </c>
      <c r="AO63" s="3" t="s">
        <v>89</v>
      </c>
      <c r="AP63" s="3" t="s">
        <v>89</v>
      </c>
      <c r="AQ63" s="3" t="s">
        <v>89</v>
      </c>
      <c r="AR63" s="3" t="s">
        <v>89</v>
      </c>
      <c r="AS63" s="3" t="s">
        <v>89</v>
      </c>
      <c r="AT63" s="3" t="s">
        <v>89</v>
      </c>
      <c r="AU63" s="3" t="s">
        <v>89</v>
      </c>
      <c r="AV63" s="3" t="s">
        <v>89</v>
      </c>
      <c r="AW63" s="3" t="s">
        <v>89</v>
      </c>
      <c r="AX63" s="3" t="s">
        <v>89</v>
      </c>
      <c r="AY63" s="3" t="s">
        <v>89</v>
      </c>
      <c r="AZ63" s="3" t="s">
        <v>89</v>
      </c>
      <c r="BA63" s="3" t="s">
        <v>89</v>
      </c>
      <c r="BB63" s="3" t="s">
        <v>89</v>
      </c>
      <c r="BC63" s="3" t="s">
        <v>89</v>
      </c>
      <c r="BD63" s="3" t="s">
        <v>89</v>
      </c>
      <c r="BE63" s="3" t="s">
        <v>89</v>
      </c>
      <c r="BF63" s="3" t="s">
        <v>89</v>
      </c>
      <c r="BG63" s="3" t="s">
        <v>89</v>
      </c>
      <c r="BH63" s="3" t="s">
        <v>89</v>
      </c>
      <c r="BI63" s="3" t="s">
        <v>89</v>
      </c>
      <c r="BJ63" s="3" t="s">
        <v>89</v>
      </c>
      <c r="BK63" s="3" t="s">
        <v>89</v>
      </c>
      <c r="BL63" s="3" t="s">
        <v>89</v>
      </c>
      <c r="BM63" s="3" t="s">
        <v>89</v>
      </c>
      <c r="BN63" s="3" t="s">
        <v>89</v>
      </c>
      <c r="BO63" s="3" t="s">
        <v>89</v>
      </c>
      <c r="BP63" s="3" t="s">
        <v>89</v>
      </c>
      <c r="BQ63" s="3" t="s">
        <v>89</v>
      </c>
      <c r="BR63" s="3" t="s">
        <v>89</v>
      </c>
      <c r="BS63" s="3" t="s">
        <v>89</v>
      </c>
      <c r="BT63" s="3" t="s">
        <v>89</v>
      </c>
      <c r="BU63" s="3" t="s">
        <v>89</v>
      </c>
      <c r="BV63" s="3" t="s">
        <v>89</v>
      </c>
      <c r="BW63" s="3" t="s">
        <v>89</v>
      </c>
      <c r="BX63" s="3" t="s">
        <v>89</v>
      </c>
      <c r="BY63" s="3" t="s">
        <v>89</v>
      </c>
      <c r="BZ63" s="3" t="s">
        <v>89</v>
      </c>
      <c r="CA63" s="3" t="s">
        <v>89</v>
      </c>
      <c r="CB63" s="3"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9">N66</f>
        <v>Q2</v>
      </c>
      <c r="S66" s="33" t="str">
        <f t="shared" si="19"/>
        <v>Q3</v>
      </c>
      <c r="T66" s="33" t="str">
        <f t="shared" si="19"/>
        <v>Q4</v>
      </c>
      <c r="U66" s="33" t="str">
        <f t="shared" si="19"/>
        <v>Q1</v>
      </c>
      <c r="V66" s="33" t="str">
        <f t="shared" si="19"/>
        <v>Q2</v>
      </c>
      <c r="W66" s="33" t="str">
        <f t="shared" si="19"/>
        <v>Q3</v>
      </c>
      <c r="X66" s="33" t="str">
        <f t="shared" si="19"/>
        <v>Q4</v>
      </c>
      <c r="Y66" s="33" t="str">
        <f t="shared" si="19"/>
        <v>Q1</v>
      </c>
      <c r="Z66" s="33" t="str">
        <f t="shared" si="19"/>
        <v>Q2</v>
      </c>
      <c r="AA66" s="33" t="str">
        <f t="shared" si="19"/>
        <v>Q3</v>
      </c>
      <c r="AB66" s="33" t="str">
        <f t="shared" si="19"/>
        <v>Q4</v>
      </c>
      <c r="AC66" s="33" t="str">
        <f t="shared" si="19"/>
        <v>Q1</v>
      </c>
      <c r="AD66" s="33" t="str">
        <f t="shared" si="19"/>
        <v>Q2</v>
      </c>
      <c r="AE66" s="33" t="str">
        <f t="shared" si="19"/>
        <v>Q3</v>
      </c>
      <c r="AF66" s="33" t="str">
        <f t="shared" si="19"/>
        <v>Q4</v>
      </c>
      <c r="AG66" s="33" t="str">
        <f t="shared" si="19"/>
        <v>Q1</v>
      </c>
      <c r="AH66" s="33" t="str">
        <f t="shared" si="19"/>
        <v>Q2</v>
      </c>
      <c r="AI66" s="33" t="str">
        <f t="shared" si="19"/>
        <v>Q3</v>
      </c>
      <c r="AJ66" s="33" t="str">
        <f t="shared" si="19"/>
        <v>Q4</v>
      </c>
      <c r="AK66" s="33" t="str">
        <f t="shared" si="19"/>
        <v>Q1</v>
      </c>
      <c r="AL66" s="33" t="str">
        <f t="shared" si="19"/>
        <v>Q2</v>
      </c>
      <c r="AM66" s="33" t="str">
        <f t="shared" si="19"/>
        <v>Q3</v>
      </c>
      <c r="AN66" s="33" t="str">
        <f t="shared" si="19"/>
        <v>Q4</v>
      </c>
      <c r="AO66" s="33" t="str">
        <f t="shared" si="19"/>
        <v>Q1</v>
      </c>
      <c r="AP66" s="33" t="str">
        <f t="shared" si="19"/>
        <v>Q2</v>
      </c>
      <c r="AQ66" s="33" t="str">
        <f t="shared" si="19"/>
        <v>Q3</v>
      </c>
      <c r="AR66" s="33" t="str">
        <f t="shared" si="19"/>
        <v>Q4</v>
      </c>
      <c r="AS66" s="33" t="str">
        <f t="shared" si="19"/>
        <v>Q1</v>
      </c>
      <c r="AT66" s="33" t="str">
        <f t="shared" si="19"/>
        <v>Q2</v>
      </c>
      <c r="AU66" s="33" t="str">
        <f t="shared" si="19"/>
        <v>Q3</v>
      </c>
      <c r="AV66" s="33" t="str">
        <f t="shared" si="19"/>
        <v>Q4</v>
      </c>
      <c r="AW66" s="33" t="str">
        <f t="shared" si="19"/>
        <v>Q1</v>
      </c>
      <c r="AX66" s="33" t="str">
        <f t="shared" si="19"/>
        <v>Q2</v>
      </c>
      <c r="AY66" s="33" t="str">
        <f t="shared" si="19"/>
        <v>Q3</v>
      </c>
      <c r="AZ66" s="33" t="str">
        <f t="shared" si="19"/>
        <v>Q4</v>
      </c>
      <c r="BA66" s="33" t="str">
        <f t="shared" si="19"/>
        <v>Q1</v>
      </c>
      <c r="BB66" s="33" t="str">
        <f t="shared" si="19"/>
        <v>Q2</v>
      </c>
      <c r="BC66" s="33" t="str">
        <f t="shared" si="19"/>
        <v>Q3</v>
      </c>
      <c r="BD66" s="33" t="str">
        <f t="shared" si="19"/>
        <v>Q4</v>
      </c>
      <c r="BE66" s="33" t="str">
        <f t="shared" si="19"/>
        <v>Q1</v>
      </c>
      <c r="BF66" s="33" t="str">
        <f t="shared" si="19"/>
        <v>Q2</v>
      </c>
      <c r="BG66" s="33" t="str">
        <f t="shared" si="19"/>
        <v>Q3</v>
      </c>
      <c r="BH66" s="33" t="str">
        <f t="shared" si="19"/>
        <v>Q4</v>
      </c>
      <c r="BI66" s="33" t="str">
        <f t="shared" si="19"/>
        <v>Q1</v>
      </c>
      <c r="BJ66" s="33" t="str">
        <f t="shared" si="19"/>
        <v>Q2</v>
      </c>
      <c r="BK66" s="33" t="str">
        <f t="shared" si="19"/>
        <v>Q3</v>
      </c>
      <c r="BL66" s="33" t="str">
        <f t="shared" si="19"/>
        <v>Q4</v>
      </c>
      <c r="BM66" s="33" t="str">
        <f t="shared" si="19"/>
        <v>Q1</v>
      </c>
      <c r="BN66" s="33" t="str">
        <f t="shared" si="19"/>
        <v>Q2</v>
      </c>
      <c r="BO66" s="33" t="str">
        <f t="shared" si="19"/>
        <v>Q3</v>
      </c>
      <c r="BP66" s="33" t="str">
        <f t="shared" si="19"/>
        <v>Q4</v>
      </c>
      <c r="BQ66" s="33" t="str">
        <f t="shared" si="19"/>
        <v>Q1</v>
      </c>
      <c r="BR66" s="33" t="str">
        <f t="shared" si="19"/>
        <v>Q2</v>
      </c>
      <c r="BS66" s="33" t="str">
        <f t="shared" si="19"/>
        <v>Q3</v>
      </c>
      <c r="BT66" s="33" t="str">
        <f t="shared" si="19"/>
        <v>Q4</v>
      </c>
      <c r="BU66" s="33" t="str">
        <f t="shared" si="19"/>
        <v>Q1</v>
      </c>
      <c r="BV66" s="33" t="str">
        <f t="shared" si="19"/>
        <v>Q2</v>
      </c>
      <c r="BW66" s="33" t="str">
        <f t="shared" si="19"/>
        <v>Q3</v>
      </c>
      <c r="BX66" s="80" t="str">
        <f t="shared" si="19"/>
        <v>Q4</v>
      </c>
      <c r="BY66" s="67"/>
      <c r="BZ66" s="67"/>
      <c r="CB66" s="3"/>
    </row>
    <row r="67" spans="1:80" s="27" customFormat="1" ht="15" customHeight="1" x14ac:dyDescent="0.25">
      <c r="A67" s="36" t="s">
        <v>2</v>
      </c>
      <c r="B67" s="11" t="s">
        <v>12</v>
      </c>
      <c r="C67" s="172">
        <f>+IF(AK67="","―",AK67)</f>
        <v>16.564187263623364</v>
      </c>
      <c r="D67" s="172">
        <f t="shared" ref="D67:J69" si="20">+IF(AL67="","―",AL67)</f>
        <v>14.393282686345476</v>
      </c>
      <c r="E67" s="172">
        <f t="shared" si="20"/>
        <v>4.8495003788934676</v>
      </c>
      <c r="F67" s="172">
        <f t="shared" si="20"/>
        <v>6.8456273801047907</v>
      </c>
      <c r="G67" s="172">
        <f t="shared" si="20"/>
        <v>10.188410324351317</v>
      </c>
      <c r="H67" s="172">
        <f t="shared" si="20"/>
        <v>13.854998049146229</v>
      </c>
      <c r="I67" s="172">
        <f t="shared" si="20"/>
        <v>14.414932675829251</v>
      </c>
      <c r="J67" s="172">
        <f t="shared" si="20"/>
        <v>8.8821996094739184</v>
      </c>
      <c r="K67" s="67"/>
      <c r="L67" s="67" t="s">
        <v>362</v>
      </c>
      <c r="M67" s="115"/>
      <c r="N67" s="107"/>
      <c r="O67" s="107"/>
      <c r="P67" s="107"/>
      <c r="Q67" s="160" t="str">
        <f t="shared" ref="Q67:BX71" si="21">IF(OR(Q58&lt;=0,M58&lt;=0),"―",(Q58/M58-1)*100)</f>
        <v>―</v>
      </c>
      <c r="R67" s="161" t="str">
        <f t="shared" si="21"/>
        <v>―</v>
      </c>
      <c r="S67" s="161" t="str">
        <f t="shared" si="21"/>
        <v>―</v>
      </c>
      <c r="T67" s="161" t="str">
        <f t="shared" si="21"/>
        <v>―</v>
      </c>
      <c r="U67" s="161" t="str">
        <f t="shared" si="21"/>
        <v>―</v>
      </c>
      <c r="V67" s="161" t="str">
        <f t="shared" si="21"/>
        <v>―</v>
      </c>
      <c r="W67" s="161" t="str">
        <f t="shared" si="21"/>
        <v>―</v>
      </c>
      <c r="X67" s="161" t="str">
        <f t="shared" si="21"/>
        <v>―</v>
      </c>
      <c r="Y67" s="161">
        <f t="shared" si="21"/>
        <v>17.5124203308322</v>
      </c>
      <c r="Z67" s="161">
        <f t="shared" si="21"/>
        <v>15.229232104886247</v>
      </c>
      <c r="AA67" s="161">
        <f t="shared" si="21"/>
        <v>11.187328040222422</v>
      </c>
      <c r="AB67" s="161">
        <f t="shared" si="21"/>
        <v>10.102255598275555</v>
      </c>
      <c r="AC67" s="161">
        <f t="shared" si="21"/>
        <v>13.959888716501268</v>
      </c>
      <c r="AD67" s="161">
        <f t="shared" si="21"/>
        <v>15.430875009261591</v>
      </c>
      <c r="AE67" s="161">
        <f t="shared" si="21"/>
        <v>14.841062160787665</v>
      </c>
      <c r="AF67" s="161">
        <f t="shared" si="21"/>
        <v>10.40621268572739</v>
      </c>
      <c r="AG67" s="161">
        <f t="shared" si="21"/>
        <v>6.9522831694453835</v>
      </c>
      <c r="AH67" s="161">
        <f t="shared" si="21"/>
        <v>7.0657886869206488</v>
      </c>
      <c r="AI67" s="161">
        <f t="shared" si="21"/>
        <v>13.923260430406348</v>
      </c>
      <c r="AJ67" s="161">
        <f t="shared" si="21"/>
        <v>15.523739895974909</v>
      </c>
      <c r="AK67" s="161">
        <f t="shared" si="21"/>
        <v>16.564187263623364</v>
      </c>
      <c r="AL67" s="161">
        <f t="shared" si="21"/>
        <v>14.393282686345476</v>
      </c>
      <c r="AM67" s="161">
        <f t="shared" si="21"/>
        <v>4.8495003788934676</v>
      </c>
      <c r="AN67" s="161">
        <f t="shared" si="21"/>
        <v>6.8456273801047907</v>
      </c>
      <c r="AO67" s="161">
        <f t="shared" si="21"/>
        <v>10.188410324351317</v>
      </c>
      <c r="AP67" s="161">
        <f t="shared" si="21"/>
        <v>13.854998049146229</v>
      </c>
      <c r="AQ67" s="161">
        <f t="shared" si="21"/>
        <v>14.414932675829251</v>
      </c>
      <c r="AR67" s="161">
        <f t="shared" si="21"/>
        <v>8.8821996094739184</v>
      </c>
      <c r="AS67" s="161" t="str">
        <f t="shared" si="21"/>
        <v>―</v>
      </c>
      <c r="AT67" s="161" t="str">
        <f t="shared" si="21"/>
        <v>―</v>
      </c>
      <c r="AU67" s="161" t="str">
        <f t="shared" si="21"/>
        <v>―</v>
      </c>
      <c r="AV67" s="161" t="str">
        <f t="shared" si="21"/>
        <v>―</v>
      </c>
      <c r="AW67" s="161" t="str">
        <f t="shared" si="21"/>
        <v>―</v>
      </c>
      <c r="AX67" s="161" t="str">
        <f t="shared" si="21"/>
        <v>―</v>
      </c>
      <c r="AY67" s="161" t="str">
        <f t="shared" si="21"/>
        <v>―</v>
      </c>
      <c r="AZ67" s="161" t="str">
        <f t="shared" si="21"/>
        <v>―</v>
      </c>
      <c r="BA67" s="161" t="str">
        <f t="shared" si="21"/>
        <v>―</v>
      </c>
      <c r="BB67" s="161" t="str">
        <f t="shared" si="21"/>
        <v>―</v>
      </c>
      <c r="BC67" s="161" t="str">
        <f t="shared" si="21"/>
        <v>―</v>
      </c>
      <c r="BD67" s="161" t="str">
        <f t="shared" si="21"/>
        <v>―</v>
      </c>
      <c r="BE67" s="161" t="str">
        <f t="shared" si="21"/>
        <v>―</v>
      </c>
      <c r="BF67" s="161" t="str">
        <f t="shared" si="21"/>
        <v>―</v>
      </c>
      <c r="BG67" s="161" t="str">
        <f t="shared" si="21"/>
        <v>―</v>
      </c>
      <c r="BH67" s="161" t="str">
        <f t="shared" si="21"/>
        <v>―</v>
      </c>
      <c r="BI67" s="161" t="str">
        <f t="shared" si="21"/>
        <v>―</v>
      </c>
      <c r="BJ67" s="161" t="str">
        <f t="shared" si="21"/>
        <v>―</v>
      </c>
      <c r="BK67" s="161" t="str">
        <f t="shared" si="21"/>
        <v>―</v>
      </c>
      <c r="BL67" s="161" t="str">
        <f t="shared" si="21"/>
        <v>―</v>
      </c>
      <c r="BM67" s="161" t="str">
        <f t="shared" si="21"/>
        <v>―</v>
      </c>
      <c r="BN67" s="161" t="str">
        <f t="shared" si="21"/>
        <v>―</v>
      </c>
      <c r="BO67" s="161" t="str">
        <f t="shared" si="21"/>
        <v>―</v>
      </c>
      <c r="BP67" s="161" t="str">
        <f t="shared" si="21"/>
        <v>―</v>
      </c>
      <c r="BQ67" s="161" t="str">
        <f t="shared" si="21"/>
        <v>―</v>
      </c>
      <c r="BR67" s="161" t="str">
        <f t="shared" si="21"/>
        <v>―</v>
      </c>
      <c r="BS67" s="161" t="str">
        <f t="shared" si="21"/>
        <v>―</v>
      </c>
      <c r="BT67" s="161" t="str">
        <f t="shared" si="21"/>
        <v>―</v>
      </c>
      <c r="BU67" s="161" t="str">
        <f t="shared" si="21"/>
        <v>―</v>
      </c>
      <c r="BV67" s="161" t="str">
        <f t="shared" si="21"/>
        <v>―</v>
      </c>
      <c r="BW67" s="161" t="str">
        <f t="shared" si="21"/>
        <v>―</v>
      </c>
      <c r="BX67" s="161" t="str">
        <f t="shared" si="21"/>
        <v>―</v>
      </c>
      <c r="BY67" s="67"/>
      <c r="BZ67" s="67"/>
      <c r="CB67" s="3"/>
    </row>
    <row r="68" spans="1:80" s="27" customFormat="1" ht="15" customHeight="1" x14ac:dyDescent="0.25">
      <c r="A68" s="38" t="s">
        <v>10</v>
      </c>
      <c r="B68" s="12" t="s">
        <v>363</v>
      </c>
      <c r="C68" s="173">
        <f>+IF(AK68="","―",AK68)</f>
        <v>11.339964626029641</v>
      </c>
      <c r="D68" s="173">
        <f t="shared" si="20"/>
        <v>9.3601241763705545</v>
      </c>
      <c r="E68" s="173">
        <f t="shared" si="20"/>
        <v>4.2872751872679693</v>
      </c>
      <c r="F68" s="173">
        <f t="shared" si="20"/>
        <v>8.6952493658379417</v>
      </c>
      <c r="G68" s="173">
        <f t="shared" si="20"/>
        <v>3.0163146674212049</v>
      </c>
      <c r="H68" s="173">
        <f t="shared" si="20"/>
        <v>13.884431719042723</v>
      </c>
      <c r="I68" s="173">
        <f t="shared" si="20"/>
        <v>15.268325029746421</v>
      </c>
      <c r="J68" s="173">
        <f t="shared" si="20"/>
        <v>4.5620502793261686</v>
      </c>
      <c r="K68" s="67"/>
      <c r="L68" s="67" t="s">
        <v>364</v>
      </c>
      <c r="M68" s="108"/>
      <c r="N68" s="108"/>
      <c r="O68" s="108"/>
      <c r="P68" s="108"/>
      <c r="Q68" s="162" t="str">
        <f t="shared" si="21"/>
        <v>―</v>
      </c>
      <c r="R68" s="162" t="str">
        <f t="shared" si="21"/>
        <v>―</v>
      </c>
      <c r="S68" s="162" t="str">
        <f t="shared" si="21"/>
        <v>―</v>
      </c>
      <c r="T68" s="162" t="str">
        <f t="shared" si="21"/>
        <v>―</v>
      </c>
      <c r="U68" s="162" t="str">
        <f t="shared" si="21"/>
        <v>―</v>
      </c>
      <c r="V68" s="162" t="str">
        <f t="shared" si="21"/>
        <v>―</v>
      </c>
      <c r="W68" s="162" t="str">
        <f t="shared" si="21"/>
        <v>―</v>
      </c>
      <c r="X68" s="162" t="str">
        <f t="shared" si="21"/>
        <v>―</v>
      </c>
      <c r="Y68" s="162">
        <f t="shared" si="21"/>
        <v>4.1614210042481448</v>
      </c>
      <c r="Z68" s="162">
        <f t="shared" si="21"/>
        <v>3.7543740762508548</v>
      </c>
      <c r="AA68" s="162">
        <f t="shared" si="21"/>
        <v>3.5611439771773057</v>
      </c>
      <c r="AB68" s="162">
        <f t="shared" si="21"/>
        <v>3.7461780273305267</v>
      </c>
      <c r="AC68" s="162">
        <f t="shared" si="21"/>
        <v>3.5467702058423978</v>
      </c>
      <c r="AD68" s="162">
        <f t="shared" si="21"/>
        <v>4.6059677185323444</v>
      </c>
      <c r="AE68" s="162">
        <f t="shared" si="21"/>
        <v>5.2108374472598085</v>
      </c>
      <c r="AF68" s="162">
        <f t="shared" si="21"/>
        <v>5.4734972178263952</v>
      </c>
      <c r="AG68" s="162">
        <f t="shared" si="21"/>
        <v>4.2763717108375454</v>
      </c>
      <c r="AH68" s="162">
        <f t="shared" si="21"/>
        <v>2.8919581587624199</v>
      </c>
      <c r="AI68" s="162">
        <f t="shared" si="21"/>
        <v>4.2634804352029487</v>
      </c>
      <c r="AJ68" s="162">
        <f t="shared" si="21"/>
        <v>6.8066020791099247</v>
      </c>
      <c r="AK68" s="162">
        <f t="shared" si="21"/>
        <v>11.339964626029641</v>
      </c>
      <c r="AL68" s="162">
        <f t="shared" si="21"/>
        <v>9.3601241763705545</v>
      </c>
      <c r="AM68" s="162">
        <f t="shared" si="21"/>
        <v>4.2872751872679693</v>
      </c>
      <c r="AN68" s="162">
        <f t="shared" si="21"/>
        <v>8.6952493658379417</v>
      </c>
      <c r="AO68" s="162">
        <f t="shared" si="21"/>
        <v>3.0163146674212049</v>
      </c>
      <c r="AP68" s="162">
        <f t="shared" si="21"/>
        <v>13.884431719042723</v>
      </c>
      <c r="AQ68" s="162">
        <f t="shared" si="21"/>
        <v>15.268325029746421</v>
      </c>
      <c r="AR68" s="162">
        <f t="shared" si="21"/>
        <v>4.5620502793261686</v>
      </c>
      <c r="AS68" s="162" t="str">
        <f t="shared" si="21"/>
        <v>―</v>
      </c>
      <c r="AT68" s="162" t="str">
        <f t="shared" si="21"/>
        <v>―</v>
      </c>
      <c r="AU68" s="162" t="str">
        <f t="shared" si="21"/>
        <v>―</v>
      </c>
      <c r="AV68" s="162" t="str">
        <f t="shared" si="21"/>
        <v>―</v>
      </c>
      <c r="AW68" s="162" t="str">
        <f t="shared" si="21"/>
        <v>―</v>
      </c>
      <c r="AX68" s="162" t="str">
        <f t="shared" si="21"/>
        <v>―</v>
      </c>
      <c r="AY68" s="162" t="str">
        <f t="shared" si="21"/>
        <v>―</v>
      </c>
      <c r="AZ68" s="162" t="str">
        <f t="shared" si="21"/>
        <v>―</v>
      </c>
      <c r="BA68" s="162" t="str">
        <f t="shared" si="21"/>
        <v>―</v>
      </c>
      <c r="BB68" s="162" t="str">
        <f t="shared" si="21"/>
        <v>―</v>
      </c>
      <c r="BC68" s="162" t="str">
        <f t="shared" si="21"/>
        <v>―</v>
      </c>
      <c r="BD68" s="162" t="str">
        <f t="shared" si="21"/>
        <v>―</v>
      </c>
      <c r="BE68" s="162" t="str">
        <f t="shared" si="21"/>
        <v>―</v>
      </c>
      <c r="BF68" s="162" t="str">
        <f t="shared" si="21"/>
        <v>―</v>
      </c>
      <c r="BG68" s="162" t="str">
        <f t="shared" si="21"/>
        <v>―</v>
      </c>
      <c r="BH68" s="162" t="str">
        <f t="shared" si="21"/>
        <v>―</v>
      </c>
      <c r="BI68" s="162" t="str">
        <f t="shared" si="21"/>
        <v>―</v>
      </c>
      <c r="BJ68" s="162" t="str">
        <f t="shared" si="21"/>
        <v>―</v>
      </c>
      <c r="BK68" s="162" t="str">
        <f t="shared" si="21"/>
        <v>―</v>
      </c>
      <c r="BL68" s="162" t="str">
        <f t="shared" si="21"/>
        <v>―</v>
      </c>
      <c r="BM68" s="162" t="str">
        <f t="shared" si="21"/>
        <v>―</v>
      </c>
      <c r="BN68" s="162" t="str">
        <f t="shared" si="21"/>
        <v>―</v>
      </c>
      <c r="BO68" s="162" t="str">
        <f t="shared" si="21"/>
        <v>―</v>
      </c>
      <c r="BP68" s="162" t="str">
        <f t="shared" si="21"/>
        <v>―</v>
      </c>
      <c r="BQ68" s="162" t="str">
        <f t="shared" si="21"/>
        <v>―</v>
      </c>
      <c r="BR68" s="162" t="str">
        <f t="shared" si="21"/>
        <v>―</v>
      </c>
      <c r="BS68" s="162" t="str">
        <f t="shared" si="21"/>
        <v>―</v>
      </c>
      <c r="BT68" s="162" t="str">
        <f t="shared" si="21"/>
        <v>―</v>
      </c>
      <c r="BU68" s="162" t="str">
        <f t="shared" si="21"/>
        <v>―</v>
      </c>
      <c r="BV68" s="162" t="str">
        <f t="shared" si="21"/>
        <v>―</v>
      </c>
      <c r="BW68" s="162" t="str">
        <f t="shared" si="21"/>
        <v>―</v>
      </c>
      <c r="BX68" s="162" t="str">
        <f t="shared" si="21"/>
        <v>―</v>
      </c>
      <c r="BY68" s="67"/>
      <c r="BZ68" s="67"/>
      <c r="CB68" s="3"/>
    </row>
    <row r="69" spans="1:80" s="27" customFormat="1" ht="15" customHeight="1" x14ac:dyDescent="0.25">
      <c r="A69" s="42" t="s">
        <v>11</v>
      </c>
      <c r="B69" s="14" t="s">
        <v>44</v>
      </c>
      <c r="C69" s="174">
        <f>+IF(AK69="","―",AK69)</f>
        <v>24.856398834955073</v>
      </c>
      <c r="D69" s="174">
        <f t="shared" si="20"/>
        <v>22.146431300704549</v>
      </c>
      <c r="E69" s="174">
        <f t="shared" si="20"/>
        <v>4.7847940188874061</v>
      </c>
      <c r="F69" s="174">
        <f t="shared" si="20"/>
        <v>2.2153893795578528</v>
      </c>
      <c r="G69" s="174">
        <f t="shared" si="20"/>
        <v>3.5212973135590353</v>
      </c>
      <c r="H69" s="174">
        <f t="shared" si="20"/>
        <v>1.4495681496407009</v>
      </c>
      <c r="I69" s="174">
        <f t="shared" si="20"/>
        <v>0.59470835433539371</v>
      </c>
      <c r="J69" s="174">
        <f t="shared" si="20"/>
        <v>2.3643747084284517</v>
      </c>
      <c r="K69" s="67"/>
      <c r="L69" s="67" t="s">
        <v>365</v>
      </c>
      <c r="M69" s="108"/>
      <c r="N69" s="108"/>
      <c r="O69" s="108"/>
      <c r="P69" s="108"/>
      <c r="Q69" s="162" t="str">
        <f t="shared" si="21"/>
        <v>―</v>
      </c>
      <c r="R69" s="162" t="str">
        <f t="shared" si="21"/>
        <v>―</v>
      </c>
      <c r="S69" s="162" t="str">
        <f t="shared" si="21"/>
        <v>―</v>
      </c>
      <c r="T69" s="162" t="str">
        <f t="shared" si="21"/>
        <v>―</v>
      </c>
      <c r="U69" s="162" t="str">
        <f t="shared" si="21"/>
        <v>―</v>
      </c>
      <c r="V69" s="162" t="str">
        <f t="shared" si="21"/>
        <v>―</v>
      </c>
      <c r="W69" s="162" t="str">
        <f t="shared" si="21"/>
        <v>―</v>
      </c>
      <c r="X69" s="162" t="str">
        <f t="shared" si="21"/>
        <v>―</v>
      </c>
      <c r="Y69" s="162">
        <f t="shared" si="21"/>
        <v>66.314263573105976</v>
      </c>
      <c r="Z69" s="162">
        <f t="shared" si="21"/>
        <v>55.574307793467568</v>
      </c>
      <c r="AA69" s="162">
        <f t="shared" si="21"/>
        <v>32.65700615979847</v>
      </c>
      <c r="AB69" s="162">
        <f t="shared" si="21"/>
        <v>25.25922435581489</v>
      </c>
      <c r="AC69" s="162">
        <f t="shared" si="21"/>
        <v>38.276442829107118</v>
      </c>
      <c r="AD69" s="162">
        <f t="shared" si="21"/>
        <v>40.342818081051448</v>
      </c>
      <c r="AE69" s="162">
        <f t="shared" si="21"/>
        <v>34.999396363933059</v>
      </c>
      <c r="AF69" s="162">
        <f t="shared" si="21"/>
        <v>19.639000087514823</v>
      </c>
      <c r="AG69" s="162">
        <f t="shared" si="21"/>
        <v>10.259307150171693</v>
      </c>
      <c r="AH69" s="162">
        <f t="shared" si="21"/>
        <v>12.923390022919135</v>
      </c>
      <c r="AI69" s="162">
        <f t="shared" si="21"/>
        <v>29.036792346403463</v>
      </c>
      <c r="AJ69" s="162">
        <f t="shared" si="21"/>
        <v>29.197017385230573</v>
      </c>
      <c r="AK69" s="162">
        <f t="shared" si="21"/>
        <v>24.856398834955073</v>
      </c>
      <c r="AL69" s="162">
        <f t="shared" si="21"/>
        <v>22.146431300704549</v>
      </c>
      <c r="AM69" s="162">
        <f t="shared" si="21"/>
        <v>4.7847940188874061</v>
      </c>
      <c r="AN69" s="162">
        <f t="shared" si="21"/>
        <v>2.2153893795578528</v>
      </c>
      <c r="AO69" s="162">
        <f t="shared" si="21"/>
        <v>3.5212973135590353</v>
      </c>
      <c r="AP69" s="162">
        <f t="shared" si="21"/>
        <v>1.4495681496407009</v>
      </c>
      <c r="AQ69" s="162">
        <f t="shared" si="21"/>
        <v>0.59470835433539371</v>
      </c>
      <c r="AR69" s="162">
        <f t="shared" si="21"/>
        <v>2.3643747084284517</v>
      </c>
      <c r="AS69" s="162" t="str">
        <f t="shared" si="21"/>
        <v>―</v>
      </c>
      <c r="AT69" s="162" t="str">
        <f t="shared" si="21"/>
        <v>―</v>
      </c>
      <c r="AU69" s="162" t="str">
        <f t="shared" si="21"/>
        <v>―</v>
      </c>
      <c r="AV69" s="162" t="str">
        <f t="shared" si="21"/>
        <v>―</v>
      </c>
      <c r="AW69" s="162" t="str">
        <f t="shared" si="21"/>
        <v>―</v>
      </c>
      <c r="AX69" s="162" t="str">
        <f t="shared" si="21"/>
        <v>―</v>
      </c>
      <c r="AY69" s="162" t="str">
        <f t="shared" si="21"/>
        <v>―</v>
      </c>
      <c r="AZ69" s="162" t="str">
        <f t="shared" si="21"/>
        <v>―</v>
      </c>
      <c r="BA69" s="162" t="str">
        <f t="shared" si="21"/>
        <v>―</v>
      </c>
      <c r="BB69" s="162" t="str">
        <f t="shared" si="21"/>
        <v>―</v>
      </c>
      <c r="BC69" s="162" t="str">
        <f t="shared" si="21"/>
        <v>―</v>
      </c>
      <c r="BD69" s="162" t="str">
        <f t="shared" si="21"/>
        <v>―</v>
      </c>
      <c r="BE69" s="162" t="str">
        <f t="shared" si="21"/>
        <v>―</v>
      </c>
      <c r="BF69" s="162" t="str">
        <f t="shared" si="21"/>
        <v>―</v>
      </c>
      <c r="BG69" s="162" t="str">
        <f t="shared" si="21"/>
        <v>―</v>
      </c>
      <c r="BH69" s="162" t="str">
        <f t="shared" si="21"/>
        <v>―</v>
      </c>
      <c r="BI69" s="162" t="str">
        <f t="shared" si="21"/>
        <v>―</v>
      </c>
      <c r="BJ69" s="162" t="str">
        <f t="shared" si="21"/>
        <v>―</v>
      </c>
      <c r="BK69" s="162" t="str">
        <f t="shared" si="21"/>
        <v>―</v>
      </c>
      <c r="BL69" s="162" t="str">
        <f t="shared" si="21"/>
        <v>―</v>
      </c>
      <c r="BM69" s="162" t="str">
        <f t="shared" si="21"/>
        <v>―</v>
      </c>
      <c r="BN69" s="162" t="str">
        <f t="shared" si="21"/>
        <v>―</v>
      </c>
      <c r="BO69" s="162" t="str">
        <f t="shared" si="21"/>
        <v>―</v>
      </c>
      <c r="BP69" s="162" t="str">
        <f t="shared" si="21"/>
        <v>―</v>
      </c>
      <c r="BQ69" s="162" t="str">
        <f t="shared" si="21"/>
        <v>―</v>
      </c>
      <c r="BR69" s="162" t="str">
        <f t="shared" si="21"/>
        <v>―</v>
      </c>
      <c r="BS69" s="162" t="str">
        <f t="shared" si="21"/>
        <v>―</v>
      </c>
      <c r="BT69" s="162" t="str">
        <f t="shared" si="21"/>
        <v>―</v>
      </c>
      <c r="BU69" s="162" t="str">
        <f t="shared" si="21"/>
        <v>―</v>
      </c>
      <c r="BV69" s="162" t="str">
        <f t="shared" si="21"/>
        <v>―</v>
      </c>
      <c r="BW69" s="162" t="str">
        <f t="shared" si="21"/>
        <v>―</v>
      </c>
      <c r="BX69" s="162" t="str">
        <f t="shared" si="21"/>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1"/>
        <v>―</v>
      </c>
      <c r="R70" s="162" t="str">
        <f t="shared" si="21"/>
        <v>―</v>
      </c>
      <c r="S70" s="162" t="str">
        <f t="shared" si="21"/>
        <v>―</v>
      </c>
      <c r="T70" s="162" t="str">
        <f t="shared" si="21"/>
        <v>―</v>
      </c>
      <c r="U70" s="162" t="str">
        <f t="shared" si="21"/>
        <v>―</v>
      </c>
      <c r="V70" s="162" t="str">
        <f t="shared" si="21"/>
        <v>―</v>
      </c>
      <c r="W70" s="162" t="str">
        <f t="shared" si="21"/>
        <v>―</v>
      </c>
      <c r="X70" s="162" t="str">
        <f t="shared" si="21"/>
        <v>―</v>
      </c>
      <c r="Y70" s="162">
        <f t="shared" si="21"/>
        <v>19.350947256460159</v>
      </c>
      <c r="Z70" s="162">
        <f t="shared" si="21"/>
        <v>16.627263731938967</v>
      </c>
      <c r="AA70" s="162">
        <f t="shared" si="21"/>
        <v>6.9379641380191259</v>
      </c>
      <c r="AB70" s="162">
        <f t="shared" si="21"/>
        <v>4.9393951623113219</v>
      </c>
      <c r="AC70" s="162">
        <f t="shared" si="21"/>
        <v>22.659700910479263</v>
      </c>
      <c r="AD70" s="162">
        <f t="shared" si="21"/>
        <v>16.851143303881976</v>
      </c>
      <c r="AE70" s="162">
        <f t="shared" si="21"/>
        <v>15.876425953885942</v>
      </c>
      <c r="AF70" s="162">
        <f t="shared" si="21"/>
        <v>21.522697678579949</v>
      </c>
      <c r="AG70" s="162">
        <f t="shared" si="21"/>
        <v>28.033643197443837</v>
      </c>
      <c r="AH70" s="162">
        <f t="shared" si="21"/>
        <v>24.991578162231363</v>
      </c>
      <c r="AI70" s="162">
        <f t="shared" si="21"/>
        <v>23.020385924261809</v>
      </c>
      <c r="AJ70" s="162">
        <f t="shared" si="21"/>
        <v>28.231755149609604</v>
      </c>
      <c r="AK70" s="162">
        <f t="shared" si="21"/>
        <v>20.388467119164623</v>
      </c>
      <c r="AL70" s="162">
        <f t="shared" si="21"/>
        <v>19.74620793665558</v>
      </c>
      <c r="AM70" s="162">
        <f t="shared" si="21"/>
        <v>20.655607629753426</v>
      </c>
      <c r="AN70" s="162">
        <f t="shared" si="21"/>
        <v>44.851463029253622</v>
      </c>
      <c r="AO70" s="162">
        <f t="shared" si="21"/>
        <v>287.46582611049536</v>
      </c>
      <c r="AP70" s="162">
        <f t="shared" si="21"/>
        <v>225.14449329617304</v>
      </c>
      <c r="AQ70" s="162">
        <f t="shared" si="21"/>
        <v>228.17914394818294</v>
      </c>
      <c r="AR70" s="162">
        <f t="shared" si="21"/>
        <v>167.77128806325021</v>
      </c>
      <c r="AS70" s="162" t="str">
        <f t="shared" si="21"/>
        <v>―</v>
      </c>
      <c r="AT70" s="162" t="str">
        <f t="shared" si="21"/>
        <v>―</v>
      </c>
      <c r="AU70" s="162" t="str">
        <f t="shared" si="21"/>
        <v>―</v>
      </c>
      <c r="AV70" s="162" t="str">
        <f t="shared" si="21"/>
        <v>―</v>
      </c>
      <c r="AW70" s="162" t="str">
        <f t="shared" si="21"/>
        <v>―</v>
      </c>
      <c r="AX70" s="162" t="str">
        <f t="shared" si="21"/>
        <v>―</v>
      </c>
      <c r="AY70" s="162" t="str">
        <f t="shared" si="21"/>
        <v>―</v>
      </c>
      <c r="AZ70" s="162" t="str">
        <f t="shared" si="21"/>
        <v>―</v>
      </c>
      <c r="BA70" s="162" t="str">
        <f t="shared" si="21"/>
        <v>―</v>
      </c>
      <c r="BB70" s="162" t="str">
        <f t="shared" si="21"/>
        <v>―</v>
      </c>
      <c r="BC70" s="162" t="str">
        <f t="shared" si="21"/>
        <v>―</v>
      </c>
      <c r="BD70" s="162" t="str">
        <f t="shared" si="21"/>
        <v>―</v>
      </c>
      <c r="BE70" s="162" t="str">
        <f t="shared" si="21"/>
        <v>―</v>
      </c>
      <c r="BF70" s="162" t="str">
        <f t="shared" si="21"/>
        <v>―</v>
      </c>
      <c r="BG70" s="162" t="str">
        <f t="shared" si="21"/>
        <v>―</v>
      </c>
      <c r="BH70" s="162" t="str">
        <f t="shared" si="21"/>
        <v>―</v>
      </c>
      <c r="BI70" s="162" t="str">
        <f t="shared" si="21"/>
        <v>―</v>
      </c>
      <c r="BJ70" s="162" t="str">
        <f t="shared" si="21"/>
        <v>―</v>
      </c>
      <c r="BK70" s="162" t="str">
        <f t="shared" si="21"/>
        <v>―</v>
      </c>
      <c r="BL70" s="162" t="str">
        <f t="shared" si="21"/>
        <v>―</v>
      </c>
      <c r="BM70" s="162" t="str">
        <f t="shared" si="21"/>
        <v>―</v>
      </c>
      <c r="BN70" s="162" t="str">
        <f t="shared" si="21"/>
        <v>―</v>
      </c>
      <c r="BO70" s="162" t="str">
        <f t="shared" si="21"/>
        <v>―</v>
      </c>
      <c r="BP70" s="162" t="str">
        <f t="shared" si="21"/>
        <v>―</v>
      </c>
      <c r="BQ70" s="162" t="str">
        <f t="shared" si="21"/>
        <v>―</v>
      </c>
      <c r="BR70" s="162" t="str">
        <f t="shared" si="21"/>
        <v>―</v>
      </c>
      <c r="BS70" s="162" t="str">
        <f t="shared" si="21"/>
        <v>―</v>
      </c>
      <c r="BT70" s="162" t="str">
        <f t="shared" si="21"/>
        <v>―</v>
      </c>
      <c r="BU70" s="162" t="str">
        <f t="shared" si="21"/>
        <v>―</v>
      </c>
      <c r="BV70" s="162" t="str">
        <f t="shared" si="21"/>
        <v>―</v>
      </c>
      <c r="BW70" s="162" t="str">
        <f t="shared" si="21"/>
        <v>―</v>
      </c>
      <c r="BX70" s="162" t="str">
        <f t="shared" si="21"/>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1"/>
        <v>―</v>
      </c>
      <c r="R71" s="163" t="str">
        <f t="shared" si="21"/>
        <v>―</v>
      </c>
      <c r="S71" s="163" t="str">
        <f t="shared" si="21"/>
        <v>―</v>
      </c>
      <c r="T71" s="163" t="str">
        <f t="shared" si="21"/>
        <v>―</v>
      </c>
      <c r="U71" s="163" t="str">
        <f t="shared" si="21"/>
        <v>―</v>
      </c>
      <c r="V71" s="163" t="str">
        <f t="shared" si="21"/>
        <v>―</v>
      </c>
      <c r="W71" s="163" t="str">
        <f t="shared" si="21"/>
        <v>―</v>
      </c>
      <c r="X71" s="163" t="str">
        <f t="shared" si="21"/>
        <v>―</v>
      </c>
      <c r="Y71" s="163">
        <f t="shared" si="21"/>
        <v>-2.2324293330491241</v>
      </c>
      <c r="Z71" s="163">
        <f t="shared" si="21"/>
        <v>-22.139553561920287</v>
      </c>
      <c r="AA71" s="163">
        <f t="shared" si="21"/>
        <v>-24.285254553887349</v>
      </c>
      <c r="AB71" s="163">
        <f t="shared" si="21"/>
        <v>-3.3424896059164211</v>
      </c>
      <c r="AC71" s="163">
        <f t="shared" si="21"/>
        <v>-33.972851161018994</v>
      </c>
      <c r="AD71" s="163">
        <f t="shared" si="21"/>
        <v>-12.299995046725831</v>
      </c>
      <c r="AE71" s="163">
        <f t="shared" si="21"/>
        <v>-2.0385247163627107</v>
      </c>
      <c r="AF71" s="163">
        <f t="shared" ref="AF71:BX71" si="22">IF(OR(AF62&lt;=0,AB62&lt;=0),"―",(AF62/AB62-1)*100)</f>
        <v>-19.464965619458809</v>
      </c>
      <c r="AG71" s="163">
        <f t="shared" si="22"/>
        <v>11.822422565308276</v>
      </c>
      <c r="AH71" s="163">
        <f t="shared" si="22"/>
        <v>18.1379223992578</v>
      </c>
      <c r="AI71" s="163">
        <f t="shared" si="22"/>
        <v>15.960599877324988</v>
      </c>
      <c r="AJ71" s="163">
        <f t="shared" si="22"/>
        <v>25.562027276596933</v>
      </c>
      <c r="AK71" s="163">
        <f t="shared" si="22"/>
        <v>2.1416722263394972</v>
      </c>
      <c r="AL71" s="163">
        <f t="shared" si="22"/>
        <v>-10.668056942947512</v>
      </c>
      <c r="AM71" s="163">
        <f t="shared" si="22"/>
        <v>2.8787757308659456</v>
      </c>
      <c r="AN71" s="163">
        <f t="shared" si="22"/>
        <v>1.3042579460776915</v>
      </c>
      <c r="AO71" s="163">
        <f t="shared" si="22"/>
        <v>24.72684424999272</v>
      </c>
      <c r="AP71" s="163">
        <f t="shared" si="22"/>
        <v>2.2099699954359453</v>
      </c>
      <c r="AQ71" s="163">
        <f t="shared" si="22"/>
        <v>12.286473956641819</v>
      </c>
      <c r="AR71" s="163">
        <f t="shared" si="22"/>
        <v>18.596577675479931</v>
      </c>
      <c r="AS71" s="163" t="str">
        <f t="shared" si="22"/>
        <v>―</v>
      </c>
      <c r="AT71" s="163" t="str">
        <f t="shared" si="22"/>
        <v>―</v>
      </c>
      <c r="AU71" s="163" t="str">
        <f t="shared" si="22"/>
        <v>―</v>
      </c>
      <c r="AV71" s="163" t="str">
        <f t="shared" si="22"/>
        <v>―</v>
      </c>
      <c r="AW71" s="163" t="str">
        <f t="shared" si="22"/>
        <v>―</v>
      </c>
      <c r="AX71" s="163" t="str">
        <f t="shared" si="22"/>
        <v>―</v>
      </c>
      <c r="AY71" s="163" t="str">
        <f t="shared" si="22"/>
        <v>―</v>
      </c>
      <c r="AZ71" s="163" t="str">
        <f t="shared" si="22"/>
        <v>―</v>
      </c>
      <c r="BA71" s="163" t="str">
        <f t="shared" si="22"/>
        <v>―</v>
      </c>
      <c r="BB71" s="163" t="str">
        <f t="shared" si="22"/>
        <v>―</v>
      </c>
      <c r="BC71" s="163" t="str">
        <f t="shared" si="22"/>
        <v>―</v>
      </c>
      <c r="BD71" s="163" t="str">
        <f t="shared" si="22"/>
        <v>―</v>
      </c>
      <c r="BE71" s="163" t="str">
        <f t="shared" si="22"/>
        <v>―</v>
      </c>
      <c r="BF71" s="163" t="str">
        <f t="shared" si="22"/>
        <v>―</v>
      </c>
      <c r="BG71" s="163" t="str">
        <f t="shared" si="22"/>
        <v>―</v>
      </c>
      <c r="BH71" s="163" t="str">
        <f t="shared" si="22"/>
        <v>―</v>
      </c>
      <c r="BI71" s="163" t="str">
        <f t="shared" si="22"/>
        <v>―</v>
      </c>
      <c r="BJ71" s="163" t="str">
        <f t="shared" si="22"/>
        <v>―</v>
      </c>
      <c r="BK71" s="163" t="str">
        <f t="shared" si="22"/>
        <v>―</v>
      </c>
      <c r="BL71" s="163" t="str">
        <f t="shared" si="22"/>
        <v>―</v>
      </c>
      <c r="BM71" s="163" t="str">
        <f t="shared" si="22"/>
        <v>―</v>
      </c>
      <c r="BN71" s="163" t="str">
        <f t="shared" si="22"/>
        <v>―</v>
      </c>
      <c r="BO71" s="163" t="str">
        <f t="shared" si="22"/>
        <v>―</v>
      </c>
      <c r="BP71" s="163" t="str">
        <f t="shared" si="22"/>
        <v>―</v>
      </c>
      <c r="BQ71" s="163" t="str">
        <f t="shared" si="22"/>
        <v>―</v>
      </c>
      <c r="BR71" s="163" t="str">
        <f t="shared" si="22"/>
        <v>―</v>
      </c>
      <c r="BS71" s="163" t="str">
        <f t="shared" si="22"/>
        <v>―</v>
      </c>
      <c r="BT71" s="163" t="str">
        <f t="shared" si="22"/>
        <v>―</v>
      </c>
      <c r="BU71" s="163" t="str">
        <f t="shared" si="22"/>
        <v>―</v>
      </c>
      <c r="BV71" s="163" t="str">
        <f t="shared" si="22"/>
        <v>―</v>
      </c>
      <c r="BW71" s="163" t="str">
        <f t="shared" si="22"/>
        <v>―</v>
      </c>
      <c r="BX71" s="163" t="str">
        <f t="shared" si="22"/>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375</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3">N75</f>
        <v>H1</v>
      </c>
      <c r="S75" s="33" t="str">
        <f t="shared" si="23"/>
        <v>Q3YTD</v>
      </c>
      <c r="T75" s="33" t="str">
        <f t="shared" si="23"/>
        <v>FY</v>
      </c>
      <c r="U75" s="33" t="str">
        <f t="shared" si="23"/>
        <v>Q1</v>
      </c>
      <c r="V75" s="33" t="str">
        <f t="shared" si="23"/>
        <v>H1</v>
      </c>
      <c r="W75" s="33" t="str">
        <f t="shared" si="23"/>
        <v>Q3YTD</v>
      </c>
      <c r="X75" s="33" t="str">
        <f t="shared" si="23"/>
        <v>FY</v>
      </c>
      <c r="Y75" s="33" t="str">
        <f t="shared" si="23"/>
        <v>Q1</v>
      </c>
      <c r="Z75" s="33" t="str">
        <f t="shared" si="23"/>
        <v>H1</v>
      </c>
      <c r="AA75" s="33" t="str">
        <f t="shared" si="23"/>
        <v>Q3YTD</v>
      </c>
      <c r="AB75" s="33" t="str">
        <f t="shared" si="23"/>
        <v>FY</v>
      </c>
      <c r="AC75" s="33" t="str">
        <f t="shared" si="23"/>
        <v>Q1</v>
      </c>
      <c r="AD75" s="33" t="str">
        <f t="shared" si="23"/>
        <v>H1</v>
      </c>
      <c r="AE75" s="33" t="str">
        <f t="shared" si="23"/>
        <v>Q3YTD</v>
      </c>
      <c r="AF75" s="33" t="str">
        <f t="shared" si="23"/>
        <v>FY</v>
      </c>
      <c r="AG75" s="33" t="str">
        <f t="shared" si="23"/>
        <v>Q1</v>
      </c>
      <c r="AH75" s="33" t="str">
        <f t="shared" si="23"/>
        <v>H1</v>
      </c>
      <c r="AI75" s="33" t="str">
        <f t="shared" si="23"/>
        <v>Q3YTD</v>
      </c>
      <c r="AJ75" s="33" t="str">
        <f t="shared" si="23"/>
        <v>FY</v>
      </c>
      <c r="AK75" s="33" t="str">
        <f t="shared" si="23"/>
        <v>Q1</v>
      </c>
      <c r="AL75" s="33" t="str">
        <f t="shared" si="23"/>
        <v>H1</v>
      </c>
      <c r="AM75" s="33" t="str">
        <f t="shared" si="23"/>
        <v>Q3YTD</v>
      </c>
      <c r="AN75" s="33" t="str">
        <f t="shared" si="23"/>
        <v>FY</v>
      </c>
      <c r="AO75" s="33" t="str">
        <f t="shared" si="23"/>
        <v>Q1</v>
      </c>
      <c r="AP75" s="33" t="str">
        <f t="shared" si="23"/>
        <v>H1</v>
      </c>
      <c r="AQ75" s="33" t="str">
        <f t="shared" si="23"/>
        <v>Q3YTD</v>
      </c>
      <c r="AR75" s="33" t="str">
        <f t="shared" si="23"/>
        <v>FY</v>
      </c>
      <c r="AS75" s="33" t="str">
        <f t="shared" si="23"/>
        <v>Q1</v>
      </c>
      <c r="AT75" s="33" t="str">
        <f t="shared" si="23"/>
        <v>H1</v>
      </c>
      <c r="AU75" s="33" t="str">
        <f t="shared" si="23"/>
        <v>Q3YTD</v>
      </c>
      <c r="AV75" s="33" t="str">
        <f t="shared" si="23"/>
        <v>FY</v>
      </c>
      <c r="AW75" s="33" t="str">
        <f t="shared" si="23"/>
        <v>Q1</v>
      </c>
      <c r="AX75" s="33" t="str">
        <f t="shared" si="23"/>
        <v>H1</v>
      </c>
      <c r="AY75" s="33" t="str">
        <f t="shared" si="23"/>
        <v>Q3YTD</v>
      </c>
      <c r="AZ75" s="33" t="str">
        <f t="shared" si="23"/>
        <v>FY</v>
      </c>
      <c r="BA75" s="33" t="str">
        <f t="shared" si="23"/>
        <v>Q1</v>
      </c>
      <c r="BB75" s="33" t="str">
        <f t="shared" si="23"/>
        <v>H1</v>
      </c>
      <c r="BC75" s="33" t="str">
        <f t="shared" si="23"/>
        <v>Q3YTD</v>
      </c>
      <c r="BD75" s="33" t="str">
        <f t="shared" si="23"/>
        <v>FY</v>
      </c>
      <c r="BE75" s="33" t="str">
        <f t="shared" si="23"/>
        <v>Q1</v>
      </c>
      <c r="BF75" s="33" t="str">
        <f t="shared" si="23"/>
        <v>H1</v>
      </c>
      <c r="BG75" s="33" t="str">
        <f t="shared" si="23"/>
        <v>Q3YTD</v>
      </c>
      <c r="BH75" s="33" t="str">
        <f t="shared" si="23"/>
        <v>FY</v>
      </c>
      <c r="BI75" s="33" t="str">
        <f t="shared" si="23"/>
        <v>Q1</v>
      </c>
      <c r="BJ75" s="33" t="str">
        <f t="shared" si="23"/>
        <v>H1</v>
      </c>
      <c r="BK75" s="33" t="str">
        <f t="shared" si="23"/>
        <v>Q3YTD</v>
      </c>
      <c r="BL75" s="33" t="str">
        <f t="shared" si="23"/>
        <v>FY</v>
      </c>
      <c r="BM75" s="33" t="str">
        <f t="shared" si="23"/>
        <v>Q1</v>
      </c>
      <c r="BN75" s="33" t="str">
        <f t="shared" si="23"/>
        <v>H1</v>
      </c>
      <c r="BO75" s="33" t="str">
        <f t="shared" si="23"/>
        <v>Q3YTD</v>
      </c>
      <c r="BP75" s="33" t="str">
        <f t="shared" si="23"/>
        <v>FY</v>
      </c>
      <c r="BQ75" s="33" t="str">
        <f t="shared" si="23"/>
        <v>Q1</v>
      </c>
      <c r="BR75" s="33" t="str">
        <f t="shared" si="23"/>
        <v>H1</v>
      </c>
      <c r="BS75" s="33" t="str">
        <f t="shared" si="23"/>
        <v>Q3YTD</v>
      </c>
      <c r="BT75" s="33" t="str">
        <f t="shared" si="23"/>
        <v>FY</v>
      </c>
      <c r="BU75" s="33" t="str">
        <f t="shared" si="23"/>
        <v>Q1</v>
      </c>
      <c r="BV75" s="33" t="str">
        <f t="shared" si="23"/>
        <v>H1</v>
      </c>
      <c r="BW75" s="33" t="str">
        <f t="shared" si="23"/>
        <v>Q3YTD</v>
      </c>
      <c r="BX75" s="80" t="str">
        <f t="shared" si="23"/>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4">SUM(N77:N80)</f>
        <v>0</v>
      </c>
      <c r="O76" s="107">
        <f t="shared" si="24"/>
        <v>0</v>
      </c>
      <c r="P76" s="107">
        <f t="shared" si="24"/>
        <v>0</v>
      </c>
      <c r="Q76" s="107">
        <f t="shared" si="24"/>
        <v>0</v>
      </c>
      <c r="R76" s="107">
        <f t="shared" si="24"/>
        <v>0</v>
      </c>
      <c r="S76" s="107">
        <f t="shared" si="24"/>
        <v>0</v>
      </c>
      <c r="T76" s="107">
        <f t="shared" si="24"/>
        <v>0</v>
      </c>
      <c r="U76" s="107">
        <f t="shared" si="24"/>
        <v>17427195815</v>
      </c>
      <c r="V76" s="107">
        <f t="shared" si="24"/>
        <v>35263238140</v>
      </c>
      <c r="W76" s="107">
        <f t="shared" si="24"/>
        <v>54345513419</v>
      </c>
      <c r="X76" s="107">
        <f t="shared" si="24"/>
        <v>74329261052</v>
      </c>
      <c r="Y76" s="107">
        <f t="shared" si="24"/>
        <v>20479119598</v>
      </c>
      <c r="Z76" s="107">
        <f t="shared" si="24"/>
        <v>41031454207</v>
      </c>
      <c r="AA76" s="107">
        <f t="shared" si="24"/>
        <v>62248526219</v>
      </c>
      <c r="AB76" s="107">
        <f t="shared" si="24"/>
        <v>84251083116</v>
      </c>
      <c r="AC76" s="107">
        <f t="shared" si="24"/>
        <v>23337981904</v>
      </c>
      <c r="AD76" s="107">
        <f t="shared" si="24"/>
        <v>47061721578</v>
      </c>
      <c r="AE76" s="107">
        <f t="shared" si="24"/>
        <v>71427632436</v>
      </c>
      <c r="AF76" s="107">
        <f t="shared" si="24"/>
        <v>95719822200</v>
      </c>
      <c r="AG76" s="107">
        <f t="shared" si="24"/>
        <v>24960504492</v>
      </c>
      <c r="AH76" s="107">
        <f t="shared" si="24"/>
        <v>50360513480</v>
      </c>
      <c r="AI76" s="107">
        <f t="shared" si="24"/>
        <v>78118953563</v>
      </c>
      <c r="AJ76" s="107">
        <f t="shared" si="24"/>
        <v>106182199681</v>
      </c>
      <c r="AK76" s="107">
        <f t="shared" si="24"/>
        <v>29095009198</v>
      </c>
      <c r="AL76" s="107">
        <f t="shared" si="24"/>
        <v>58150913282</v>
      </c>
      <c r="AM76" s="107">
        <f t="shared" si="24"/>
        <v>87255499022</v>
      </c>
      <c r="AN76" s="107">
        <f t="shared" si="24"/>
        <v>117239850400</v>
      </c>
      <c r="AO76" s="107">
        <f>SUM(AO77:AO80)</f>
        <v>32059328119</v>
      </c>
      <c r="AP76" s="107">
        <f>SUM(AP77:AP80)</f>
        <v>65140927147</v>
      </c>
      <c r="AQ76" s="107">
        <f>SUM(AQ77:AQ80)</f>
        <v>98440919327</v>
      </c>
      <c r="AR76" s="107">
        <f t="shared" si="24"/>
        <v>131088540646</v>
      </c>
      <c r="AS76" s="107">
        <f t="shared" si="24"/>
        <v>0</v>
      </c>
      <c r="AT76" s="107">
        <f t="shared" si="24"/>
        <v>0</v>
      </c>
      <c r="AU76" s="107">
        <f t="shared" si="24"/>
        <v>0</v>
      </c>
      <c r="AV76" s="107">
        <f t="shared" si="24"/>
        <v>0</v>
      </c>
      <c r="AW76" s="107">
        <f t="shared" si="24"/>
        <v>0</v>
      </c>
      <c r="AX76" s="107">
        <f t="shared" si="24"/>
        <v>0</v>
      </c>
      <c r="AY76" s="107">
        <f t="shared" si="24"/>
        <v>0</v>
      </c>
      <c r="AZ76" s="107">
        <f t="shared" si="24"/>
        <v>0</v>
      </c>
      <c r="BA76" s="107">
        <f t="shared" si="24"/>
        <v>0</v>
      </c>
      <c r="BB76" s="107">
        <f t="shared" si="24"/>
        <v>0</v>
      </c>
      <c r="BC76" s="107">
        <f t="shared" si="24"/>
        <v>0</v>
      </c>
      <c r="BD76" s="107">
        <f t="shared" si="24"/>
        <v>0</v>
      </c>
      <c r="BE76" s="107">
        <f t="shared" si="24"/>
        <v>0</v>
      </c>
      <c r="BF76" s="107">
        <f t="shared" si="24"/>
        <v>0</v>
      </c>
      <c r="BG76" s="107">
        <f t="shared" si="24"/>
        <v>0</v>
      </c>
      <c r="BH76" s="107">
        <f t="shared" si="24"/>
        <v>0</v>
      </c>
      <c r="BI76" s="107">
        <f t="shared" si="24"/>
        <v>0</v>
      </c>
      <c r="BJ76" s="107">
        <f t="shared" si="24"/>
        <v>0</v>
      </c>
      <c r="BK76" s="107">
        <f t="shared" si="24"/>
        <v>0</v>
      </c>
      <c r="BL76" s="107">
        <f t="shared" si="24"/>
        <v>0</v>
      </c>
      <c r="BM76" s="107">
        <f t="shared" si="24"/>
        <v>0</v>
      </c>
      <c r="BN76" s="107">
        <f t="shared" si="24"/>
        <v>0</v>
      </c>
      <c r="BO76" s="107">
        <f t="shared" si="24"/>
        <v>0</v>
      </c>
      <c r="BP76" s="107">
        <f t="shared" si="24"/>
        <v>0</v>
      </c>
      <c r="BQ76" s="107">
        <f t="shared" si="24"/>
        <v>0</v>
      </c>
      <c r="BR76" s="107">
        <f t="shared" si="24"/>
        <v>0</v>
      </c>
      <c r="BS76" s="107">
        <f t="shared" si="24"/>
        <v>0</v>
      </c>
      <c r="BT76" s="107">
        <f t="shared" si="24"/>
        <v>0</v>
      </c>
      <c r="BU76" s="107">
        <f t="shared" si="24"/>
        <v>0</v>
      </c>
      <c r="BV76" s="107">
        <f t="shared" si="24"/>
        <v>0</v>
      </c>
      <c r="BW76" s="107">
        <f t="shared" si="24"/>
        <v>0</v>
      </c>
      <c r="BX76" s="107">
        <f t="shared" si="24"/>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08">
        <v>13244561784</v>
      </c>
      <c r="V77" s="108">
        <v>26591319854</v>
      </c>
      <c r="W77" s="108">
        <v>40080296685</v>
      </c>
      <c r="X77" s="108">
        <v>53601346734</v>
      </c>
      <c r="Y77" s="108">
        <v>13795723760</v>
      </c>
      <c r="Z77" s="108">
        <v>27643569055</v>
      </c>
      <c r="AA77" s="108">
        <v>41612907772</v>
      </c>
      <c r="AB77" s="108">
        <v>55640480427</v>
      </c>
      <c r="AC77" s="108">
        <v>14285026380</v>
      </c>
      <c r="AD77" s="108">
        <v>28770698959</v>
      </c>
      <c r="AE77" s="108">
        <v>43467957209</v>
      </c>
      <c r="AF77" s="108">
        <v>58263328663</v>
      </c>
      <c r="AG77" s="108">
        <v>14895907207</v>
      </c>
      <c r="AH77" s="108">
        <v>29800499376</v>
      </c>
      <c r="AI77" s="108">
        <v>45124372356</v>
      </c>
      <c r="AJ77" s="108">
        <v>60926805871</v>
      </c>
      <c r="AK77" s="108">
        <v>16585097815</v>
      </c>
      <c r="AL77" s="108">
        <v>32884778319</v>
      </c>
      <c r="AM77" s="108">
        <v>48865627903</v>
      </c>
      <c r="AN77" s="108">
        <v>66042122418</v>
      </c>
      <c r="AO77" s="108">
        <v>17085356553</v>
      </c>
      <c r="AP77" s="108">
        <v>35648155067</v>
      </c>
      <c r="AQ77" s="108">
        <v>54069012708</v>
      </c>
      <c r="AR77" s="186">
        <v>72029107539</v>
      </c>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636</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08">
        <v>3686457328</v>
      </c>
      <c r="V78" s="108">
        <v>7643481925</v>
      </c>
      <c r="W78" s="108">
        <v>12716365091</v>
      </c>
      <c r="X78" s="108">
        <v>18644121359</v>
      </c>
      <c r="Y78" s="108">
        <v>6131104357</v>
      </c>
      <c r="Z78" s="108">
        <v>12287217983</v>
      </c>
      <c r="AA78" s="108">
        <v>19016752917</v>
      </c>
      <c r="AB78" s="108">
        <v>26441814440</v>
      </c>
      <c r="AC78" s="108">
        <v>8477873011</v>
      </c>
      <c r="AD78" s="108">
        <v>17117536358</v>
      </c>
      <c r="AE78" s="108">
        <v>26202367897</v>
      </c>
      <c r="AF78" s="108">
        <v>35085637259</v>
      </c>
      <c r="AG78" s="108">
        <v>9347644043</v>
      </c>
      <c r="AH78" s="108">
        <v>19103844781</v>
      </c>
      <c r="AI78" s="108">
        <v>30826619989</v>
      </c>
      <c r="AJ78" s="108">
        <v>42303539051</v>
      </c>
      <c r="AK78" s="108">
        <v>11671131728</v>
      </c>
      <c r="AL78" s="108">
        <v>23587982760</v>
      </c>
      <c r="AM78" s="108">
        <v>35871668615</v>
      </c>
      <c r="AN78" s="108">
        <v>47602846123</v>
      </c>
      <c r="AO78" s="108">
        <v>12082106976</v>
      </c>
      <c r="AP78" s="108">
        <v>24171700885</v>
      </c>
      <c r="AQ78" s="108">
        <v>36528438846</v>
      </c>
      <c r="AR78" s="186">
        <v>48536985348</v>
      </c>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636</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08">
        <v>311311680</v>
      </c>
      <c r="V79" s="108">
        <v>656854470</v>
      </c>
      <c r="W79" s="108">
        <v>1054530495</v>
      </c>
      <c r="X79" s="108">
        <v>1451321344</v>
      </c>
      <c r="Y79" s="108">
        <v>371553439</v>
      </c>
      <c r="Z79" s="108">
        <v>774550540</v>
      </c>
      <c r="AA79" s="108">
        <v>1199817185</v>
      </c>
      <c r="AB79" s="108">
        <v>1616207102</v>
      </c>
      <c r="AC79" s="108">
        <v>455746337</v>
      </c>
      <c r="AD79" s="108">
        <v>926653057</v>
      </c>
      <c r="AE79" s="108">
        <v>1419436846</v>
      </c>
      <c r="AF79" s="108">
        <v>1925445106</v>
      </c>
      <c r="AG79" s="108">
        <v>583508639</v>
      </c>
      <c r="AH79" s="108">
        <v>1172102380</v>
      </c>
      <c r="AI79" s="108">
        <v>1778326899</v>
      </c>
      <c r="AJ79" s="108">
        <v>2427190172</v>
      </c>
      <c r="AK79" s="108">
        <v>702477106</v>
      </c>
      <c r="AL79" s="108">
        <v>1407295791</v>
      </c>
      <c r="AM79" s="108">
        <v>2138739668</v>
      </c>
      <c r="AN79" s="108">
        <v>3078627612</v>
      </c>
      <c r="AO79" s="108">
        <v>2721858722</v>
      </c>
      <c r="AP79" s="108">
        <v>5013537864</v>
      </c>
      <c r="AQ79" s="108">
        <v>7413984118</v>
      </c>
      <c r="AR79" s="186">
        <v>9930734172</v>
      </c>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636</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09">
        <v>184865023</v>
      </c>
      <c r="V80" s="109">
        <v>371581891</v>
      </c>
      <c r="W80" s="109">
        <v>494321148</v>
      </c>
      <c r="X80" s="109">
        <v>632471615</v>
      </c>
      <c r="Y80" s="109">
        <v>180738042</v>
      </c>
      <c r="Z80" s="109">
        <v>326116629</v>
      </c>
      <c r="AA80" s="109">
        <v>419048345</v>
      </c>
      <c r="AB80" s="109">
        <v>552581147</v>
      </c>
      <c r="AC80" s="109">
        <v>119336176</v>
      </c>
      <c r="AD80" s="109">
        <v>246833204</v>
      </c>
      <c r="AE80" s="109">
        <v>337870484</v>
      </c>
      <c r="AF80" s="109">
        <v>445411172</v>
      </c>
      <c r="AG80" s="109">
        <v>133444603</v>
      </c>
      <c r="AH80" s="109">
        <v>284066943</v>
      </c>
      <c r="AI80" s="109">
        <v>389634319</v>
      </c>
      <c r="AJ80" s="109">
        <v>524664587</v>
      </c>
      <c r="AK80" s="109">
        <v>136302549</v>
      </c>
      <c r="AL80" s="109">
        <v>270856412</v>
      </c>
      <c r="AM80" s="109">
        <v>379462836</v>
      </c>
      <c r="AN80" s="109">
        <v>516254247</v>
      </c>
      <c r="AO80" s="109">
        <v>170005868</v>
      </c>
      <c r="AP80" s="109">
        <v>307533331</v>
      </c>
      <c r="AQ80" s="109">
        <v>429483655</v>
      </c>
      <c r="AR80" s="109">
        <v>591713587</v>
      </c>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636</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74:BT74"/>
    <mergeCell ref="BU74:BX74"/>
    <mergeCell ref="AS74:AV74"/>
    <mergeCell ref="AW74:AZ74"/>
    <mergeCell ref="BA74:BD74"/>
    <mergeCell ref="BE74:BH74"/>
    <mergeCell ref="BI74:BL74"/>
    <mergeCell ref="BM74:BP74"/>
  </mergeCells>
  <phoneticPr fontId="3"/>
  <printOptions horizontalCentered="1"/>
  <pageMargins left="0.7" right="0.7" top="0.75" bottom="0.75" header="0.3" footer="0.3"/>
  <pageSetup paperSize="9" scale="75" orientation="portrait" r:id="rId1"/>
  <headerFooter>
    <oddFooter>&amp;R8</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BCD8-0203-4C03-974C-FAA046F529FC}">
  <dimension ref="A1:CB84"/>
  <sheetViews>
    <sheetView defaultGridColor="0" colorId="23" zoomScale="70" zoomScaleNormal="70" workbookViewId="0">
      <pane xSplit="11" ySplit="2" topLeftCell="AO51"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635</v>
      </c>
      <c r="CB2" s="3" t="s">
        <v>89</v>
      </c>
    </row>
    <row r="3" spans="1:80" ht="15" customHeight="1" x14ac:dyDescent="0.2">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+'22Q4_パラメータ設定'!$F$4</f>
        <v>FY2021</v>
      </c>
      <c r="D56" s="353"/>
      <c r="E56" s="353"/>
      <c r="F56" s="354"/>
      <c r="G56" s="355" t="str">
        <f>+'22Q4_パラメータ設定'!$G$4</f>
        <v>FY2022</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19" t="s">
        <v>383</v>
      </c>
      <c r="I57" s="119" t="s">
        <v>384</v>
      </c>
      <c r="J57" s="35" t="s">
        <v>377</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J63" si="1">+IF(OR(AK58="",AK58=0),"―",IF(AK58&lt;0,ROUNDDOWN(AK58/10^6,0)+-0.0000001,ROUNDDOWN(AK58/10^6,0)))</f>
        <v>1607</v>
      </c>
      <c r="D58" s="107">
        <f t="shared" si="1"/>
        <v>1840</v>
      </c>
      <c r="E58" s="107">
        <f t="shared" si="1"/>
        <v>1804</v>
      </c>
      <c r="F58" s="107" t="e">
        <f t="shared" si="1"/>
        <v>#REF!</v>
      </c>
      <c r="G58" s="107">
        <f t="shared" si="1"/>
        <v>1483</v>
      </c>
      <c r="H58" s="107">
        <f t="shared" si="1"/>
        <v>1636</v>
      </c>
      <c r="I58" s="107">
        <f t="shared" si="1"/>
        <v>1809</v>
      </c>
      <c r="J58" s="107">
        <f t="shared" si="1"/>
        <v>1395</v>
      </c>
      <c r="K58" s="67"/>
      <c r="L58" s="67" t="s">
        <v>362</v>
      </c>
      <c r="M58" s="107">
        <f>SUM(M59:M63)</f>
        <v>0</v>
      </c>
      <c r="N58" s="107">
        <f t="shared" ref="N58:BX58" si="2">SUM(N59:N63)</f>
        <v>0</v>
      </c>
      <c r="O58" s="107">
        <f t="shared" si="2"/>
        <v>0</v>
      </c>
      <c r="P58" s="107">
        <f t="shared" si="2"/>
        <v>0</v>
      </c>
      <c r="Q58" s="107">
        <f t="shared" si="2"/>
        <v>0</v>
      </c>
      <c r="R58" s="107">
        <f t="shared" si="2"/>
        <v>0</v>
      </c>
      <c r="S58" s="107">
        <f t="shared" si="2"/>
        <v>0</v>
      </c>
      <c r="T58" s="107">
        <f t="shared" si="2"/>
        <v>0</v>
      </c>
      <c r="U58" s="107">
        <f t="shared" si="2"/>
        <v>947619260</v>
      </c>
      <c r="V58" s="107">
        <f t="shared" si="2"/>
        <v>1018911820</v>
      </c>
      <c r="W58" s="107">
        <f t="shared" si="2"/>
        <v>1045701552</v>
      </c>
      <c r="X58" s="107" t="e">
        <f t="shared" si="2"/>
        <v>#REF!</v>
      </c>
      <c r="Y58" s="107">
        <f t="shared" si="2"/>
        <v>1265010347</v>
      </c>
      <c r="Z58" s="107">
        <f t="shared" si="2"/>
        <v>1277871820</v>
      </c>
      <c r="AA58" s="107">
        <f t="shared" si="2"/>
        <v>1299249790</v>
      </c>
      <c r="AB58" s="107" t="e">
        <f t="shared" si="2"/>
        <v>#REF!</v>
      </c>
      <c r="AC58" s="107">
        <f t="shared" si="2"/>
        <v>1085107036</v>
      </c>
      <c r="AD58" s="107">
        <f t="shared" si="2"/>
        <v>1407904706</v>
      </c>
      <c r="AE58" s="107">
        <f t="shared" si="2"/>
        <v>1480682825</v>
      </c>
      <c r="AF58" s="107" t="e">
        <f t="shared" si="2"/>
        <v>#REF!</v>
      </c>
      <c r="AG58" s="107">
        <f t="shared" si="2"/>
        <v>1162908424</v>
      </c>
      <c r="AH58" s="107">
        <f t="shared" si="2"/>
        <v>1910127241</v>
      </c>
      <c r="AI58" s="107">
        <f t="shared" si="2"/>
        <v>1761894621</v>
      </c>
      <c r="AJ58" s="107" t="e">
        <f t="shared" si="2"/>
        <v>#REF!</v>
      </c>
      <c r="AK58" s="107">
        <f t="shared" si="2"/>
        <v>1607779144</v>
      </c>
      <c r="AL58" s="107">
        <f t="shared" si="2"/>
        <v>1840894213</v>
      </c>
      <c r="AM58" s="107">
        <f t="shared" si="2"/>
        <v>1804573722</v>
      </c>
      <c r="AN58" s="107" t="e">
        <f t="shared" si="2"/>
        <v>#REF!</v>
      </c>
      <c r="AO58" s="107">
        <f t="shared" si="2"/>
        <v>1483987740</v>
      </c>
      <c r="AP58" s="107">
        <f t="shared" si="2"/>
        <v>1636545272</v>
      </c>
      <c r="AQ58" s="107">
        <f t="shared" si="2"/>
        <v>1809714755</v>
      </c>
      <c r="AR58" s="107">
        <f t="shared" si="2"/>
        <v>1395603617</v>
      </c>
      <c r="AS58" s="107">
        <f t="shared" si="2"/>
        <v>0</v>
      </c>
      <c r="AT58" s="107">
        <f t="shared" si="2"/>
        <v>0</v>
      </c>
      <c r="AU58" s="107">
        <f t="shared" si="2"/>
        <v>0</v>
      </c>
      <c r="AV58" s="107">
        <f t="shared" si="2"/>
        <v>0</v>
      </c>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13</v>
      </c>
      <c r="C59" s="110">
        <f t="shared" si="1"/>
        <v>2056</v>
      </c>
      <c r="D59" s="110">
        <f t="shared" si="1"/>
        <v>2234</v>
      </c>
      <c r="E59" s="110">
        <f t="shared" si="1"/>
        <v>2047</v>
      </c>
      <c r="F59" s="110" t="e">
        <f t="shared" si="1"/>
        <v>#REF!</v>
      </c>
      <c r="G59" s="110">
        <f t="shared" si="1"/>
        <v>2131</v>
      </c>
      <c r="H59" s="110">
        <f t="shared" si="1"/>
        <v>2275</v>
      </c>
      <c r="I59" s="110">
        <f t="shared" si="1"/>
        <v>2233</v>
      </c>
      <c r="J59" s="110">
        <f t="shared" si="1"/>
        <v>2320</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t="e">
        <f>X79-W79</f>
        <v>#REF!</v>
      </c>
      <c r="Y59" s="110">
        <f>Y79</f>
        <v>1393786246</v>
      </c>
      <c r="Z59" s="110">
        <f>Z79-Y79</f>
        <v>1505455082</v>
      </c>
      <c r="AA59" s="110">
        <f>AA79-Z79</f>
        <v>1563531902</v>
      </c>
      <c r="AB59" s="110" t="e">
        <f>AB79-AA79</f>
        <v>#REF!</v>
      </c>
      <c r="AC59" s="110">
        <f>AC79</f>
        <v>1549965851</v>
      </c>
      <c r="AD59" s="110">
        <f>AD79-AC79</f>
        <v>1586929361</v>
      </c>
      <c r="AE59" s="110">
        <f>AE79-AD79</f>
        <v>1637151930</v>
      </c>
      <c r="AF59" s="110" t="e">
        <f>AF79-AE79</f>
        <v>#REF!</v>
      </c>
      <c r="AG59" s="110">
        <f>AG79</f>
        <v>1820996819</v>
      </c>
      <c r="AH59" s="110">
        <f>AH79-AG79</f>
        <v>2059014960</v>
      </c>
      <c r="AI59" s="110">
        <f>AI79-AH79</f>
        <v>1979635802</v>
      </c>
      <c r="AJ59" s="110" t="e">
        <f>AJ79-AI79</f>
        <v>#REF!</v>
      </c>
      <c r="AK59" s="110">
        <f>AK79</f>
        <v>2056453880</v>
      </c>
      <c r="AL59" s="110">
        <f>AL79-AK79</f>
        <v>2234123479</v>
      </c>
      <c r="AM59" s="110">
        <f>AM79-AL79</f>
        <v>2047282255</v>
      </c>
      <c r="AN59" s="110" t="e">
        <f>AN79-AM79</f>
        <v>#REF!</v>
      </c>
      <c r="AO59" s="110">
        <f>AO79</f>
        <v>2131255409</v>
      </c>
      <c r="AP59" s="110">
        <f>AP79-AO79</f>
        <v>2275184724</v>
      </c>
      <c r="AQ59" s="110">
        <f>AQ79-AP79</f>
        <v>2233940499</v>
      </c>
      <c r="AR59" s="110">
        <f>AR79-AQ79</f>
        <v>2320113969</v>
      </c>
      <c r="AS59" s="110">
        <f>AS79</f>
        <v>0</v>
      </c>
      <c r="AT59" s="110">
        <f>AT79-AS79</f>
        <v>0</v>
      </c>
      <c r="AU59" s="110">
        <f>AU79-AT79</f>
        <v>0</v>
      </c>
      <c r="AV59" s="110">
        <f>AV79-AU79</f>
        <v>0</v>
      </c>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585</v>
      </c>
      <c r="D60" s="110">
        <f t="shared" si="1"/>
        <v>728</v>
      </c>
      <c r="E60" s="110">
        <f t="shared" si="1"/>
        <v>957</v>
      </c>
      <c r="F60" s="110" t="e">
        <f t="shared" si="1"/>
        <v>#REF!</v>
      </c>
      <c r="G60" s="110">
        <f t="shared" si="1"/>
        <v>671</v>
      </c>
      <c r="H60" s="110">
        <f t="shared" si="1"/>
        <v>672</v>
      </c>
      <c r="I60" s="110">
        <f t="shared" si="1"/>
        <v>830</v>
      </c>
      <c r="J60" s="110">
        <f t="shared" si="1"/>
        <v>346</v>
      </c>
      <c r="K60" s="67"/>
      <c r="L60" s="67" t="s">
        <v>365</v>
      </c>
      <c r="M60" s="110">
        <f>M80</f>
        <v>0</v>
      </c>
      <c r="N60" s="110">
        <f t="shared" ref="N60:P63" si="3">N80-M80</f>
        <v>0</v>
      </c>
      <c r="O60" s="110">
        <f t="shared" si="3"/>
        <v>0</v>
      </c>
      <c r="P60" s="110">
        <f t="shared" si="3"/>
        <v>0</v>
      </c>
      <c r="Q60" s="110">
        <f>Q80</f>
        <v>0</v>
      </c>
      <c r="R60" s="110">
        <f t="shared" ref="R60:T63" si="4">R80-Q80</f>
        <v>0</v>
      </c>
      <c r="S60" s="110">
        <f t="shared" si="4"/>
        <v>0</v>
      </c>
      <c r="T60" s="110">
        <f t="shared" si="4"/>
        <v>0</v>
      </c>
      <c r="U60" s="110">
        <f>U80</f>
        <v>238642942</v>
      </c>
      <c r="V60" s="110">
        <f t="shared" ref="V60:X63" si="5">V80-U80</f>
        <v>169871708</v>
      </c>
      <c r="W60" s="110">
        <f t="shared" si="5"/>
        <v>233139214</v>
      </c>
      <c r="X60" s="110" t="e">
        <f t="shared" si="5"/>
        <v>#REF!</v>
      </c>
      <c r="Y60" s="110">
        <f>Y80</f>
        <v>446345796</v>
      </c>
      <c r="Z60" s="110">
        <f t="shared" ref="Z60:AB63" si="6">Z80-Y80</f>
        <v>401081609</v>
      </c>
      <c r="AA60" s="110">
        <f t="shared" si="6"/>
        <v>507773628</v>
      </c>
      <c r="AB60" s="110" t="e">
        <f t="shared" si="6"/>
        <v>#REF!</v>
      </c>
      <c r="AC60" s="110">
        <f>AC80</f>
        <v>366057458</v>
      </c>
      <c r="AD60" s="110">
        <f t="shared" ref="AD60:AF63" si="7">AD80-AC80</f>
        <v>524647436</v>
      </c>
      <c r="AE60" s="110">
        <f t="shared" si="7"/>
        <v>628318783</v>
      </c>
      <c r="AF60" s="110" t="e">
        <f t="shared" si="7"/>
        <v>#REF!</v>
      </c>
      <c r="AG60" s="110">
        <f>AG80</f>
        <v>239935602</v>
      </c>
      <c r="AH60" s="110">
        <f t="shared" ref="AH60:AJ63" si="8">AH80-AG80</f>
        <v>653120036</v>
      </c>
      <c r="AI60" s="110">
        <f t="shared" si="8"/>
        <v>672241723</v>
      </c>
      <c r="AJ60" s="110" t="e">
        <f t="shared" si="8"/>
        <v>#REF!</v>
      </c>
      <c r="AK60" s="110">
        <f>AK80</f>
        <v>585574089</v>
      </c>
      <c r="AL60" s="110">
        <f t="shared" ref="AL60:AN63" si="9">AL80-AK80</f>
        <v>728959303</v>
      </c>
      <c r="AM60" s="110">
        <f t="shared" si="9"/>
        <v>957446800</v>
      </c>
      <c r="AN60" s="110" t="e">
        <f t="shared" si="9"/>
        <v>#REF!</v>
      </c>
      <c r="AO60" s="110">
        <f>AO80</f>
        <v>671600227</v>
      </c>
      <c r="AP60" s="110">
        <f t="shared" ref="AP60:AR63" si="10">AP80-AO80</f>
        <v>672259194</v>
      </c>
      <c r="AQ60" s="110">
        <f t="shared" si="10"/>
        <v>830671686</v>
      </c>
      <c r="AR60" s="110">
        <f t="shared" si="10"/>
        <v>346737312</v>
      </c>
      <c r="AS60" s="110">
        <f>AS80</f>
        <v>0</v>
      </c>
      <c r="AT60" s="110">
        <f t="shared" ref="AT60:AV63" si="11">AT80-AS80</f>
        <v>0</v>
      </c>
      <c r="AU60" s="110">
        <f t="shared" si="11"/>
        <v>0</v>
      </c>
      <c r="AV60" s="110">
        <f t="shared" si="11"/>
        <v>0</v>
      </c>
      <c r="AW60" s="110">
        <f>AW80</f>
        <v>0</v>
      </c>
      <c r="AX60" s="110">
        <f t="shared" ref="AX60:AZ63" si="12">AX80-AW80</f>
        <v>0</v>
      </c>
      <c r="AY60" s="110">
        <f t="shared" si="12"/>
        <v>0</v>
      </c>
      <c r="AZ60" s="110">
        <f t="shared" si="12"/>
        <v>0</v>
      </c>
      <c r="BA60" s="110">
        <f>BA80</f>
        <v>0</v>
      </c>
      <c r="BB60" s="110">
        <f t="shared" ref="BB60:BD63" si="13">BB80-BA80</f>
        <v>0</v>
      </c>
      <c r="BC60" s="110">
        <f t="shared" si="13"/>
        <v>0</v>
      </c>
      <c r="BD60" s="110">
        <f t="shared" si="13"/>
        <v>0</v>
      </c>
      <c r="BE60" s="110">
        <f>BE80</f>
        <v>0</v>
      </c>
      <c r="BF60" s="110">
        <f t="shared" ref="BF60:BH63" si="14">BF80-BE80</f>
        <v>0</v>
      </c>
      <c r="BG60" s="110">
        <f t="shared" si="14"/>
        <v>0</v>
      </c>
      <c r="BH60" s="110">
        <f t="shared" si="14"/>
        <v>0</v>
      </c>
      <c r="BI60" s="110">
        <f>BI80</f>
        <v>0</v>
      </c>
      <c r="BJ60" s="110">
        <f t="shared" ref="BJ60:BL63" si="15">BJ80-BI80</f>
        <v>0</v>
      </c>
      <c r="BK60" s="110">
        <f t="shared" si="15"/>
        <v>0</v>
      </c>
      <c r="BL60" s="110">
        <f t="shared" si="15"/>
        <v>0</v>
      </c>
      <c r="BM60" s="110">
        <f>BM80</f>
        <v>0</v>
      </c>
      <c r="BN60" s="110">
        <f t="shared" ref="BN60:BP63" si="16">BN80-BM80</f>
        <v>0</v>
      </c>
      <c r="BO60" s="110">
        <f t="shared" si="16"/>
        <v>0</v>
      </c>
      <c r="BP60" s="110">
        <f t="shared" si="16"/>
        <v>0</v>
      </c>
      <c r="BQ60" s="110">
        <f>BQ80</f>
        <v>0</v>
      </c>
      <c r="BR60" s="110">
        <f t="shared" ref="BR60:BT63" si="17">BR80-BQ80</f>
        <v>0</v>
      </c>
      <c r="BS60" s="110">
        <f t="shared" si="17"/>
        <v>0</v>
      </c>
      <c r="BT60" s="110">
        <f t="shared" si="17"/>
        <v>0</v>
      </c>
      <c r="BU60" s="110">
        <f>BU80</f>
        <v>0</v>
      </c>
      <c r="BV60" s="110">
        <f t="shared" ref="BV60:BX63" si="18">BV80-BU80</f>
        <v>0</v>
      </c>
      <c r="BW60" s="110">
        <f t="shared" si="18"/>
        <v>0</v>
      </c>
      <c r="BX60" s="110">
        <f t="shared" si="18"/>
        <v>0</v>
      </c>
      <c r="BY60" s="65"/>
      <c r="BZ60" s="65"/>
      <c r="CA60" s="65"/>
      <c r="CB60" s="3" t="s">
        <v>89</v>
      </c>
    </row>
    <row r="61" spans="1:80" s="27" customFormat="1" ht="15" customHeight="1" x14ac:dyDescent="0.25">
      <c r="A61" s="38" t="s">
        <v>14</v>
      </c>
      <c r="B61" s="12" t="s">
        <v>77</v>
      </c>
      <c r="C61" s="110">
        <f t="shared" si="1"/>
        <v>52</v>
      </c>
      <c r="D61" s="110">
        <f t="shared" si="1"/>
        <v>88</v>
      </c>
      <c r="E61" s="110">
        <f t="shared" si="1"/>
        <v>93</v>
      </c>
      <c r="F61" s="110" t="e">
        <f t="shared" si="1"/>
        <v>#REF!</v>
      </c>
      <c r="G61" s="110">
        <f t="shared" si="1"/>
        <v>58</v>
      </c>
      <c r="H61" s="110">
        <f t="shared" si="1"/>
        <v>70</v>
      </c>
      <c r="I61" s="110">
        <f t="shared" si="1"/>
        <v>189</v>
      </c>
      <c r="J61" s="110">
        <f t="shared" si="1"/>
        <v>185</v>
      </c>
      <c r="K61" s="67"/>
      <c r="L61" s="67" t="s">
        <v>366</v>
      </c>
      <c r="M61" s="110">
        <f>M81</f>
        <v>0</v>
      </c>
      <c r="N61" s="110">
        <f t="shared" si="3"/>
        <v>0</v>
      </c>
      <c r="O61" s="110">
        <f t="shared" si="3"/>
        <v>0</v>
      </c>
      <c r="P61" s="110">
        <f t="shared" si="3"/>
        <v>0</v>
      </c>
      <c r="Q61" s="110">
        <f>Q81</f>
        <v>0</v>
      </c>
      <c r="R61" s="110">
        <f t="shared" si="4"/>
        <v>0</v>
      </c>
      <c r="S61" s="110">
        <f t="shared" si="4"/>
        <v>0</v>
      </c>
      <c r="T61" s="110">
        <f t="shared" si="4"/>
        <v>0</v>
      </c>
      <c r="U61" s="110">
        <f>U81</f>
        <v>8598499</v>
      </c>
      <c r="V61" s="110">
        <f t="shared" si="5"/>
        <v>25048029</v>
      </c>
      <c r="W61" s="110">
        <f t="shared" si="5"/>
        <v>48819106</v>
      </c>
      <c r="X61" s="110" t="e">
        <f t="shared" si="5"/>
        <v>#REF!</v>
      </c>
      <c r="Y61" s="110">
        <f>Y81</f>
        <v>29123242</v>
      </c>
      <c r="Z61" s="110">
        <f t="shared" si="6"/>
        <v>63185878</v>
      </c>
      <c r="AA61" s="110">
        <f t="shared" si="6"/>
        <v>62106113</v>
      </c>
      <c r="AB61" s="110" t="e">
        <f t="shared" si="6"/>
        <v>#REF!</v>
      </c>
      <c r="AC61" s="110">
        <f>AC81</f>
        <v>42957779</v>
      </c>
      <c r="AD61" s="110">
        <f t="shared" si="7"/>
        <v>61036583</v>
      </c>
      <c r="AE61" s="110">
        <f t="shared" si="7"/>
        <v>70081145</v>
      </c>
      <c r="AF61" s="110" t="e">
        <f t="shared" si="7"/>
        <v>#REF!</v>
      </c>
      <c r="AG61" s="110">
        <f>AG81</f>
        <v>51453754</v>
      </c>
      <c r="AH61" s="110">
        <f t="shared" si="8"/>
        <v>80676993</v>
      </c>
      <c r="AI61" s="110">
        <f t="shared" si="8"/>
        <v>72344322</v>
      </c>
      <c r="AJ61" s="110" t="e">
        <f t="shared" si="8"/>
        <v>#REF!</v>
      </c>
      <c r="AK61" s="110">
        <f>AK81</f>
        <v>52617882</v>
      </c>
      <c r="AL61" s="110">
        <f t="shared" si="9"/>
        <v>88483962</v>
      </c>
      <c r="AM61" s="110">
        <f t="shared" si="9"/>
        <v>93958279</v>
      </c>
      <c r="AN61" s="110" t="e">
        <f t="shared" si="9"/>
        <v>#REF!</v>
      </c>
      <c r="AO61" s="110">
        <f>AO81</f>
        <v>58463442</v>
      </c>
      <c r="AP61" s="110">
        <f t="shared" si="10"/>
        <v>70831340</v>
      </c>
      <c r="AQ61" s="110">
        <f t="shared" si="10"/>
        <v>189998121</v>
      </c>
      <c r="AR61" s="110">
        <f t="shared" si="10"/>
        <v>185256058</v>
      </c>
      <c r="AS61" s="110">
        <f>AS81</f>
        <v>0</v>
      </c>
      <c r="AT61" s="110">
        <f t="shared" si="11"/>
        <v>0</v>
      </c>
      <c r="AU61" s="110">
        <f t="shared" si="11"/>
        <v>0</v>
      </c>
      <c r="AV61" s="110">
        <f t="shared" si="11"/>
        <v>0</v>
      </c>
      <c r="AW61" s="110">
        <f>AW81</f>
        <v>0</v>
      </c>
      <c r="AX61" s="110">
        <f t="shared" si="12"/>
        <v>0</v>
      </c>
      <c r="AY61" s="110">
        <f t="shared" si="12"/>
        <v>0</v>
      </c>
      <c r="AZ61" s="110">
        <f t="shared" si="12"/>
        <v>0</v>
      </c>
      <c r="BA61" s="110">
        <f>BA81</f>
        <v>0</v>
      </c>
      <c r="BB61" s="110">
        <f t="shared" si="13"/>
        <v>0</v>
      </c>
      <c r="BC61" s="110">
        <f t="shared" si="13"/>
        <v>0</v>
      </c>
      <c r="BD61" s="110">
        <f t="shared" si="13"/>
        <v>0</v>
      </c>
      <c r="BE61" s="110">
        <f>BE81</f>
        <v>0</v>
      </c>
      <c r="BF61" s="110">
        <f t="shared" si="14"/>
        <v>0</v>
      </c>
      <c r="BG61" s="110">
        <f t="shared" si="14"/>
        <v>0</v>
      </c>
      <c r="BH61" s="110">
        <f t="shared" si="14"/>
        <v>0</v>
      </c>
      <c r="BI61" s="110">
        <f>BI81</f>
        <v>0</v>
      </c>
      <c r="BJ61" s="110">
        <f t="shared" si="15"/>
        <v>0</v>
      </c>
      <c r="BK61" s="110">
        <f t="shared" si="15"/>
        <v>0</v>
      </c>
      <c r="BL61" s="110">
        <f t="shared" si="15"/>
        <v>0</v>
      </c>
      <c r="BM61" s="110">
        <f>BM81</f>
        <v>0</v>
      </c>
      <c r="BN61" s="110">
        <f t="shared" si="16"/>
        <v>0</v>
      </c>
      <c r="BO61" s="110">
        <f t="shared" si="16"/>
        <v>0</v>
      </c>
      <c r="BP61" s="110">
        <f t="shared" si="16"/>
        <v>0</v>
      </c>
      <c r="BQ61" s="110">
        <f>BQ81</f>
        <v>0</v>
      </c>
      <c r="BR61" s="110">
        <f t="shared" si="17"/>
        <v>0</v>
      </c>
      <c r="BS61" s="110">
        <f t="shared" si="17"/>
        <v>0</v>
      </c>
      <c r="BT61" s="110">
        <f t="shared" si="17"/>
        <v>0</v>
      </c>
      <c r="BU61" s="110">
        <f>BU81</f>
        <v>0</v>
      </c>
      <c r="BV61" s="110">
        <f t="shared" si="18"/>
        <v>0</v>
      </c>
      <c r="BW61" s="110">
        <f t="shared" si="18"/>
        <v>0</v>
      </c>
      <c r="BX61" s="110">
        <f t="shared" si="18"/>
        <v>0</v>
      </c>
      <c r="BY61" s="65"/>
      <c r="BZ61" s="65"/>
      <c r="CA61" s="65"/>
      <c r="CB61" s="3" t="s">
        <v>89</v>
      </c>
    </row>
    <row r="62" spans="1:80" s="27" customFormat="1" ht="15" customHeight="1" x14ac:dyDescent="0.25">
      <c r="A62" s="38" t="s">
        <v>15</v>
      </c>
      <c r="B62" s="12" t="s">
        <v>31</v>
      </c>
      <c r="C62" s="110">
        <f t="shared" si="1"/>
        <v>-28.000000100000001</v>
      </c>
      <c r="D62" s="110">
        <f t="shared" si="1"/>
        <v>-47.000000100000001</v>
      </c>
      <c r="E62" s="110">
        <f t="shared" si="1"/>
        <v>-137.00000009999999</v>
      </c>
      <c r="F62" s="110" t="e">
        <f t="shared" si="1"/>
        <v>#REF!</v>
      </c>
      <c r="G62" s="110">
        <f t="shared" si="1"/>
        <v>-135.00000009999999</v>
      </c>
      <c r="H62" s="110">
        <f t="shared" si="1"/>
        <v>-154.00000009999999</v>
      </c>
      <c r="I62" s="110">
        <f t="shared" si="1"/>
        <v>-182.00000009999999</v>
      </c>
      <c r="J62" s="110">
        <f t="shared" si="1"/>
        <v>-134.00000009999999</v>
      </c>
      <c r="K62" s="67"/>
      <c r="L62" s="67" t="s">
        <v>367</v>
      </c>
      <c r="M62" s="110">
        <f>M82</f>
        <v>0</v>
      </c>
      <c r="N62" s="110">
        <f t="shared" si="3"/>
        <v>0</v>
      </c>
      <c r="O62" s="110">
        <f t="shared" si="3"/>
        <v>0</v>
      </c>
      <c r="P62" s="110">
        <f t="shared" si="3"/>
        <v>0</v>
      </c>
      <c r="Q62" s="110">
        <f>Q82</f>
        <v>0</v>
      </c>
      <c r="R62" s="110">
        <f t="shared" si="4"/>
        <v>0</v>
      </c>
      <c r="S62" s="110">
        <f t="shared" si="4"/>
        <v>0</v>
      </c>
      <c r="T62" s="110">
        <f t="shared" si="4"/>
        <v>0</v>
      </c>
      <c r="U62" s="110">
        <f>U82</f>
        <v>58727383</v>
      </c>
      <c r="V62" s="110">
        <f t="shared" si="5"/>
        <v>40936304</v>
      </c>
      <c r="W62" s="110">
        <f t="shared" si="5"/>
        <v>-717530</v>
      </c>
      <c r="X62" s="110" t="e">
        <f t="shared" si="5"/>
        <v>#REF!</v>
      </c>
      <c r="Y62" s="110">
        <f>Y82</f>
        <v>51149501</v>
      </c>
      <c r="Z62" s="110">
        <f t="shared" si="6"/>
        <v>23756606</v>
      </c>
      <c r="AA62" s="110">
        <f t="shared" si="6"/>
        <v>-8908354</v>
      </c>
      <c r="AB62" s="110" t="e">
        <f t="shared" si="6"/>
        <v>#REF!</v>
      </c>
      <c r="AC62" s="110">
        <f>AC82</f>
        <v>12812661</v>
      </c>
      <c r="AD62" s="110">
        <f t="shared" si="7"/>
        <v>9725329</v>
      </c>
      <c r="AE62" s="110">
        <f t="shared" si="7"/>
        <v>-16172568</v>
      </c>
      <c r="AF62" s="110" t="e">
        <f t="shared" si="7"/>
        <v>#REF!</v>
      </c>
      <c r="AG62" s="110">
        <f>AG82</f>
        <v>11738791</v>
      </c>
      <c r="AH62" s="110">
        <f t="shared" si="8"/>
        <v>19056560</v>
      </c>
      <c r="AI62" s="110">
        <f t="shared" si="8"/>
        <v>-3173324</v>
      </c>
      <c r="AJ62" s="110" t="e">
        <f t="shared" si="8"/>
        <v>#REF!</v>
      </c>
      <c r="AK62" s="110">
        <f>AK82</f>
        <v>-28636879</v>
      </c>
      <c r="AL62" s="110">
        <f t="shared" si="9"/>
        <v>-47117065</v>
      </c>
      <c r="AM62" s="110">
        <f t="shared" si="9"/>
        <v>-137011236</v>
      </c>
      <c r="AN62" s="110" t="e">
        <f t="shared" si="9"/>
        <v>#REF!</v>
      </c>
      <c r="AO62" s="110">
        <f>AO82</f>
        <v>-135826499</v>
      </c>
      <c r="AP62" s="110">
        <f t="shared" si="10"/>
        <v>-154130304</v>
      </c>
      <c r="AQ62" s="110">
        <f t="shared" si="10"/>
        <v>-182753338</v>
      </c>
      <c r="AR62" s="110">
        <f t="shared" si="10"/>
        <v>-134634382</v>
      </c>
      <c r="AS62" s="110">
        <f>AS82</f>
        <v>0</v>
      </c>
      <c r="AT62" s="110">
        <f t="shared" si="11"/>
        <v>0</v>
      </c>
      <c r="AU62" s="110">
        <f t="shared" si="11"/>
        <v>0</v>
      </c>
      <c r="AV62" s="110">
        <f t="shared" si="11"/>
        <v>0</v>
      </c>
      <c r="AW62" s="110">
        <f>AW82</f>
        <v>0</v>
      </c>
      <c r="AX62" s="110">
        <f t="shared" si="12"/>
        <v>0</v>
      </c>
      <c r="AY62" s="110">
        <f t="shared" si="12"/>
        <v>0</v>
      </c>
      <c r="AZ62" s="110">
        <f t="shared" si="12"/>
        <v>0</v>
      </c>
      <c r="BA62" s="110">
        <f>BA82</f>
        <v>0</v>
      </c>
      <c r="BB62" s="110">
        <f t="shared" si="13"/>
        <v>0</v>
      </c>
      <c r="BC62" s="110">
        <f t="shared" si="13"/>
        <v>0</v>
      </c>
      <c r="BD62" s="110">
        <f t="shared" si="13"/>
        <v>0</v>
      </c>
      <c r="BE62" s="110">
        <f>BE82</f>
        <v>0</v>
      </c>
      <c r="BF62" s="110">
        <f t="shared" si="14"/>
        <v>0</v>
      </c>
      <c r="BG62" s="110">
        <f t="shared" si="14"/>
        <v>0</v>
      </c>
      <c r="BH62" s="110">
        <f t="shared" si="14"/>
        <v>0</v>
      </c>
      <c r="BI62" s="110">
        <f>BI82</f>
        <v>0</v>
      </c>
      <c r="BJ62" s="110">
        <f t="shared" si="15"/>
        <v>0</v>
      </c>
      <c r="BK62" s="110">
        <f t="shared" si="15"/>
        <v>0</v>
      </c>
      <c r="BL62" s="110">
        <f t="shared" si="15"/>
        <v>0</v>
      </c>
      <c r="BM62" s="110">
        <f>BM82</f>
        <v>0</v>
      </c>
      <c r="BN62" s="110">
        <f t="shared" si="16"/>
        <v>0</v>
      </c>
      <c r="BO62" s="110">
        <f t="shared" si="16"/>
        <v>0</v>
      </c>
      <c r="BP62" s="110">
        <f t="shared" si="16"/>
        <v>0</v>
      </c>
      <c r="BQ62" s="110">
        <f>BQ82</f>
        <v>0</v>
      </c>
      <c r="BR62" s="110">
        <f t="shared" si="17"/>
        <v>0</v>
      </c>
      <c r="BS62" s="110">
        <f t="shared" si="17"/>
        <v>0</v>
      </c>
      <c r="BT62" s="110">
        <f t="shared" si="17"/>
        <v>0</v>
      </c>
      <c r="BU62" s="110">
        <f>BU82</f>
        <v>0</v>
      </c>
      <c r="BV62" s="110">
        <f t="shared" si="18"/>
        <v>0</v>
      </c>
      <c r="BW62" s="110">
        <f t="shared" si="18"/>
        <v>0</v>
      </c>
      <c r="BX62" s="110">
        <f t="shared" si="18"/>
        <v>0</v>
      </c>
      <c r="BY62" s="65"/>
      <c r="BZ62" s="65"/>
      <c r="CA62" s="65"/>
      <c r="CB62" s="3" t="s">
        <v>89</v>
      </c>
    </row>
    <row r="63" spans="1:80" s="27" customFormat="1" ht="15" customHeight="1" x14ac:dyDescent="0.25">
      <c r="A63" s="42" t="s">
        <v>285</v>
      </c>
      <c r="B63" s="14" t="s">
        <v>101</v>
      </c>
      <c r="C63" s="111">
        <f t="shared" si="1"/>
        <v>-1058.0000001000001</v>
      </c>
      <c r="D63" s="111">
        <f t="shared" si="1"/>
        <v>-1163.0000001000001</v>
      </c>
      <c r="E63" s="111">
        <f t="shared" si="1"/>
        <v>-1157.0000001000001</v>
      </c>
      <c r="F63" s="111" t="e">
        <f t="shared" si="1"/>
        <v>#REF!</v>
      </c>
      <c r="G63" s="111">
        <f t="shared" si="1"/>
        <v>-1241.0000001000001</v>
      </c>
      <c r="H63" s="111">
        <f t="shared" si="1"/>
        <v>-1227.0000001000001</v>
      </c>
      <c r="I63" s="111">
        <f t="shared" si="1"/>
        <v>-1262.0000001000001</v>
      </c>
      <c r="J63" s="111">
        <f t="shared" si="1"/>
        <v>-1321.0000001000001</v>
      </c>
      <c r="K63" s="67"/>
      <c r="L63" s="67" t="s">
        <v>368</v>
      </c>
      <c r="M63" s="111">
        <f>M83</f>
        <v>0</v>
      </c>
      <c r="N63" s="111">
        <f t="shared" si="3"/>
        <v>0</v>
      </c>
      <c r="O63" s="111">
        <f t="shared" si="3"/>
        <v>0</v>
      </c>
      <c r="P63" s="111">
        <f t="shared" si="3"/>
        <v>0</v>
      </c>
      <c r="Q63" s="111">
        <f>Q83</f>
        <v>0</v>
      </c>
      <c r="R63" s="111">
        <f t="shared" si="4"/>
        <v>0</v>
      </c>
      <c r="S63" s="111">
        <f t="shared" si="4"/>
        <v>0</v>
      </c>
      <c r="T63" s="111">
        <f t="shared" si="4"/>
        <v>0</v>
      </c>
      <c r="U63" s="111">
        <f>U83</f>
        <v>-627475701</v>
      </c>
      <c r="V63" s="111">
        <f t="shared" si="5"/>
        <v>-626230304</v>
      </c>
      <c r="W63" s="111">
        <f t="shared" si="5"/>
        <v>-637202909</v>
      </c>
      <c r="X63" s="111" t="e">
        <f t="shared" si="5"/>
        <v>#REF!</v>
      </c>
      <c r="Y63" s="111">
        <f>Y83</f>
        <v>-655394438</v>
      </c>
      <c r="Z63" s="111">
        <f t="shared" si="6"/>
        <v>-715607355</v>
      </c>
      <c r="AA63" s="111">
        <f t="shared" si="6"/>
        <v>-825253499</v>
      </c>
      <c r="AB63" s="111" t="e">
        <f t="shared" si="6"/>
        <v>#REF!</v>
      </c>
      <c r="AC63" s="111">
        <f>AC83</f>
        <v>-886686713</v>
      </c>
      <c r="AD63" s="111">
        <f t="shared" si="7"/>
        <v>-774434003</v>
      </c>
      <c r="AE63" s="111">
        <f t="shared" si="7"/>
        <v>-838696465</v>
      </c>
      <c r="AF63" s="111" t="e">
        <f t="shared" si="7"/>
        <v>#REF!</v>
      </c>
      <c r="AG63" s="111">
        <f>AG83</f>
        <v>-961216542</v>
      </c>
      <c r="AH63" s="111">
        <f t="shared" si="8"/>
        <v>-901741308</v>
      </c>
      <c r="AI63" s="111">
        <f t="shared" si="8"/>
        <v>-959153902</v>
      </c>
      <c r="AJ63" s="111" t="e">
        <f t="shared" si="8"/>
        <v>#REF!</v>
      </c>
      <c r="AK63" s="111">
        <f>AK83</f>
        <v>-1058229828</v>
      </c>
      <c r="AL63" s="111">
        <f t="shared" si="9"/>
        <v>-1163555466</v>
      </c>
      <c r="AM63" s="111">
        <f t="shared" si="9"/>
        <v>-1157102376</v>
      </c>
      <c r="AN63" s="111" t="e">
        <f t="shared" si="9"/>
        <v>#REF!</v>
      </c>
      <c r="AO63" s="111">
        <f>AO83</f>
        <v>-1241504839</v>
      </c>
      <c r="AP63" s="111">
        <f t="shared" si="10"/>
        <v>-1227599682</v>
      </c>
      <c r="AQ63" s="111">
        <f t="shared" si="10"/>
        <v>-1262142213</v>
      </c>
      <c r="AR63" s="111">
        <f t="shared" si="10"/>
        <v>-1321869340</v>
      </c>
      <c r="AS63" s="111">
        <f>AS83</f>
        <v>0</v>
      </c>
      <c r="AT63" s="111">
        <f t="shared" si="11"/>
        <v>0</v>
      </c>
      <c r="AU63" s="111">
        <f t="shared" si="11"/>
        <v>0</v>
      </c>
      <c r="AV63" s="111">
        <f t="shared" si="11"/>
        <v>0</v>
      </c>
      <c r="AW63" s="111">
        <f>AW83</f>
        <v>0</v>
      </c>
      <c r="AX63" s="111">
        <f t="shared" si="12"/>
        <v>0</v>
      </c>
      <c r="AY63" s="111">
        <f t="shared" si="12"/>
        <v>0</v>
      </c>
      <c r="AZ63" s="111">
        <f t="shared" si="12"/>
        <v>0</v>
      </c>
      <c r="BA63" s="111">
        <f>BA83</f>
        <v>0</v>
      </c>
      <c r="BB63" s="111">
        <f t="shared" si="13"/>
        <v>0</v>
      </c>
      <c r="BC63" s="111">
        <f t="shared" si="13"/>
        <v>0</v>
      </c>
      <c r="BD63" s="111">
        <f t="shared" si="13"/>
        <v>0</v>
      </c>
      <c r="BE63" s="111">
        <f>BE83</f>
        <v>0</v>
      </c>
      <c r="BF63" s="111">
        <f t="shared" si="14"/>
        <v>0</v>
      </c>
      <c r="BG63" s="111">
        <f t="shared" si="14"/>
        <v>0</v>
      </c>
      <c r="BH63" s="111">
        <f t="shared" si="14"/>
        <v>0</v>
      </c>
      <c r="BI63" s="111">
        <f>BI83</f>
        <v>0</v>
      </c>
      <c r="BJ63" s="111">
        <f t="shared" si="15"/>
        <v>0</v>
      </c>
      <c r="BK63" s="111">
        <f t="shared" si="15"/>
        <v>0</v>
      </c>
      <c r="BL63" s="111">
        <f t="shared" si="15"/>
        <v>0</v>
      </c>
      <c r="BM63" s="111">
        <f>BM83</f>
        <v>0</v>
      </c>
      <c r="BN63" s="111">
        <f t="shared" si="16"/>
        <v>0</v>
      </c>
      <c r="BO63" s="111">
        <f t="shared" si="16"/>
        <v>0</v>
      </c>
      <c r="BP63" s="111">
        <f t="shared" si="16"/>
        <v>0</v>
      </c>
      <c r="BQ63" s="111">
        <f>BQ83</f>
        <v>0</v>
      </c>
      <c r="BR63" s="111">
        <f t="shared" si="17"/>
        <v>0</v>
      </c>
      <c r="BS63" s="111">
        <f t="shared" si="17"/>
        <v>0</v>
      </c>
      <c r="BT63" s="111">
        <f t="shared" si="17"/>
        <v>0</v>
      </c>
      <c r="BU63" s="111">
        <f>BU83</f>
        <v>0</v>
      </c>
      <c r="BV63" s="111">
        <f t="shared" si="18"/>
        <v>0</v>
      </c>
      <c r="BW63" s="111">
        <f t="shared" si="18"/>
        <v>0</v>
      </c>
      <c r="BX63" s="111">
        <f t="shared" si="18"/>
        <v>0</v>
      </c>
      <c r="BY63" s="67"/>
      <c r="BZ63" s="67"/>
      <c r="CA63" s="67"/>
      <c r="CB63" s="3" t="s">
        <v>89</v>
      </c>
    </row>
    <row r="64" spans="1:80" s="27" customFormat="1" ht="15" customHeight="1" x14ac:dyDescent="0.25">
      <c r="A64" s="27" t="s">
        <v>89</v>
      </c>
      <c r="B64" s="27" t="s">
        <v>89</v>
      </c>
      <c r="C64" s="27" t="s">
        <v>89</v>
      </c>
      <c r="D64" s="27" t="s">
        <v>89</v>
      </c>
      <c r="E64" s="27" t="s">
        <v>89</v>
      </c>
      <c r="F64" s="27" t="s">
        <v>89</v>
      </c>
      <c r="G64" s="27" t="s">
        <v>89</v>
      </c>
      <c r="H64" s="27" t="s">
        <v>89</v>
      </c>
      <c r="I64" s="27" t="s">
        <v>89</v>
      </c>
      <c r="J64" s="27" t="s">
        <v>89</v>
      </c>
      <c r="K64" s="27" t="s">
        <v>89</v>
      </c>
      <c r="L64" s="27" t="s">
        <v>89</v>
      </c>
      <c r="M64" s="27" t="s">
        <v>89</v>
      </c>
      <c r="N64" s="27" t="s">
        <v>89</v>
      </c>
      <c r="O64" s="27" t="s">
        <v>89</v>
      </c>
      <c r="P64" s="27" t="s">
        <v>89</v>
      </c>
      <c r="Q64" s="27" t="s">
        <v>89</v>
      </c>
      <c r="R64" s="27" t="s">
        <v>89</v>
      </c>
      <c r="S64" s="27" t="s">
        <v>89</v>
      </c>
      <c r="T64" s="27" t="s">
        <v>89</v>
      </c>
      <c r="U64" s="27" t="s">
        <v>89</v>
      </c>
      <c r="V64" s="27" t="s">
        <v>89</v>
      </c>
      <c r="W64" s="27" t="s">
        <v>89</v>
      </c>
      <c r="X64" s="27" t="s">
        <v>89</v>
      </c>
      <c r="Y64" s="27" t="s">
        <v>89</v>
      </c>
      <c r="Z64" s="27" t="s">
        <v>89</v>
      </c>
      <c r="AA64" s="27" t="s">
        <v>89</v>
      </c>
      <c r="AB64" s="27" t="s">
        <v>89</v>
      </c>
      <c r="AC64" s="27" t="s">
        <v>89</v>
      </c>
      <c r="AD64" s="27" t="s">
        <v>89</v>
      </c>
      <c r="AE64" s="27" t="s">
        <v>89</v>
      </c>
      <c r="AF64" s="27" t="s">
        <v>89</v>
      </c>
      <c r="AG64" s="27" t="s">
        <v>89</v>
      </c>
      <c r="AH64" s="27" t="s">
        <v>89</v>
      </c>
      <c r="AI64" s="27" t="s">
        <v>89</v>
      </c>
      <c r="AJ64" s="27" t="s">
        <v>89</v>
      </c>
      <c r="AK64" s="27" t="s">
        <v>89</v>
      </c>
      <c r="AL64" s="27" t="s">
        <v>89</v>
      </c>
      <c r="AM64" s="27" t="s">
        <v>89</v>
      </c>
      <c r="AN64" s="27" t="s">
        <v>89</v>
      </c>
      <c r="AO64" s="27" t="s">
        <v>89</v>
      </c>
      <c r="AP64" s="27" t="s">
        <v>89</v>
      </c>
      <c r="AQ64" s="27" t="s">
        <v>89</v>
      </c>
      <c r="AR64" s="27" t="s">
        <v>89</v>
      </c>
      <c r="AS64" s="27" t="s">
        <v>89</v>
      </c>
      <c r="AT64" s="27" t="s">
        <v>89</v>
      </c>
      <c r="AU64" s="27" t="s">
        <v>89</v>
      </c>
      <c r="AV64" s="27" t="s">
        <v>89</v>
      </c>
      <c r="AW64" s="27" t="s">
        <v>89</v>
      </c>
      <c r="AX64" s="27" t="s">
        <v>89</v>
      </c>
      <c r="AY64" s="27" t="s">
        <v>89</v>
      </c>
      <c r="AZ64" s="27" t="s">
        <v>89</v>
      </c>
      <c r="BA64" s="27" t="s">
        <v>89</v>
      </c>
      <c r="BB64" s="27" t="s">
        <v>89</v>
      </c>
      <c r="BC64" s="27" t="s">
        <v>89</v>
      </c>
      <c r="BD64" s="27" t="s">
        <v>89</v>
      </c>
      <c r="BE64" s="27" t="s">
        <v>89</v>
      </c>
      <c r="BF64" s="27" t="s">
        <v>89</v>
      </c>
      <c r="BG64" s="27" t="s">
        <v>89</v>
      </c>
      <c r="BH64" s="27" t="s">
        <v>89</v>
      </c>
      <c r="BI64" s="27" t="s">
        <v>89</v>
      </c>
      <c r="BJ64" s="27" t="s">
        <v>89</v>
      </c>
      <c r="BK64" s="27" t="s">
        <v>89</v>
      </c>
      <c r="BL64" s="27" t="s">
        <v>89</v>
      </c>
      <c r="BM64" s="27" t="s">
        <v>89</v>
      </c>
      <c r="BN64" s="27" t="s">
        <v>89</v>
      </c>
      <c r="BO64" s="27" t="s">
        <v>89</v>
      </c>
      <c r="BP64" s="27" t="s">
        <v>89</v>
      </c>
      <c r="BQ64" s="27" t="s">
        <v>89</v>
      </c>
      <c r="BR64" s="27" t="s">
        <v>89</v>
      </c>
      <c r="BS64" s="27" t="s">
        <v>89</v>
      </c>
      <c r="BT64" s="27" t="s">
        <v>89</v>
      </c>
      <c r="BU64" s="27" t="s">
        <v>89</v>
      </c>
      <c r="BV64" s="27" t="s">
        <v>89</v>
      </c>
      <c r="BW64" s="27" t="s">
        <v>89</v>
      </c>
      <c r="BX64" s="27" t="s">
        <v>89</v>
      </c>
      <c r="BY64" s="27" t="s">
        <v>89</v>
      </c>
      <c r="BZ64" s="27" t="s">
        <v>89</v>
      </c>
      <c r="CA64" s="27" t="s">
        <v>89</v>
      </c>
      <c r="CB64" s="27" t="s">
        <v>89</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19">N67</f>
        <v>Q2</v>
      </c>
      <c r="S67" s="33" t="str">
        <f t="shared" si="19"/>
        <v>Q3</v>
      </c>
      <c r="T67" s="34" t="str">
        <f t="shared" si="19"/>
        <v>Q4</v>
      </c>
      <c r="U67" s="33" t="str">
        <f t="shared" si="19"/>
        <v>Q1</v>
      </c>
      <c r="V67" s="33" t="str">
        <f t="shared" si="19"/>
        <v>Q2</v>
      </c>
      <c r="W67" s="33" t="str">
        <f t="shared" si="19"/>
        <v>Q3</v>
      </c>
      <c r="X67" s="34" t="str">
        <f t="shared" si="19"/>
        <v>Q4</v>
      </c>
      <c r="Y67" s="33" t="str">
        <f t="shared" si="19"/>
        <v>Q1</v>
      </c>
      <c r="Z67" s="33" t="str">
        <f t="shared" si="19"/>
        <v>Q2</v>
      </c>
      <c r="AA67" s="33" t="str">
        <f t="shared" si="19"/>
        <v>Q3</v>
      </c>
      <c r="AB67" s="34" t="str">
        <f t="shared" si="19"/>
        <v>Q4</v>
      </c>
      <c r="AC67" s="33" t="str">
        <f t="shared" si="19"/>
        <v>Q1</v>
      </c>
      <c r="AD67" s="33" t="str">
        <f t="shared" si="19"/>
        <v>Q2</v>
      </c>
      <c r="AE67" s="33" t="str">
        <f t="shared" si="19"/>
        <v>Q3</v>
      </c>
      <c r="AF67" s="34" t="str">
        <f t="shared" si="19"/>
        <v>Q4</v>
      </c>
      <c r="AG67" s="33" t="str">
        <f t="shared" si="19"/>
        <v>Q1</v>
      </c>
      <c r="AH67" s="33" t="str">
        <f t="shared" si="19"/>
        <v>Q2</v>
      </c>
      <c r="AI67" s="33" t="str">
        <f t="shared" si="19"/>
        <v>Q3</v>
      </c>
      <c r="AJ67" s="34" t="str">
        <f t="shared" si="19"/>
        <v>Q4</v>
      </c>
      <c r="AK67" s="33" t="str">
        <f t="shared" si="19"/>
        <v>Q1</v>
      </c>
      <c r="AL67" s="33" t="str">
        <f t="shared" si="19"/>
        <v>Q2</v>
      </c>
      <c r="AM67" s="33" t="str">
        <f t="shared" si="19"/>
        <v>Q3</v>
      </c>
      <c r="AN67" s="34" t="str">
        <f t="shared" si="19"/>
        <v>Q4</v>
      </c>
      <c r="AO67" s="33" t="str">
        <f t="shared" si="19"/>
        <v>Q1</v>
      </c>
      <c r="AP67" s="33" t="str">
        <f t="shared" si="19"/>
        <v>Q2</v>
      </c>
      <c r="AQ67" s="33" t="str">
        <f t="shared" si="19"/>
        <v>Q3</v>
      </c>
      <c r="AR67" s="34" t="str">
        <f t="shared" si="19"/>
        <v>Q4</v>
      </c>
      <c r="AS67" s="33" t="str">
        <f t="shared" si="19"/>
        <v>Q1</v>
      </c>
      <c r="AT67" s="33" t="str">
        <f t="shared" si="19"/>
        <v>Q2</v>
      </c>
      <c r="AU67" s="33" t="str">
        <f t="shared" si="19"/>
        <v>Q3</v>
      </c>
      <c r="AV67" s="34" t="str">
        <f t="shared" si="19"/>
        <v>Q4</v>
      </c>
      <c r="AW67" s="33" t="str">
        <f t="shared" si="19"/>
        <v>Q1</v>
      </c>
      <c r="AX67" s="33" t="str">
        <f t="shared" si="19"/>
        <v>Q2</v>
      </c>
      <c r="AY67" s="33" t="str">
        <f t="shared" si="19"/>
        <v>Q3</v>
      </c>
      <c r="AZ67" s="34" t="str">
        <f t="shared" si="19"/>
        <v>Q4</v>
      </c>
      <c r="BA67" s="33" t="str">
        <f t="shared" si="19"/>
        <v>Q1</v>
      </c>
      <c r="BB67" s="33" t="str">
        <f t="shared" si="19"/>
        <v>Q2</v>
      </c>
      <c r="BC67" s="33" t="str">
        <f t="shared" si="19"/>
        <v>Q3</v>
      </c>
      <c r="BD67" s="34" t="str">
        <f t="shared" si="19"/>
        <v>Q4</v>
      </c>
      <c r="BE67" s="33" t="str">
        <f t="shared" si="19"/>
        <v>Q1</v>
      </c>
      <c r="BF67" s="33" t="str">
        <f t="shared" si="19"/>
        <v>Q2</v>
      </c>
      <c r="BG67" s="33" t="str">
        <f t="shared" si="19"/>
        <v>Q3</v>
      </c>
      <c r="BH67" s="34" t="str">
        <f t="shared" si="19"/>
        <v>Q4</v>
      </c>
      <c r="BI67" s="33" t="str">
        <f t="shared" si="19"/>
        <v>Q1</v>
      </c>
      <c r="BJ67" s="33" t="str">
        <f t="shared" si="19"/>
        <v>Q2</v>
      </c>
      <c r="BK67" s="33" t="str">
        <f t="shared" si="19"/>
        <v>Q3</v>
      </c>
      <c r="BL67" s="34" t="str">
        <f t="shared" si="19"/>
        <v>Q4</v>
      </c>
      <c r="BM67" s="33" t="str">
        <f t="shared" si="19"/>
        <v>Q1</v>
      </c>
      <c r="BN67" s="33" t="str">
        <f t="shared" si="19"/>
        <v>Q2</v>
      </c>
      <c r="BO67" s="33" t="str">
        <f t="shared" si="19"/>
        <v>Q3</v>
      </c>
      <c r="BP67" s="34" t="str">
        <f t="shared" si="19"/>
        <v>Q4</v>
      </c>
      <c r="BQ67" s="33" t="str">
        <f t="shared" si="19"/>
        <v>Q1</v>
      </c>
      <c r="BR67" s="33" t="str">
        <f t="shared" si="19"/>
        <v>Q2</v>
      </c>
      <c r="BS67" s="33" t="str">
        <f t="shared" si="19"/>
        <v>Q3</v>
      </c>
      <c r="BT67" s="34" t="str">
        <f t="shared" si="19"/>
        <v>Q4</v>
      </c>
      <c r="BU67" s="33" t="str">
        <f t="shared" si="19"/>
        <v>Q1</v>
      </c>
      <c r="BV67" s="33" t="str">
        <f t="shared" si="19"/>
        <v>Q2</v>
      </c>
      <c r="BW67" s="33" t="str">
        <f t="shared" si="19"/>
        <v>Q3</v>
      </c>
      <c r="BX67" s="34" t="str">
        <f t="shared" si="19"/>
        <v>Q4</v>
      </c>
      <c r="CB67" s="3"/>
    </row>
    <row r="68" spans="1:80" s="27" customFormat="1" ht="15" customHeight="1" x14ac:dyDescent="0.25">
      <c r="A68" s="36" t="s">
        <v>2</v>
      </c>
      <c r="B68" s="11" t="s">
        <v>12</v>
      </c>
      <c r="C68" s="175">
        <f>+IF(AK68="","―",AK68)</f>
        <v>5.5259619718921389</v>
      </c>
      <c r="D68" s="175">
        <f t="shared" ref="D68:J70" si="20">+IF(AL68="","―",AL68)</f>
        <v>6.3356975837957545</v>
      </c>
      <c r="E68" s="175">
        <f t="shared" si="20"/>
        <v>6.2003071891172015</v>
      </c>
      <c r="F68" s="175" t="e">
        <f t="shared" si="20"/>
        <v>#REF!</v>
      </c>
      <c r="G68" s="175">
        <f t="shared" si="20"/>
        <v>4.6288797272719915</v>
      </c>
      <c r="H68" s="175">
        <f t="shared" si="20"/>
        <v>4.9469956715660608</v>
      </c>
      <c r="I68" s="175">
        <f>+IF(AQ68="","―",AQ68)</f>
        <v>5.4345801200725683</v>
      </c>
      <c r="J68" s="175">
        <f>+IF(AR68="","―",AR68)</f>
        <v>4.2747482377461843</v>
      </c>
      <c r="K68" s="67"/>
      <c r="L68" s="67" t="s">
        <v>362</v>
      </c>
      <c r="M68" s="164" t="e">
        <f>+IF(OR(M58="",M58&lt;0),"―",(M58/'22Q4_P8'!M58)*100)</f>
        <v>#DIV/0!</v>
      </c>
      <c r="N68" s="165" t="e">
        <f>+IF(OR(N58="",N58&lt;0),"―",(N58/'22Q4_P8'!N58)*100)</f>
        <v>#DIV/0!</v>
      </c>
      <c r="O68" s="165" t="e">
        <f>+IF(OR(O58="",O58&lt;0),"―",(O58/'22Q4_P8'!O58)*100)</f>
        <v>#DIV/0!</v>
      </c>
      <c r="P68" s="165" t="e">
        <f>+IF(OR(P58="",P58&lt;0),"―",(P58/'22Q4_P8'!P58)*100)</f>
        <v>#DIV/0!</v>
      </c>
      <c r="Q68" s="165" t="e">
        <f>+IF(OR(Q58="",Q58&lt;0),"―",(Q58/'22Q4_P8'!Q58)*100)</f>
        <v>#DIV/0!</v>
      </c>
      <c r="R68" s="165" t="e">
        <f>+IF(OR(R58="",R58&lt;0),"―",(R58/'22Q4_P8'!R58)*100)</f>
        <v>#DIV/0!</v>
      </c>
      <c r="S68" s="165" t="e">
        <f>+IF(OR(S58="",S58&lt;0),"―",(S58/'22Q4_P8'!S58)*100)</f>
        <v>#DIV/0!</v>
      </c>
      <c r="T68" s="165" t="e">
        <f>+IF(OR(T58="",T58&lt;0),"―",(T58/'22Q4_P8'!T58)*100)</f>
        <v>#DIV/0!</v>
      </c>
      <c r="U68" s="165">
        <f>+IF(OR(U58="",U58&lt;0),"―",(U58/'22Q4_P8'!U58)*100)</f>
        <v>5.4375888700599884</v>
      </c>
      <c r="V68" s="165">
        <f>+IF(OR(V58="",V58&lt;0),"―",(V58/'22Q4_P8'!V58)*100)</f>
        <v>5.7126564370832194</v>
      </c>
      <c r="W68" s="165">
        <f>+IF(OR(W58="",W58&lt;0),"―",(W58/'22Q4_P8'!W58)*100)</f>
        <v>5.4799626182460131</v>
      </c>
      <c r="X68" s="165" t="e">
        <f>+IF(OR(X58="",X58&lt;0),"―",(X58/'22Q4_P8'!X58)*100)</f>
        <v>#REF!</v>
      </c>
      <c r="Y68" s="165">
        <f>+IF(OR(Y58="",Y58&lt;0),"―",(Y58/'22Q4_P8'!Y58)*100)</f>
        <v>6.1770738773533092</v>
      </c>
      <c r="Z68" s="165">
        <f>+IF(OR(Z58="",Z58&lt;0),"―",(Z58/'22Q4_P8'!Z58)*100)</f>
        <v>6.2176479913888301</v>
      </c>
      <c r="AA68" s="165">
        <f>+IF(OR(AA58="",AA58&lt;0),"―",(AA58/'22Q4_P8'!AA58)*100)</f>
        <v>6.1236055062883672</v>
      </c>
      <c r="AB68" s="165" t="e">
        <f>+IF(OR(AB58="",AB58&lt;0),"―",(AB58/'22Q4_P8'!AB58)*100)</f>
        <v>#REF!</v>
      </c>
      <c r="AC68" s="165">
        <f>+IF(OR(AC58="",AC58&lt;0),"―",(AC58/'22Q4_P8'!AC58)*100)</f>
        <v>4.6495324251409187</v>
      </c>
      <c r="AD68" s="165">
        <f>+IF(OR(AD58="",AD58&lt;0),"―",(AD58/'22Q4_P8'!AD58)*100)</f>
        <v>5.9345816694447686</v>
      </c>
      <c r="AE68" s="165">
        <f>+IF(OR(AE58="",AE58&lt;0),"―",(AE58/'22Q4_P8'!AE58)*100)</f>
        <v>6.0768621933698448</v>
      </c>
      <c r="AF68" s="165" t="e">
        <f>+IF(OR(AF58="",AF58&lt;0),"―",(AF58/'22Q4_P8'!AF58)*100)</f>
        <v>#REF!</v>
      </c>
      <c r="AG68" s="165">
        <f>+IF(OR(AG58="",AG58&lt;0),"―",(AG58/'22Q4_P8'!AG58)*100)</f>
        <v>4.658994069501758</v>
      </c>
      <c r="AH68" s="165">
        <f>+IF(OR(AH58="",AH58&lt;0),"―",(AH58/'22Q4_P8'!AH58)*100)</f>
        <v>7.5201833271099323</v>
      </c>
      <c r="AI68" s="165">
        <f>+IF(OR(AI58="",AI58&lt;0),"―",(AI58/'22Q4_P8'!AI58)*100)</f>
        <v>6.3472393107530225</v>
      </c>
      <c r="AJ68" s="165" t="e">
        <f>+IF(OR(AJ58="",AJ58&lt;0),"―",(AJ58/'22Q4_P8'!AJ58)*100)</f>
        <v>#REF!</v>
      </c>
      <c r="AK68" s="165">
        <f>+IF(OR(AK58="",AK58&lt;0),"―",(AK58/'22Q4_P8'!AK58)*100)</f>
        <v>5.5259619718921389</v>
      </c>
      <c r="AL68" s="165">
        <f>+IF(OR(AL58="",AL58&lt;0),"―",(AL58/'22Q4_P8'!AL58)*100)</f>
        <v>6.3356975837957545</v>
      </c>
      <c r="AM68" s="165">
        <f>+IF(OR(AM58="",AM58&lt;0),"―",(AM58/'22Q4_P8'!AM58)*100)</f>
        <v>6.2003071891172015</v>
      </c>
      <c r="AN68" s="165" t="e">
        <f>+IF(OR(AN58="",AN58&lt;0),"―",(AN58/'22Q4_P8'!AN58)*100)</f>
        <v>#REF!</v>
      </c>
      <c r="AO68" s="165">
        <f>+IF(OR(AO58="",AO58&lt;0),"―",(AO58/'22Q4_P8'!AO58)*100)</f>
        <v>4.6288797272719915</v>
      </c>
      <c r="AP68" s="165">
        <f>+IF(OR(AP58="",AP58&lt;0),"―",(AP58/'22Q4_P8'!AP58)*100)</f>
        <v>4.9469956715660608</v>
      </c>
      <c r="AQ68" s="165">
        <f>+IF(OR(AQ58="",AQ58&lt;0),"―",(AQ58/'22Q4_P8'!AQ58)*100)</f>
        <v>5.4345801200725683</v>
      </c>
      <c r="AR68" s="165">
        <f>+IF(OR(AR58="",AR58&lt;0),"―",(AR58/'22Q4_P8'!AR58)*100)</f>
        <v>4.2747482377461843</v>
      </c>
      <c r="AS68" s="165" t="e">
        <f>+IF(OR(AS58="",AS58&lt;0),"―",(AS58/'22Q4_P8'!AS58)*100)</f>
        <v>#DIV/0!</v>
      </c>
      <c r="AT68" s="165" t="e">
        <f>+IF(OR(AT58="",AT58&lt;0),"―",(AT58/'22Q4_P8'!AT58)*100)</f>
        <v>#DIV/0!</v>
      </c>
      <c r="AU68" s="165" t="e">
        <f>+IF(OR(AU58="",AU58&lt;0),"―",(AU58/'22Q4_P8'!AU58)*100)</f>
        <v>#DIV/0!</v>
      </c>
      <c r="AV68" s="165" t="e">
        <f>+IF(OR(AV58="",AV58&lt;0),"―",(AV58/'22Q4_P8'!AV58)*100)</f>
        <v>#DIV/0!</v>
      </c>
      <c r="AW68" s="165" t="e">
        <f>+IF(OR(AW58="",AW58&lt;0),"―",(AW58/'22Q4_P8'!AW58)*100)</f>
        <v>#DIV/0!</v>
      </c>
      <c r="AX68" s="165" t="e">
        <f>+IF(OR(AX58="",AX58&lt;0),"―",(AX58/'22Q4_P8'!AX58)*100)</f>
        <v>#DIV/0!</v>
      </c>
      <c r="AY68" s="165" t="e">
        <f>+IF(OR(AY58="",AY58&lt;0),"―",(AY58/'22Q4_P8'!AY58)*100)</f>
        <v>#DIV/0!</v>
      </c>
      <c r="AZ68" s="165" t="e">
        <f>+IF(OR(AZ58="",AZ58&lt;0),"―",(AZ58/'22Q4_P8'!AZ58)*100)</f>
        <v>#DIV/0!</v>
      </c>
      <c r="BA68" s="165" t="e">
        <f>+IF(OR(BA58="",BA58&lt;0),"―",(BA58/'22Q4_P8'!BA58)*100)</f>
        <v>#DIV/0!</v>
      </c>
      <c r="BB68" s="165" t="e">
        <f>+IF(OR(BB58="",BB58&lt;0),"―",(BB58/'22Q4_P8'!BB58)*100)</f>
        <v>#DIV/0!</v>
      </c>
      <c r="BC68" s="165" t="e">
        <f>+IF(OR(BC58="",BC58&lt;0),"―",(BC58/'22Q4_P8'!BC58)*100)</f>
        <v>#DIV/0!</v>
      </c>
      <c r="BD68" s="165" t="e">
        <f>+IF(OR(BD58="",BD58&lt;0),"―",(BD58/'22Q4_P8'!BD58)*100)</f>
        <v>#DIV/0!</v>
      </c>
      <c r="BE68" s="165" t="e">
        <f>+IF(OR(BE58="",BE58&lt;0),"―",(BE58/'22Q4_P8'!BE58)*100)</f>
        <v>#DIV/0!</v>
      </c>
      <c r="BF68" s="165" t="e">
        <f>+IF(OR(BF58="",BF58&lt;0),"―",(BF58/'22Q4_P8'!BF58)*100)</f>
        <v>#DIV/0!</v>
      </c>
      <c r="BG68" s="165" t="e">
        <f>+IF(OR(BG58="",BG58&lt;0),"―",(BG58/'22Q4_P8'!BG58)*100)</f>
        <v>#DIV/0!</v>
      </c>
      <c r="BH68" s="165" t="e">
        <f>+IF(OR(BH58="",BH58&lt;0),"―",(BH58/'22Q4_P8'!BH58)*100)</f>
        <v>#DIV/0!</v>
      </c>
      <c r="BI68" s="165" t="e">
        <f>+IF(OR(BI58="",BI58&lt;0),"―",(BI58/'22Q4_P8'!BI58)*100)</f>
        <v>#DIV/0!</v>
      </c>
      <c r="BJ68" s="165" t="e">
        <f>+IF(OR(BJ58="",BJ58&lt;0),"―",(BJ58/'22Q4_P8'!BJ58)*100)</f>
        <v>#DIV/0!</v>
      </c>
      <c r="BK68" s="165" t="e">
        <f>+IF(OR(BK58="",BK58&lt;0),"―",(BK58/'22Q4_P8'!BK58)*100)</f>
        <v>#DIV/0!</v>
      </c>
      <c r="BL68" s="165" t="e">
        <f>+IF(OR(BL58="",BL58&lt;0),"―",(BL58/'22Q4_P8'!BL58)*100)</f>
        <v>#DIV/0!</v>
      </c>
      <c r="BM68" s="165" t="e">
        <f>+IF(OR(BM58="",BM58&lt;0),"―",(BM58/'22Q4_P8'!BM58)*100)</f>
        <v>#DIV/0!</v>
      </c>
      <c r="BN68" s="165" t="e">
        <f>+IF(OR(BN58="",BN58&lt;0),"―",(BN58/'22Q4_P8'!BN58)*100)</f>
        <v>#DIV/0!</v>
      </c>
      <c r="BO68" s="165" t="e">
        <f>+IF(OR(BO58="",BO58&lt;0),"―",(BO58/'22Q4_P8'!BO58)*100)</f>
        <v>#DIV/0!</v>
      </c>
      <c r="BP68" s="165" t="e">
        <f>+IF(OR(BP58="",BP58&lt;0),"―",(BP58/'22Q4_P8'!BP58)*100)</f>
        <v>#DIV/0!</v>
      </c>
      <c r="BQ68" s="165" t="e">
        <f>+IF(OR(BQ58="",BQ58&lt;0),"―",(BQ58/'22Q4_P8'!BQ58)*100)</f>
        <v>#DIV/0!</v>
      </c>
      <c r="BR68" s="165" t="e">
        <f>+IF(OR(BR58="",BR58&lt;0),"―",(BR58/'22Q4_P8'!BR58)*100)</f>
        <v>#DIV/0!</v>
      </c>
      <c r="BS68" s="165" t="e">
        <f>+IF(OR(BS58="",BS58&lt;0),"―",(BS58/'22Q4_P8'!BS58)*100)</f>
        <v>#DIV/0!</v>
      </c>
      <c r="BT68" s="165" t="e">
        <f>+IF(OR(BT58="",BT58&lt;0),"―",(BT58/'22Q4_P8'!BT58)*100)</f>
        <v>#DIV/0!</v>
      </c>
      <c r="BU68" s="165" t="e">
        <f>+IF(OR(BU58="",BU58&lt;0),"―",(BU58/'22Q4_P8'!BU58)*100)</f>
        <v>#DIV/0!</v>
      </c>
      <c r="BV68" s="165" t="e">
        <f>+IF(OR(BV58="",BV58&lt;0),"―",(BV58/'22Q4_P8'!BV58)*100)</f>
        <v>#DIV/0!</v>
      </c>
      <c r="BW68" s="165" t="e">
        <f>+IF(OR(BW58="",BW58&lt;0),"―",(BW58/'22Q4_P8'!BW58)*100)</f>
        <v>#DIV/0!</v>
      </c>
      <c r="BX68" s="165" t="e">
        <f>+IF(OR(BX58="",BX58&lt;0),"―",(BX58/'22Q4_P8'!BX58)*100)</f>
        <v>#DIV/0!</v>
      </c>
      <c r="CB68" s="3"/>
    </row>
    <row r="69" spans="1:80" s="27" customFormat="1" ht="15" customHeight="1" x14ac:dyDescent="0.25">
      <c r="A69" s="38" t="s">
        <v>10</v>
      </c>
      <c r="B69" s="12" t="s">
        <v>363</v>
      </c>
      <c r="C69" s="176">
        <f>+IF(AK69="","―",AK69)</f>
        <v>12.399407606388001</v>
      </c>
      <c r="D69" s="176">
        <f t="shared" si="20"/>
        <v>13.70654767405863</v>
      </c>
      <c r="E69" s="176">
        <f t="shared" si="20"/>
        <v>12.810847409825667</v>
      </c>
      <c r="F69" s="176" t="e">
        <f t="shared" si="20"/>
        <v>#REF!</v>
      </c>
      <c r="G69" s="176">
        <f t="shared" si="20"/>
        <v>12.474164073712439</v>
      </c>
      <c r="H69" s="176">
        <f t="shared" si="20"/>
        <v>12.256690295291754</v>
      </c>
      <c r="I69" s="176">
        <f t="shared" si="20"/>
        <v>12.127233935231301</v>
      </c>
      <c r="J69" s="176">
        <f t="shared" si="20"/>
        <v>12.918161016585335</v>
      </c>
      <c r="K69" s="67"/>
      <c r="L69" s="67" t="s">
        <v>364</v>
      </c>
      <c r="M69" s="166" t="e">
        <f>+IF(OR(M59="",M59&lt;0),"―",(M59/'22Q4_P8'!M59)*100)</f>
        <v>#DIV/0!</v>
      </c>
      <c r="N69" s="166" t="e">
        <f>+IF(OR(N59="",N59&lt;0),"―",(N59/'22Q4_P8'!N59)*100)</f>
        <v>#DIV/0!</v>
      </c>
      <c r="O69" s="166" t="e">
        <f>+IF(OR(O59="",O59&lt;0),"―",(O59/'22Q4_P8'!O59)*100)</f>
        <v>#DIV/0!</v>
      </c>
      <c r="P69" s="166" t="e">
        <f>+IF(OR(P59="",P59&lt;0),"―",(P59/'22Q4_P8'!P59)*100)</f>
        <v>#DIV/0!</v>
      </c>
      <c r="Q69" s="166" t="e">
        <f>+IF(OR(Q59="",Q59&lt;0),"―",(Q59/'22Q4_P8'!Q59)*100)</f>
        <v>#DIV/0!</v>
      </c>
      <c r="R69" s="166" t="e">
        <f>+IF(OR(R59="",R59&lt;0),"―",(R59/'22Q4_P8'!R59)*100)</f>
        <v>#DIV/0!</v>
      </c>
      <c r="S69" s="166" t="e">
        <f>+IF(OR(S59="",S59&lt;0),"―",(S59/'22Q4_P8'!S59)*100)</f>
        <v>#DIV/0!</v>
      </c>
      <c r="T69" s="166" t="e">
        <f>+IF(OR(T59="",T59&lt;0),"―",(T59/'22Q4_P8'!T59)*100)</f>
        <v>#DIV/0!</v>
      </c>
      <c r="U69" s="166">
        <f>+IF(OR(U59="",U59&lt;0),"―",(U59/'22Q4_P8'!U59)*100)</f>
        <v>9.5822433214299245</v>
      </c>
      <c r="V69" s="166">
        <f>+IF(OR(V59="",V59&lt;0),"―",(V59/'22Q4_P8'!V59)*100)</f>
        <v>10.559014223594151</v>
      </c>
      <c r="W69" s="166">
        <f>+IF(OR(W59="",W59&lt;0),"―",(W59/'22Q4_P8'!W59)*100)</f>
        <v>10.391178579080474</v>
      </c>
      <c r="X69" s="166" t="e">
        <f>+IF(OR(X59="",X59&lt;0),"―",(X59/'22Q4_P8'!X59)*100)</f>
        <v>#REF!</v>
      </c>
      <c r="Y69" s="166">
        <f>+IF(OR(Y59="",Y59&lt;0),"―",(Y59/'22Q4_P8'!Y59)*100)</f>
        <v>10.103030984436007</v>
      </c>
      <c r="Z69" s="166">
        <f>+IF(OR(Z59="",Z59&lt;0),"―",(Z59/'22Q4_P8'!Z59)*100)</f>
        <v>10.871403095061801</v>
      </c>
      <c r="AA69" s="166">
        <f>+IF(OR(AA59="",AA59&lt;0),"―",(AA59/'22Q4_P8'!AA59)*100)</f>
        <v>11.192597829253423</v>
      </c>
      <c r="AB69" s="166" t="e">
        <f>+IF(OR(AB59="",AB59&lt;0),"―",(AB59/'22Q4_P8'!AB59)*100)</f>
        <v>#REF!</v>
      </c>
      <c r="AC69" s="166">
        <f>+IF(OR(AC59="",AC59&lt;0),"―",(AC59/'22Q4_P8'!AC59)*100)</f>
        <v>10.85028343503836</v>
      </c>
      <c r="AD69" s="166">
        <f>+IF(OR(AD59="",AD59&lt;0),"―",(AD59/'22Q4_P8'!AD59)*100)</f>
        <v>10.955165197510986</v>
      </c>
      <c r="AE69" s="166">
        <f>+IF(OR(AE59="",AE59&lt;0),"―",(AE59/'22Q4_P8'!AE59)*100)</f>
        <v>11.13916556511484</v>
      </c>
      <c r="AF69" s="166" t="e">
        <f>+IF(OR(AF59="",AF59&lt;0),"―",(AF59/'22Q4_P8'!AF59)*100)</f>
        <v>#REF!</v>
      </c>
      <c r="AG69" s="166">
        <f>+IF(OR(AG59="",AG59&lt;0),"―",(AG59/'22Q4_P8'!AG59)*100)</f>
        <v>12.224813122790286</v>
      </c>
      <c r="AH69" s="166">
        <f>+IF(OR(AH59="",AH59&lt;0),"―",(AH59/'22Q4_P8'!AH59)*100)</f>
        <v>13.814634688780931</v>
      </c>
      <c r="AI69" s="166">
        <f>+IF(OR(AI59="",AI59&lt;0),"―",(AI59/'22Q4_P8'!AI59)*100)</f>
        <v>12.918638810069281</v>
      </c>
      <c r="AJ69" s="166" t="e">
        <f>+IF(OR(AJ59="",AJ59&lt;0),"―",(AJ59/'22Q4_P8'!AJ59)*100)</f>
        <v>#REF!</v>
      </c>
      <c r="AK69" s="166">
        <f>+IF(OR(AK59="",AK59&lt;0),"―",(AK59/'22Q4_P8'!AK59)*100)</f>
        <v>12.399407606388001</v>
      </c>
      <c r="AL69" s="166">
        <f>+IF(OR(AL59="",AL59&lt;0),"―",(AL59/'22Q4_P8'!AL59)*100)</f>
        <v>13.70654767405863</v>
      </c>
      <c r="AM69" s="166">
        <f>+IF(OR(AM59="",AM59&lt;0),"―",(AM59/'22Q4_P8'!AM59)*100)</f>
        <v>12.810847409825667</v>
      </c>
      <c r="AN69" s="166" t="e">
        <f>+IF(OR(AN59="",AN59&lt;0),"―",(AN59/'22Q4_P8'!AN59)*100)</f>
        <v>#REF!</v>
      </c>
      <c r="AO69" s="166">
        <f>+IF(OR(AO59="",AO59&lt;0),"―",(AO59/'22Q4_P8'!AO59)*100)</f>
        <v>12.474164073712439</v>
      </c>
      <c r="AP69" s="166">
        <f>+IF(OR(AP59="",AP59&lt;0),"―",(AP59/'22Q4_P8'!AP59)*100)</f>
        <v>12.256690295291754</v>
      </c>
      <c r="AQ69" s="166">
        <f>+IF(OR(AQ59="",AQ59&lt;0),"―",(AQ59/'22Q4_P8'!AQ59)*100)</f>
        <v>12.127233935231301</v>
      </c>
      <c r="AR69" s="166">
        <f>+IF(OR(AR59="",AR59&lt;0),"―",(AR59/'22Q4_P8'!AR59)*100)</f>
        <v>12.918161016585335</v>
      </c>
      <c r="AS69" s="166" t="e">
        <f>+IF(OR(AS59="",AS59&lt;0),"―",(AS59/'22Q4_P8'!AS59)*100)</f>
        <v>#DIV/0!</v>
      </c>
      <c r="AT69" s="166" t="e">
        <f>+IF(OR(AT59="",AT59&lt;0),"―",(AT59/'22Q4_P8'!AT59)*100)</f>
        <v>#DIV/0!</v>
      </c>
      <c r="AU69" s="166" t="e">
        <f>+IF(OR(AU59="",AU59&lt;0),"―",(AU59/'22Q4_P8'!AU59)*100)</f>
        <v>#DIV/0!</v>
      </c>
      <c r="AV69" s="166" t="e">
        <f>+IF(OR(AV59="",AV59&lt;0),"―",(AV59/'22Q4_P8'!AV59)*100)</f>
        <v>#DIV/0!</v>
      </c>
      <c r="AW69" s="166" t="e">
        <f>+IF(OR(AW59="",AW59&lt;0),"―",(AW59/'22Q4_P8'!AW59)*100)</f>
        <v>#DIV/0!</v>
      </c>
      <c r="AX69" s="166" t="e">
        <f>+IF(OR(AX59="",AX59&lt;0),"―",(AX59/'22Q4_P8'!AX59)*100)</f>
        <v>#DIV/0!</v>
      </c>
      <c r="AY69" s="166" t="e">
        <f>+IF(OR(AY59="",AY59&lt;0),"―",(AY59/'22Q4_P8'!AY59)*100)</f>
        <v>#DIV/0!</v>
      </c>
      <c r="AZ69" s="166" t="e">
        <f>+IF(OR(AZ59="",AZ59&lt;0),"―",(AZ59/'22Q4_P8'!AZ59)*100)</f>
        <v>#DIV/0!</v>
      </c>
      <c r="BA69" s="166" t="e">
        <f>+IF(OR(BA59="",BA59&lt;0),"―",(BA59/'22Q4_P8'!BA59)*100)</f>
        <v>#DIV/0!</v>
      </c>
      <c r="BB69" s="166" t="e">
        <f>+IF(OR(BB59="",BB59&lt;0),"―",(BB59/'22Q4_P8'!BB59)*100)</f>
        <v>#DIV/0!</v>
      </c>
      <c r="BC69" s="166" t="e">
        <f>+IF(OR(BC59="",BC59&lt;0),"―",(BC59/'22Q4_P8'!BC59)*100)</f>
        <v>#DIV/0!</v>
      </c>
      <c r="BD69" s="166" t="e">
        <f>+IF(OR(BD59="",BD59&lt;0),"―",(BD59/'22Q4_P8'!BD59)*100)</f>
        <v>#DIV/0!</v>
      </c>
      <c r="BE69" s="166" t="e">
        <f>+IF(OR(BE59="",BE59&lt;0),"―",(BE59/'22Q4_P8'!BE59)*100)</f>
        <v>#DIV/0!</v>
      </c>
      <c r="BF69" s="166" t="e">
        <f>+IF(OR(BF59="",BF59&lt;0),"―",(BF59/'22Q4_P8'!BF59)*100)</f>
        <v>#DIV/0!</v>
      </c>
      <c r="BG69" s="166" t="e">
        <f>+IF(OR(BG59="",BG59&lt;0),"―",(BG59/'22Q4_P8'!BG59)*100)</f>
        <v>#DIV/0!</v>
      </c>
      <c r="BH69" s="166" t="e">
        <f>+IF(OR(BH59="",BH59&lt;0),"―",(BH59/'22Q4_P8'!BH59)*100)</f>
        <v>#DIV/0!</v>
      </c>
      <c r="BI69" s="166" t="e">
        <f>+IF(OR(BI59="",BI59&lt;0),"―",(BI59/'22Q4_P8'!BI59)*100)</f>
        <v>#DIV/0!</v>
      </c>
      <c r="BJ69" s="166" t="e">
        <f>+IF(OR(BJ59="",BJ59&lt;0),"―",(BJ59/'22Q4_P8'!BJ59)*100)</f>
        <v>#DIV/0!</v>
      </c>
      <c r="BK69" s="166" t="e">
        <f>+IF(OR(BK59="",BK59&lt;0),"―",(BK59/'22Q4_P8'!BK59)*100)</f>
        <v>#DIV/0!</v>
      </c>
      <c r="BL69" s="166" t="e">
        <f>+IF(OR(BL59="",BL59&lt;0),"―",(BL59/'22Q4_P8'!BL59)*100)</f>
        <v>#DIV/0!</v>
      </c>
      <c r="BM69" s="166" t="e">
        <f>+IF(OR(BM59="",BM59&lt;0),"―",(BM59/'22Q4_P8'!BM59)*100)</f>
        <v>#DIV/0!</v>
      </c>
      <c r="BN69" s="166" t="e">
        <f>+IF(OR(BN59="",BN59&lt;0),"―",(BN59/'22Q4_P8'!BN59)*100)</f>
        <v>#DIV/0!</v>
      </c>
      <c r="BO69" s="166" t="e">
        <f>+IF(OR(BO59="",BO59&lt;0),"―",(BO59/'22Q4_P8'!BO59)*100)</f>
        <v>#DIV/0!</v>
      </c>
      <c r="BP69" s="166" t="e">
        <f>+IF(OR(BP59="",BP59&lt;0),"―",(BP59/'22Q4_P8'!BP59)*100)</f>
        <v>#DIV/0!</v>
      </c>
      <c r="BQ69" s="166" t="e">
        <f>+IF(OR(BQ59="",BQ59&lt;0),"―",(BQ59/'22Q4_P8'!BQ59)*100)</f>
        <v>#DIV/0!</v>
      </c>
      <c r="BR69" s="166" t="e">
        <f>+IF(OR(BR59="",BR59&lt;0),"―",(BR59/'22Q4_P8'!BR59)*100)</f>
        <v>#DIV/0!</v>
      </c>
      <c r="BS69" s="166" t="e">
        <f>+IF(OR(BS59="",BS59&lt;0),"―",(BS59/'22Q4_P8'!BS59)*100)</f>
        <v>#DIV/0!</v>
      </c>
      <c r="BT69" s="166" t="e">
        <f>+IF(OR(BT59="",BT59&lt;0),"―",(BT59/'22Q4_P8'!BT59)*100)</f>
        <v>#DIV/0!</v>
      </c>
      <c r="BU69" s="166" t="e">
        <f>+IF(OR(BU59="",BU59&lt;0),"―",(BU59/'22Q4_P8'!BU59)*100)</f>
        <v>#DIV/0!</v>
      </c>
      <c r="BV69" s="166" t="e">
        <f>+IF(OR(BV59="",BV59&lt;0),"―",(BV59/'22Q4_P8'!BV59)*100)</f>
        <v>#DIV/0!</v>
      </c>
      <c r="BW69" s="166" t="e">
        <f>+IF(OR(BW59="",BW59&lt;0),"―",(BW59/'22Q4_P8'!BW59)*100)</f>
        <v>#DIV/0!</v>
      </c>
      <c r="BX69" s="166" t="e">
        <f>+IF(OR(BX59="",BX59&lt;0),"―",(BX59/'22Q4_P8'!BX59)*100)</f>
        <v>#DIV/0!</v>
      </c>
      <c r="CB69" s="3"/>
    </row>
    <row r="70" spans="1:80" s="27" customFormat="1" ht="15" customHeight="1" x14ac:dyDescent="0.25">
      <c r="A70" s="42" t="s">
        <v>11</v>
      </c>
      <c r="B70" s="14" t="s">
        <v>44</v>
      </c>
      <c r="C70" s="177">
        <f>+IF(AK70="","―",AK70)</f>
        <v>5.0172862636376543</v>
      </c>
      <c r="D70" s="177">
        <f t="shared" si="20"/>
        <v>6.1170463660454022</v>
      </c>
      <c r="E70" s="177">
        <f t="shared" si="20"/>
        <v>7.7944585306231771</v>
      </c>
      <c r="F70" s="177" t="e">
        <f t="shared" si="20"/>
        <v>#REF!</v>
      </c>
      <c r="G70" s="177">
        <f t="shared" si="20"/>
        <v>5.558634999127821</v>
      </c>
      <c r="H70" s="177">
        <f t="shared" si="20"/>
        <v>5.560643302497879</v>
      </c>
      <c r="I70" s="177">
        <f t="shared" si="20"/>
        <v>6.7224188828940408</v>
      </c>
      <c r="J70" s="177">
        <f t="shared" si="20"/>
        <v>2.8874211541109625</v>
      </c>
      <c r="K70" s="67"/>
      <c r="L70" s="67" t="s">
        <v>365</v>
      </c>
      <c r="M70" s="166" t="e">
        <f>+IF(OR(M60="",M60&lt;0),"―",(M60/'22Q4_P8'!M60)*100)</f>
        <v>#DIV/0!</v>
      </c>
      <c r="N70" s="166" t="e">
        <f>+IF(OR(N60="",N60&lt;0),"―",(N60/'22Q4_P8'!N60)*100)</f>
        <v>#DIV/0!</v>
      </c>
      <c r="O70" s="166" t="e">
        <f>+IF(OR(O60="",O60&lt;0),"―",(O60/'22Q4_P8'!O60)*100)</f>
        <v>#DIV/0!</v>
      </c>
      <c r="P70" s="166" t="e">
        <f>+IF(OR(P60="",P60&lt;0),"―",(P60/'22Q4_P8'!P60)*100)</f>
        <v>#DIV/0!</v>
      </c>
      <c r="Q70" s="166" t="e">
        <f>+IF(OR(Q60="",Q60&lt;0),"―",(Q60/'22Q4_P8'!Q60)*100)</f>
        <v>#DIV/0!</v>
      </c>
      <c r="R70" s="166" t="e">
        <f>+IF(OR(R60="",R60&lt;0),"―",(R60/'22Q4_P8'!R60)*100)</f>
        <v>#DIV/0!</v>
      </c>
      <c r="S70" s="166" t="e">
        <f>+IF(OR(S60="",S60&lt;0),"―",(S60/'22Q4_P8'!S60)*100)</f>
        <v>#DIV/0!</v>
      </c>
      <c r="T70" s="166" t="e">
        <f>+IF(OR(T60="",T60&lt;0),"―",(T60/'22Q4_P8'!T60)*100)</f>
        <v>#DIV/0!</v>
      </c>
      <c r="U70" s="166">
        <f>+IF(OR(U60="",U60&lt;0),"―",(U60/'22Q4_P8'!U60)*100)</f>
        <v>6.4735034415675727</v>
      </c>
      <c r="V70" s="166">
        <f>+IF(OR(V60="",V60&lt;0),"―",(V60/'22Q4_P8'!V60)*100)</f>
        <v>4.2929151395416509</v>
      </c>
      <c r="W70" s="166">
        <f>+IF(OR(W60="",W60&lt;0),"―",(W60/'22Q4_P8'!W60)*100)</f>
        <v>4.5957930898659294</v>
      </c>
      <c r="X70" s="166" t="e">
        <f>+IF(OR(X60="",X60&lt;0),"―",(X60/'22Q4_P8'!X60)*100)</f>
        <v>#REF!</v>
      </c>
      <c r="Y70" s="166">
        <f>+IF(OR(Y60="",Y60&lt;0),"―",(Y60/'22Q4_P8'!Y60)*100)</f>
        <v>7.2800228149827273</v>
      </c>
      <c r="Z70" s="166">
        <f>+IF(OR(Z60="",Z60&lt;0),"―",(Z60/'22Q4_P8'!Z60)*100)</f>
        <v>6.5151755371449669</v>
      </c>
      <c r="AA70" s="166">
        <f>+IF(OR(AA60="",AA60&lt;0),"―",(AA60/'22Q4_P8'!AA60)*100)</f>
        <v>7.5454490240409831</v>
      </c>
      <c r="AB70" s="166" t="e">
        <f>+IF(OR(AB60="",AB60&lt;0),"―",(AB60/'22Q4_P8'!AB60)*100)</f>
        <v>#REF!</v>
      </c>
      <c r="AC70" s="166">
        <f>+IF(OR(AC60="",AC60&lt;0),"―",(AC60/'22Q4_P8'!AC60)*100)</f>
        <v>4.3177983148018635</v>
      </c>
      <c r="AD70" s="166">
        <f>+IF(OR(AD60="",AD60&lt;0),"―",(AD60/'22Q4_P8'!AD60)*100)</f>
        <v>6.0725449005160179</v>
      </c>
      <c r="AE70" s="166">
        <f>+IF(OR(AE60="",AE60&lt;0),"―",(AE60/'22Q4_P8'!AE60)*100)</f>
        <v>6.9161302584721485</v>
      </c>
      <c r="AF70" s="166" t="e">
        <f>+IF(OR(AF60="",AF60&lt;0),"―",(AF60/'22Q4_P8'!AF60)*100)</f>
        <v>#REF!</v>
      </c>
      <c r="AG70" s="166">
        <f>+IF(OR(AG60="",AG60&lt;0),"―",(AG60/'22Q4_P8'!AG60)*100)</f>
        <v>2.5668029387541367</v>
      </c>
      <c r="AH70" s="166">
        <f>+IF(OR(AH60="",AH60&lt;0),"―",(AH60/'22Q4_P8'!AH60)*100)</f>
        <v>6.6944095713008895</v>
      </c>
      <c r="AI70" s="166">
        <f>+IF(OR(AI60="",AI60&lt;0),"―",(AI60/'22Q4_P8'!AI60)*100)</f>
        <v>5.7344929939562483</v>
      </c>
      <c r="AJ70" s="166" t="e">
        <f>+IF(OR(AJ60="",AJ60&lt;0),"―",(AJ60/'22Q4_P8'!AJ60)*100)</f>
        <v>#REF!</v>
      </c>
      <c r="AK70" s="166">
        <f>+IF(OR(AK60="",AK60&lt;0),"―",(AK60/'22Q4_P8'!AK60)*100)</f>
        <v>5.0172862636376543</v>
      </c>
      <c r="AL70" s="166">
        <f>+IF(OR(AL60="",AL60&lt;0),"―",(AL60/'22Q4_P8'!AL60)*100)</f>
        <v>6.1170463660454022</v>
      </c>
      <c r="AM70" s="166">
        <f>+IF(OR(AM60="",AM60&lt;0),"―",(AM60/'22Q4_P8'!AM60)*100)</f>
        <v>7.7944585306231771</v>
      </c>
      <c r="AN70" s="166" t="e">
        <f>+IF(OR(AN60="",AN60&lt;0),"―",(AN60/'22Q4_P8'!AN60)*100)</f>
        <v>#REF!</v>
      </c>
      <c r="AO70" s="166">
        <f>+IF(OR(AO60="",AO60&lt;0),"―",(AO60/'22Q4_P8'!AO60)*100)</f>
        <v>5.558634999127821</v>
      </c>
      <c r="AP70" s="166">
        <f>+IF(OR(AP60="",AP60&lt;0),"―",(AP60/'22Q4_P8'!AP60)*100)</f>
        <v>5.560643302497879</v>
      </c>
      <c r="AQ70" s="166">
        <f>+IF(OR(AQ60="",AQ60&lt;0),"―",(AQ60/'22Q4_P8'!AQ60)*100)</f>
        <v>6.7224188828940408</v>
      </c>
      <c r="AR70" s="166">
        <f>+IF(OR(AR60="",AR60&lt;0),"―",(AR60/'22Q4_P8'!AR60)*100)</f>
        <v>2.8874211541109625</v>
      </c>
      <c r="AS70" s="166" t="e">
        <f>+IF(OR(AS60="",AS60&lt;0),"―",(AS60/'22Q4_P8'!AS60)*100)</f>
        <v>#DIV/0!</v>
      </c>
      <c r="AT70" s="166" t="e">
        <f>+IF(OR(AT60="",AT60&lt;0),"―",(AT60/'22Q4_P8'!AT60)*100)</f>
        <v>#DIV/0!</v>
      </c>
      <c r="AU70" s="166" t="e">
        <f>+IF(OR(AU60="",AU60&lt;0),"―",(AU60/'22Q4_P8'!AU60)*100)</f>
        <v>#DIV/0!</v>
      </c>
      <c r="AV70" s="166" t="e">
        <f>+IF(OR(AV60="",AV60&lt;0),"―",(AV60/'22Q4_P8'!AV60)*100)</f>
        <v>#DIV/0!</v>
      </c>
      <c r="AW70" s="166" t="e">
        <f>+IF(OR(AW60="",AW60&lt;0),"―",(AW60/'22Q4_P8'!AW60)*100)</f>
        <v>#DIV/0!</v>
      </c>
      <c r="AX70" s="166" t="e">
        <f>+IF(OR(AX60="",AX60&lt;0),"―",(AX60/'22Q4_P8'!AX60)*100)</f>
        <v>#DIV/0!</v>
      </c>
      <c r="AY70" s="166" t="e">
        <f>+IF(OR(AY60="",AY60&lt;0),"―",(AY60/'22Q4_P8'!AY60)*100)</f>
        <v>#DIV/0!</v>
      </c>
      <c r="AZ70" s="166" t="e">
        <f>+IF(OR(AZ60="",AZ60&lt;0),"―",(AZ60/'22Q4_P8'!AZ60)*100)</f>
        <v>#DIV/0!</v>
      </c>
      <c r="BA70" s="166" t="e">
        <f>+IF(OR(BA60="",BA60&lt;0),"―",(BA60/'22Q4_P8'!BA60)*100)</f>
        <v>#DIV/0!</v>
      </c>
      <c r="BB70" s="166" t="e">
        <f>+IF(OR(BB60="",BB60&lt;0),"―",(BB60/'22Q4_P8'!BB60)*100)</f>
        <v>#DIV/0!</v>
      </c>
      <c r="BC70" s="166" t="e">
        <f>+IF(OR(BC60="",BC60&lt;0),"―",(BC60/'22Q4_P8'!BC60)*100)</f>
        <v>#DIV/0!</v>
      </c>
      <c r="BD70" s="166" t="e">
        <f>+IF(OR(BD60="",BD60&lt;0),"―",(BD60/'22Q4_P8'!BD60)*100)</f>
        <v>#DIV/0!</v>
      </c>
      <c r="BE70" s="166" t="e">
        <f>+IF(OR(BE60="",BE60&lt;0),"―",(BE60/'22Q4_P8'!BE60)*100)</f>
        <v>#DIV/0!</v>
      </c>
      <c r="BF70" s="166" t="e">
        <f>+IF(OR(BF60="",BF60&lt;0),"―",(BF60/'22Q4_P8'!BF60)*100)</f>
        <v>#DIV/0!</v>
      </c>
      <c r="BG70" s="166" t="e">
        <f>+IF(OR(BG60="",BG60&lt;0),"―",(BG60/'22Q4_P8'!BG60)*100)</f>
        <v>#DIV/0!</v>
      </c>
      <c r="BH70" s="166" t="e">
        <f>+IF(OR(BH60="",BH60&lt;0),"―",(BH60/'22Q4_P8'!BH60)*100)</f>
        <v>#DIV/0!</v>
      </c>
      <c r="BI70" s="166" t="e">
        <f>+IF(OR(BI60="",BI60&lt;0),"―",(BI60/'22Q4_P8'!BI60)*100)</f>
        <v>#DIV/0!</v>
      </c>
      <c r="BJ70" s="166" t="e">
        <f>+IF(OR(BJ60="",BJ60&lt;0),"―",(BJ60/'22Q4_P8'!BJ60)*100)</f>
        <v>#DIV/0!</v>
      </c>
      <c r="BK70" s="166" t="e">
        <f>+IF(OR(BK60="",BK60&lt;0),"―",(BK60/'22Q4_P8'!BK60)*100)</f>
        <v>#DIV/0!</v>
      </c>
      <c r="BL70" s="166" t="e">
        <f>+IF(OR(BL60="",BL60&lt;0),"―",(BL60/'22Q4_P8'!BL60)*100)</f>
        <v>#DIV/0!</v>
      </c>
      <c r="BM70" s="166" t="e">
        <f>+IF(OR(BM60="",BM60&lt;0),"―",(BM60/'22Q4_P8'!BM60)*100)</f>
        <v>#DIV/0!</v>
      </c>
      <c r="BN70" s="166" t="e">
        <f>+IF(OR(BN60="",BN60&lt;0),"―",(BN60/'22Q4_P8'!BN60)*100)</f>
        <v>#DIV/0!</v>
      </c>
      <c r="BO70" s="166" t="e">
        <f>+IF(OR(BO60="",BO60&lt;0),"―",(BO60/'22Q4_P8'!BO60)*100)</f>
        <v>#DIV/0!</v>
      </c>
      <c r="BP70" s="166" t="e">
        <f>+IF(OR(BP60="",BP60&lt;0),"―",(BP60/'22Q4_P8'!BP60)*100)</f>
        <v>#DIV/0!</v>
      </c>
      <c r="BQ70" s="166" t="e">
        <f>+IF(OR(BQ60="",BQ60&lt;0),"―",(BQ60/'22Q4_P8'!BQ60)*100)</f>
        <v>#DIV/0!</v>
      </c>
      <c r="BR70" s="166" t="e">
        <f>+IF(OR(BR60="",BR60&lt;0),"―",(BR60/'22Q4_P8'!BR60)*100)</f>
        <v>#DIV/0!</v>
      </c>
      <c r="BS70" s="166" t="e">
        <f>+IF(OR(BS60="",BS60&lt;0),"―",(BS60/'22Q4_P8'!BS60)*100)</f>
        <v>#DIV/0!</v>
      </c>
      <c r="BT70" s="166" t="e">
        <f>+IF(OR(BT60="",BT60&lt;0),"―",(BT60/'22Q4_P8'!BT60)*100)</f>
        <v>#DIV/0!</v>
      </c>
      <c r="BU70" s="166" t="e">
        <f>+IF(OR(BU60="",BU60&lt;0),"―",(BU60/'22Q4_P8'!BU60)*100)</f>
        <v>#DIV/0!</v>
      </c>
      <c r="BV70" s="166" t="e">
        <f>+IF(OR(BV60="",BV60&lt;0),"―",(BV60/'22Q4_P8'!BV60)*100)</f>
        <v>#DIV/0!</v>
      </c>
      <c r="BW70" s="166" t="e">
        <f>+IF(OR(BW60="",BW60&lt;0),"―",(BW60/'22Q4_P8'!BW60)*100)</f>
        <v>#DIV/0!</v>
      </c>
      <c r="BX70" s="166" t="e">
        <f>+IF(OR(BX60="",BX60&lt;0),"―",(BX60/'22Q4_P8'!BX60)*100)</f>
        <v>#DIV/0!</v>
      </c>
      <c r="CB70" s="3"/>
    </row>
    <row r="71" spans="1:80" s="27" customFormat="1" ht="15" customHeight="1" x14ac:dyDescent="0.25">
      <c r="B71" s="73"/>
      <c r="C71" s="73"/>
      <c r="D71" s="73"/>
      <c r="E71" s="73"/>
      <c r="F71" s="74"/>
      <c r="G71" s="74"/>
      <c r="H71" s="74"/>
      <c r="I71" s="74"/>
      <c r="J71" s="67"/>
      <c r="K71" s="67"/>
      <c r="L71" s="67" t="s">
        <v>366</v>
      </c>
      <c r="M71" s="166" t="e">
        <f>+IF(OR(M61="",M61&lt;0),"―",(M61/'22Q4_P8'!M61)*100)</f>
        <v>#DIV/0!</v>
      </c>
      <c r="N71" s="166" t="e">
        <f>+IF(OR(N61="",N61&lt;0),"―",(N61/'22Q4_P8'!N61)*100)</f>
        <v>#DIV/0!</v>
      </c>
      <c r="O71" s="166" t="e">
        <f>+IF(OR(O61="",O61&lt;0),"―",(O61/'22Q4_P8'!O61)*100)</f>
        <v>#DIV/0!</v>
      </c>
      <c r="P71" s="166" t="e">
        <f>+IF(OR(P61="",P61&lt;0),"―",(P61/'22Q4_P8'!P61)*100)</f>
        <v>#DIV/0!</v>
      </c>
      <c r="Q71" s="166" t="e">
        <f>+IF(OR(Q61="",Q61&lt;0),"―",(Q61/'22Q4_P8'!Q61)*100)</f>
        <v>#DIV/0!</v>
      </c>
      <c r="R71" s="166" t="e">
        <f>+IF(OR(R61="",R61&lt;0),"―",(R61/'22Q4_P8'!R61)*100)</f>
        <v>#DIV/0!</v>
      </c>
      <c r="S71" s="166" t="e">
        <f>+IF(OR(S61="",S61&lt;0),"―",(S61/'22Q4_P8'!S61)*100)</f>
        <v>#DIV/0!</v>
      </c>
      <c r="T71" s="166" t="e">
        <f>+IF(OR(T61="",T61&lt;0),"―",(T61/'22Q4_P8'!T61)*100)</f>
        <v>#DIV/0!</v>
      </c>
      <c r="U71" s="166">
        <f>+IF(OR(U61="",U61&lt;0),"―",(U61/'22Q4_P8'!U61)*100)</f>
        <v>2.7620226134785564</v>
      </c>
      <c r="V71" s="166">
        <f>+IF(OR(V61="",V61&lt;0),"―",(V61/'22Q4_P8'!V61)*100)</f>
        <v>7.2488935451380714</v>
      </c>
      <c r="W71" s="166">
        <f>+IF(OR(W61="",W61&lt;0),"―",(W61/'22Q4_P8'!W61)*100)</f>
        <v>12.276099873005922</v>
      </c>
      <c r="X71" s="166" t="e">
        <f>+IF(OR(X61="",X61&lt;0),"―",(X61/'22Q4_P8'!X61)*100)</f>
        <v>#REF!</v>
      </c>
      <c r="Y71" s="166">
        <f>+IF(OR(Y61="",Y61&lt;0),"―",(Y61/'22Q4_P8'!Y61)*100)</f>
        <v>7.8382377723060186</v>
      </c>
      <c r="Z71" s="166">
        <f>+IF(OR(Z61="",Z61&lt;0),"―",(Z61/'22Q4_P8'!Z61)*100)</f>
        <v>15.678990703211038</v>
      </c>
      <c r="AA71" s="166">
        <f>+IF(OR(AA61="",AA61&lt;0),"―",(AA61/'22Q4_P8'!AA61)*100)</f>
        <v>14.604040483823979</v>
      </c>
      <c r="AB71" s="166" t="e">
        <f>+IF(OR(AB61="",AB61&lt;0),"―",(AB61/'22Q4_P8'!AB61)*100)</f>
        <v>#REF!</v>
      </c>
      <c r="AC71" s="166">
        <f>+IF(OR(AC61="",AC61&lt;0),"―",(AC61/'22Q4_P8'!AC61)*100)</f>
        <v>9.4258089451193996</v>
      </c>
      <c r="AD71" s="166">
        <f>+IF(OR(AD61="",AD61&lt;0),"―",(AD61/'22Q4_P8'!AD61)*100)</f>
        <v>12.961501802310233</v>
      </c>
      <c r="AE71" s="166">
        <f>+IF(OR(AE61="",AE61&lt;0),"―",(AE61/'22Q4_P8'!AE61)*100)</f>
        <v>14.221479392050373</v>
      </c>
      <c r="AF71" s="166" t="e">
        <f>+IF(OR(AF61="",AF61&lt;0),"―",(AF61/'22Q4_P8'!AF61)*100)</f>
        <v>#REF!</v>
      </c>
      <c r="AG71" s="166">
        <f>+IF(OR(AG61="",AG61&lt;0),"―",(AG61/'22Q4_P8'!AG61)*100)</f>
        <v>8.8179935241712837</v>
      </c>
      <c r="AH71" s="166">
        <f>+IF(OR(AH61="",AH61&lt;0),"―",(AH61/'22Q4_P8'!AH61)*100)</f>
        <v>13.70673647717229</v>
      </c>
      <c r="AI71" s="166">
        <f>+IF(OR(AI61="",AI61&lt;0),"―",(AI61/'22Q4_P8'!AI61)*100)</f>
        <v>11.933585615991886</v>
      </c>
      <c r="AJ71" s="166" t="e">
        <f>+IF(OR(AJ61="",AJ61&lt;0),"―",(AJ61/'22Q4_P8'!AJ61)*100)</f>
        <v>#REF!</v>
      </c>
      <c r="AK71" s="166">
        <f>+IF(OR(AK61="",AK61&lt;0),"―",(AK61/'22Q4_P8'!AK61)*100)</f>
        <v>7.4903340693354927</v>
      </c>
      <c r="AL71" s="166">
        <f>+IF(OR(AL61="",AL61&lt;0),"―",(AL61/'22Q4_P8'!AL61)*100)</f>
        <v>12.554145326042256</v>
      </c>
      <c r="AM71" s="166">
        <f>+IF(OR(AM61="",AM61&lt;0),"―",(AM61/'22Q4_P8'!AM61)*100)</f>
        <v>12.845589655540996</v>
      </c>
      <c r="AN71" s="166" t="e">
        <f>+IF(OR(AN61="",AN61&lt;0),"―",(AN61/'22Q4_P8'!AN61)*100)</f>
        <v>#REF!</v>
      </c>
      <c r="AO71" s="166">
        <f>+IF(OR(AO61="",AO61&lt;0),"―",(AO61/'22Q4_P8'!AO61)*100)</f>
        <v>2.1479234586077829</v>
      </c>
      <c r="AP71" s="166">
        <f>+IF(OR(AP61="",AP61&lt;0),"―",(AP61/'22Q4_P8'!AP61)*100)</f>
        <v>3.0908052834213038</v>
      </c>
      <c r="AQ71" s="166">
        <f>+IF(OR(AQ61="",AQ61&lt;0),"―",(AQ61/'22Q4_P8'!AQ61)*100)</f>
        <v>7.9151166448069947</v>
      </c>
      <c r="AR71" s="166">
        <f>+IF(OR(AR61="",AR61&lt;0),"―",(AR61/'22Q4_P8'!AR61)*100)</f>
        <v>7.3609239704023475</v>
      </c>
      <c r="AS71" s="166" t="e">
        <f>+IF(OR(AS61="",AS61&lt;0),"―",(AS61/'22Q4_P8'!AS61)*100)</f>
        <v>#DIV/0!</v>
      </c>
      <c r="AT71" s="166" t="e">
        <f>+IF(OR(AT61="",AT61&lt;0),"―",(AT61/'22Q4_P8'!AT61)*100)</f>
        <v>#DIV/0!</v>
      </c>
      <c r="AU71" s="166" t="e">
        <f>+IF(OR(AU61="",AU61&lt;0),"―",(AU61/'22Q4_P8'!AU61)*100)</f>
        <v>#DIV/0!</v>
      </c>
      <c r="AV71" s="166" t="e">
        <f>+IF(OR(AV61="",AV61&lt;0),"―",(AV61/'22Q4_P8'!AV61)*100)</f>
        <v>#DIV/0!</v>
      </c>
      <c r="AW71" s="166" t="e">
        <f>+IF(OR(AW61="",AW61&lt;0),"―",(AW61/'22Q4_P8'!AW61)*100)</f>
        <v>#DIV/0!</v>
      </c>
      <c r="AX71" s="166" t="e">
        <f>+IF(OR(AX61="",AX61&lt;0),"―",(AX61/'22Q4_P8'!AX61)*100)</f>
        <v>#DIV/0!</v>
      </c>
      <c r="AY71" s="166" t="e">
        <f>+IF(OR(AY61="",AY61&lt;0),"―",(AY61/'22Q4_P8'!AY61)*100)</f>
        <v>#DIV/0!</v>
      </c>
      <c r="AZ71" s="166" t="e">
        <f>+IF(OR(AZ61="",AZ61&lt;0),"―",(AZ61/'22Q4_P8'!AZ61)*100)</f>
        <v>#DIV/0!</v>
      </c>
      <c r="BA71" s="166" t="e">
        <f>+IF(OR(BA61="",BA61&lt;0),"―",(BA61/'22Q4_P8'!BA61)*100)</f>
        <v>#DIV/0!</v>
      </c>
      <c r="BB71" s="166" t="e">
        <f>+IF(OR(BB61="",BB61&lt;0),"―",(BB61/'22Q4_P8'!BB61)*100)</f>
        <v>#DIV/0!</v>
      </c>
      <c r="BC71" s="166" t="e">
        <f>+IF(OR(BC61="",BC61&lt;0),"―",(BC61/'22Q4_P8'!BC61)*100)</f>
        <v>#DIV/0!</v>
      </c>
      <c r="BD71" s="166" t="e">
        <f>+IF(OR(BD61="",BD61&lt;0),"―",(BD61/'22Q4_P8'!BD61)*100)</f>
        <v>#DIV/0!</v>
      </c>
      <c r="BE71" s="166" t="e">
        <f>+IF(OR(BE61="",BE61&lt;0),"―",(BE61/'22Q4_P8'!BE61)*100)</f>
        <v>#DIV/0!</v>
      </c>
      <c r="BF71" s="166" t="e">
        <f>+IF(OR(BF61="",BF61&lt;0),"―",(BF61/'22Q4_P8'!BF61)*100)</f>
        <v>#DIV/0!</v>
      </c>
      <c r="BG71" s="166" t="e">
        <f>+IF(OR(BG61="",BG61&lt;0),"―",(BG61/'22Q4_P8'!BG61)*100)</f>
        <v>#DIV/0!</v>
      </c>
      <c r="BH71" s="166" t="e">
        <f>+IF(OR(BH61="",BH61&lt;0),"―",(BH61/'22Q4_P8'!BH61)*100)</f>
        <v>#DIV/0!</v>
      </c>
      <c r="BI71" s="166" t="e">
        <f>+IF(OR(BI61="",BI61&lt;0),"―",(BI61/'22Q4_P8'!BI61)*100)</f>
        <v>#DIV/0!</v>
      </c>
      <c r="BJ71" s="166" t="e">
        <f>+IF(OR(BJ61="",BJ61&lt;0),"―",(BJ61/'22Q4_P8'!BJ61)*100)</f>
        <v>#DIV/0!</v>
      </c>
      <c r="BK71" s="166" t="e">
        <f>+IF(OR(BK61="",BK61&lt;0),"―",(BK61/'22Q4_P8'!BK61)*100)</f>
        <v>#DIV/0!</v>
      </c>
      <c r="BL71" s="166" t="e">
        <f>+IF(OR(BL61="",BL61&lt;0),"―",(BL61/'22Q4_P8'!BL61)*100)</f>
        <v>#DIV/0!</v>
      </c>
      <c r="BM71" s="166" t="e">
        <f>+IF(OR(BM61="",BM61&lt;0),"―",(BM61/'22Q4_P8'!BM61)*100)</f>
        <v>#DIV/0!</v>
      </c>
      <c r="BN71" s="166" t="e">
        <f>+IF(OR(BN61="",BN61&lt;0),"―",(BN61/'22Q4_P8'!BN61)*100)</f>
        <v>#DIV/0!</v>
      </c>
      <c r="BO71" s="166" t="e">
        <f>+IF(OR(BO61="",BO61&lt;0),"―",(BO61/'22Q4_P8'!BO61)*100)</f>
        <v>#DIV/0!</v>
      </c>
      <c r="BP71" s="166" t="e">
        <f>+IF(OR(BP61="",BP61&lt;0),"―",(BP61/'22Q4_P8'!BP61)*100)</f>
        <v>#DIV/0!</v>
      </c>
      <c r="BQ71" s="166" t="e">
        <f>+IF(OR(BQ61="",BQ61&lt;0),"―",(BQ61/'22Q4_P8'!BQ61)*100)</f>
        <v>#DIV/0!</v>
      </c>
      <c r="BR71" s="166" t="e">
        <f>+IF(OR(BR61="",BR61&lt;0),"―",(BR61/'22Q4_P8'!BR61)*100)</f>
        <v>#DIV/0!</v>
      </c>
      <c r="BS71" s="166" t="e">
        <f>+IF(OR(BS61="",BS61&lt;0),"―",(BS61/'22Q4_P8'!BS61)*100)</f>
        <v>#DIV/0!</v>
      </c>
      <c r="BT71" s="166" t="e">
        <f>+IF(OR(BT61="",BT61&lt;0),"―",(BT61/'22Q4_P8'!BT61)*100)</f>
        <v>#DIV/0!</v>
      </c>
      <c r="BU71" s="166" t="e">
        <f>+IF(OR(BU61="",BU61&lt;0),"―",(BU61/'22Q4_P8'!BU61)*100)</f>
        <v>#DIV/0!</v>
      </c>
      <c r="BV71" s="166" t="e">
        <f>+IF(OR(BV61="",BV61&lt;0),"―",(BV61/'22Q4_P8'!BV61)*100)</f>
        <v>#DIV/0!</v>
      </c>
      <c r="BW71" s="166" t="e">
        <f>+IF(OR(BW61="",BW61&lt;0),"―",(BW61/'22Q4_P8'!BW61)*100)</f>
        <v>#DIV/0!</v>
      </c>
      <c r="BX71" s="166" t="e">
        <f>+IF(OR(BX61="",BX61&lt;0),"―",(BX61/'22Q4_P8'!BX61)*100)</f>
        <v>#DIV/0!</v>
      </c>
      <c r="CB71" s="3"/>
    </row>
    <row r="72" spans="1:80" s="27" customFormat="1" ht="15" customHeight="1" x14ac:dyDescent="0.25">
      <c r="B72" s="73"/>
      <c r="C72" s="73"/>
      <c r="D72" s="73"/>
      <c r="E72" s="73"/>
      <c r="F72" s="74"/>
      <c r="G72" s="74"/>
      <c r="H72" s="74"/>
      <c r="I72" s="74"/>
      <c r="J72" s="67"/>
      <c r="K72" s="67"/>
      <c r="L72" s="67" t="s">
        <v>367</v>
      </c>
      <c r="M72" s="166" t="e">
        <f>+IF(OR(M62="",M62&lt;0),"―",(M62/'22Q4_P8'!M62)*100)</f>
        <v>#DIV/0!</v>
      </c>
      <c r="N72" s="166" t="e">
        <f>+IF(OR(N62="",N62&lt;0),"―",(N62/'22Q4_P8'!N62)*100)</f>
        <v>#DIV/0!</v>
      </c>
      <c r="O72" s="166" t="e">
        <f>+IF(OR(O62="",O62&lt;0),"―",(O62/'22Q4_P8'!O62)*100)</f>
        <v>#DIV/0!</v>
      </c>
      <c r="P72" s="166" t="e">
        <f>+IF(OR(P62="",P62&lt;0),"―",(P62/'22Q4_P8'!P62)*100)</f>
        <v>#DIV/0!</v>
      </c>
      <c r="Q72" s="166" t="e">
        <f>+IF(OR(Q62="",Q62&lt;0),"―",(Q62/'22Q4_P8'!Q62)*100)</f>
        <v>#DIV/0!</v>
      </c>
      <c r="R72" s="166" t="e">
        <f>+IF(OR(R62="",R62&lt;0),"―",(R62/'22Q4_P8'!R62)*100)</f>
        <v>#DIV/0!</v>
      </c>
      <c r="S72" s="166" t="e">
        <f>+IF(OR(S62="",S62&lt;0),"―",(S62/'22Q4_P8'!S62)*100)</f>
        <v>#DIV/0!</v>
      </c>
      <c r="T72" s="166" t="e">
        <f>+IF(OR(T62="",T62&lt;0),"―",(T62/'22Q4_P8'!T62)*100)</f>
        <v>#DIV/0!</v>
      </c>
      <c r="U72" s="166">
        <f>+IF(OR(U62="",U62&lt;0),"―",(U62/'22Q4_P8'!U62)*100)</f>
        <v>31.767709243732927</v>
      </c>
      <c r="V72" s="166">
        <f>+IF(OR(V62="",V62&lt;0),"―",(V62/'22Q4_P8'!V62)*100)</f>
        <v>21.924266638834151</v>
      </c>
      <c r="W72" s="166" t="str">
        <f>+IF(OR(W62="",W62&lt;0),"―",(W62/'22Q4_P8'!W62)*100)</f>
        <v>―</v>
      </c>
      <c r="X72" s="166" t="e">
        <f>+IF(OR(X62="",X62&lt;0),"―",(X62/'22Q4_P8'!X62)*100)</f>
        <v>#REF!</v>
      </c>
      <c r="Y72" s="166">
        <f>+IF(OR(Y62="",Y62&lt;0),"―",(Y62/'22Q4_P8'!Y62)*100)</f>
        <v>28.300351400287937</v>
      </c>
      <c r="Z72" s="166">
        <f>+IF(OR(Z62="",Z62&lt;0),"―",(Z62/'22Q4_P8'!Z62)*100)</f>
        <v>16.341200234667298</v>
      </c>
      <c r="AA72" s="166" t="str">
        <f>+IF(OR(AA62="",AA62&lt;0),"―",(AA62/'22Q4_P8'!AA62)*100)</f>
        <v>―</v>
      </c>
      <c r="AB72" s="166" t="e">
        <f>+IF(OR(AB62="",AB62&lt;0),"―",(AB62/'22Q4_P8'!AB62)*100)</f>
        <v>#REF!</v>
      </c>
      <c r="AC72" s="166">
        <f>+IF(OR(AC62="",AC62&lt;0),"―",(AC62/'22Q4_P8'!AC62)*100)</f>
        <v>10.73661100050667</v>
      </c>
      <c r="AD72" s="166">
        <f>+IF(OR(AD62="",AD62&lt;0),"―",(AD62/'22Q4_P8'!AD62)*100)</f>
        <v>7.6278868241540492</v>
      </c>
      <c r="AE72" s="166" t="str">
        <f>+IF(OR(AE62="",AE62&lt;0),"―",(AE62/'22Q4_P8'!AE62)*100)</f>
        <v>―</v>
      </c>
      <c r="AF72" s="166" t="e">
        <f>+IF(OR(AF62="",AF62&lt;0),"―",(AF62/'22Q4_P8'!AF62)*100)</f>
        <v>#REF!</v>
      </c>
      <c r="AG72" s="166">
        <f>+IF(OR(AG62="",AG62&lt;0),"―",(AG62/'22Q4_P8'!AG62)*100)</f>
        <v>8.7967521623935596</v>
      </c>
      <c r="AH72" s="166">
        <f>+IF(OR(AH62="",AH62&lt;0),"―",(AH62/'22Q4_P8'!AH62)*100)</f>
        <v>12.65188152036411</v>
      </c>
      <c r="AI72" s="166" t="str">
        <f>+IF(OR(AI62="",AI62&lt;0),"―",(AI62/'22Q4_P8'!AI62)*100)</f>
        <v>―</v>
      </c>
      <c r="AJ72" s="166" t="e">
        <f>+IF(OR(AJ62="",AJ62&lt;0),"―",(AJ62/'22Q4_P8'!AJ62)*100)</f>
        <v>#REF!</v>
      </c>
      <c r="AK72" s="166" t="str">
        <f>+IF(OR(AK62="",AK62&lt;0),"―",(AK62/'22Q4_P8'!AK62)*100)</f>
        <v>―</v>
      </c>
      <c r="AL72" s="166" t="str">
        <f>+IF(OR(AL62="",AL62&lt;0),"―",(AL62/'22Q4_P8'!AL62)*100)</f>
        <v>―</v>
      </c>
      <c r="AM72" s="166" t="str">
        <f>+IF(OR(AM62="",AM62&lt;0),"―",(AM62/'22Q4_P8'!AM62)*100)</f>
        <v>―</v>
      </c>
      <c r="AN72" s="166" t="e">
        <f>+IF(OR(AN62="",AN62&lt;0),"―",(AN62/'22Q4_P8'!AN62)*100)</f>
        <v>#REF!</v>
      </c>
      <c r="AO72" s="166" t="str">
        <f>+IF(OR(AO62="",AO62&lt;0),"―",(AO62/'22Q4_P8'!AO62)*100)</f>
        <v>―</v>
      </c>
      <c r="AP72" s="166" t="str">
        <f>+IF(OR(AP62="",AP62&lt;0),"―",(AP62/'22Q4_P8'!AP62)*100)</f>
        <v>―</v>
      </c>
      <c r="AQ72" s="166" t="str">
        <f>+IF(OR(AQ62="",AQ62&lt;0),"―",(AQ62/'22Q4_P8'!AQ62)*100)</f>
        <v>―</v>
      </c>
      <c r="AR72" s="166" t="str">
        <f>+IF(OR(AR62="",AR62&lt;0),"―",(AR62/'22Q4_P8'!AR62)*100)</f>
        <v>―</v>
      </c>
      <c r="AS72" s="166" t="e">
        <f>+IF(OR(AS62="",AS62&lt;0),"―",(AS62/'22Q4_P8'!AS62)*100)</f>
        <v>#DIV/0!</v>
      </c>
      <c r="AT72" s="166" t="e">
        <f>+IF(OR(AT62="",AT62&lt;0),"―",(AT62/'22Q4_P8'!AT62)*100)</f>
        <v>#DIV/0!</v>
      </c>
      <c r="AU72" s="166" t="e">
        <f>+IF(OR(AU62="",AU62&lt;0),"―",(AU62/'22Q4_P8'!AU62)*100)</f>
        <v>#DIV/0!</v>
      </c>
      <c r="AV72" s="166" t="e">
        <f>+IF(OR(AV62="",AV62&lt;0),"―",(AV62/'22Q4_P8'!AV62)*100)</f>
        <v>#DIV/0!</v>
      </c>
      <c r="AW72" s="166" t="e">
        <f>+IF(OR(AW62="",AW62&lt;0),"―",(AW62/'22Q4_P8'!AW62)*100)</f>
        <v>#DIV/0!</v>
      </c>
      <c r="AX72" s="166" t="e">
        <f>+IF(OR(AX62="",AX62&lt;0),"―",(AX62/'22Q4_P8'!AX62)*100)</f>
        <v>#DIV/0!</v>
      </c>
      <c r="AY72" s="166" t="e">
        <f>+IF(OR(AY62="",AY62&lt;0),"―",(AY62/'22Q4_P8'!AY62)*100)</f>
        <v>#DIV/0!</v>
      </c>
      <c r="AZ72" s="166" t="e">
        <f>+IF(OR(AZ62="",AZ62&lt;0),"―",(AZ62/'22Q4_P8'!AZ62)*100)</f>
        <v>#DIV/0!</v>
      </c>
      <c r="BA72" s="166" t="e">
        <f>+IF(OR(BA62="",BA62&lt;0),"―",(BA62/'22Q4_P8'!BA62)*100)</f>
        <v>#DIV/0!</v>
      </c>
      <c r="BB72" s="166" t="e">
        <f>+IF(OR(BB62="",BB62&lt;0),"―",(BB62/'22Q4_P8'!BB62)*100)</f>
        <v>#DIV/0!</v>
      </c>
      <c r="BC72" s="166" t="e">
        <f>+IF(OR(BC62="",BC62&lt;0),"―",(BC62/'22Q4_P8'!BC62)*100)</f>
        <v>#DIV/0!</v>
      </c>
      <c r="BD72" s="166" t="e">
        <f>+IF(OR(BD62="",BD62&lt;0),"―",(BD62/'22Q4_P8'!BD62)*100)</f>
        <v>#DIV/0!</v>
      </c>
      <c r="BE72" s="166" t="e">
        <f>+IF(OR(BE62="",BE62&lt;0),"―",(BE62/'22Q4_P8'!BE62)*100)</f>
        <v>#DIV/0!</v>
      </c>
      <c r="BF72" s="166" t="e">
        <f>+IF(OR(BF62="",BF62&lt;0),"―",(BF62/'22Q4_P8'!BF62)*100)</f>
        <v>#DIV/0!</v>
      </c>
      <c r="BG72" s="166" t="e">
        <f>+IF(OR(BG62="",BG62&lt;0),"―",(BG62/'22Q4_P8'!BG62)*100)</f>
        <v>#DIV/0!</v>
      </c>
      <c r="BH72" s="166" t="e">
        <f>+IF(OR(BH62="",BH62&lt;0),"―",(BH62/'22Q4_P8'!BH62)*100)</f>
        <v>#DIV/0!</v>
      </c>
      <c r="BI72" s="166" t="e">
        <f>+IF(OR(BI62="",BI62&lt;0),"―",(BI62/'22Q4_P8'!BI62)*100)</f>
        <v>#DIV/0!</v>
      </c>
      <c r="BJ72" s="166" t="e">
        <f>+IF(OR(BJ62="",BJ62&lt;0),"―",(BJ62/'22Q4_P8'!BJ62)*100)</f>
        <v>#DIV/0!</v>
      </c>
      <c r="BK72" s="166" t="e">
        <f>+IF(OR(BK62="",BK62&lt;0),"―",(BK62/'22Q4_P8'!BK62)*100)</f>
        <v>#DIV/0!</v>
      </c>
      <c r="BL72" s="166" t="e">
        <f>+IF(OR(BL62="",BL62&lt;0),"―",(BL62/'22Q4_P8'!BL62)*100)</f>
        <v>#DIV/0!</v>
      </c>
      <c r="BM72" s="166" t="e">
        <f>+IF(OR(BM62="",BM62&lt;0),"―",(BM62/'22Q4_P8'!BM62)*100)</f>
        <v>#DIV/0!</v>
      </c>
      <c r="BN72" s="166" t="e">
        <f>+IF(OR(BN62="",BN62&lt;0),"―",(BN62/'22Q4_P8'!BN62)*100)</f>
        <v>#DIV/0!</v>
      </c>
      <c r="BO72" s="166" t="e">
        <f>+IF(OR(BO62="",BO62&lt;0),"―",(BO62/'22Q4_P8'!BO62)*100)</f>
        <v>#DIV/0!</v>
      </c>
      <c r="BP72" s="166" t="e">
        <f>+IF(OR(BP62="",BP62&lt;0),"―",(BP62/'22Q4_P8'!BP62)*100)</f>
        <v>#DIV/0!</v>
      </c>
      <c r="BQ72" s="166" t="e">
        <f>+IF(OR(BQ62="",BQ62&lt;0),"―",(BQ62/'22Q4_P8'!BQ62)*100)</f>
        <v>#DIV/0!</v>
      </c>
      <c r="BR72" s="166" t="e">
        <f>+IF(OR(BR62="",BR62&lt;0),"―",(BR62/'22Q4_P8'!BR62)*100)</f>
        <v>#DIV/0!</v>
      </c>
      <c r="BS72" s="166" t="e">
        <f>+IF(OR(BS62="",BS62&lt;0),"―",(BS62/'22Q4_P8'!BS62)*100)</f>
        <v>#DIV/0!</v>
      </c>
      <c r="BT72" s="166" t="e">
        <f>+IF(OR(BT62="",BT62&lt;0),"―",(BT62/'22Q4_P8'!BT62)*100)</f>
        <v>#DIV/0!</v>
      </c>
      <c r="BU72" s="166" t="e">
        <f>+IF(OR(BU62="",BU62&lt;0),"―",(BU62/'22Q4_P8'!BU62)*100)</f>
        <v>#DIV/0!</v>
      </c>
      <c r="BV72" s="166" t="e">
        <f>+IF(OR(BV62="",BV62&lt;0),"―",(BV62/'22Q4_P8'!BV62)*100)</f>
        <v>#DIV/0!</v>
      </c>
      <c r="BW72" s="166" t="e">
        <f>+IF(OR(BW62="",BW62&lt;0),"―",(BW62/'22Q4_P8'!BW62)*100)</f>
        <v>#DIV/0!</v>
      </c>
      <c r="BX72" s="166" t="e">
        <f>+IF(OR(BX62="",BX62&lt;0),"―",(BX62/'22Q4_P8'!BX62)*100)</f>
        <v>#DIV/0!</v>
      </c>
      <c r="CB72" s="3"/>
    </row>
    <row r="73" spans="1:80" s="27" customFormat="1" ht="15" customHeight="1" x14ac:dyDescent="0.25">
      <c r="B73" s="73"/>
      <c r="C73" s="73"/>
      <c r="D73" s="73"/>
      <c r="E73" s="73"/>
      <c r="F73" s="74"/>
      <c r="G73" s="74"/>
      <c r="H73" s="74"/>
      <c r="I73" s="74"/>
      <c r="J73" s="67"/>
      <c r="K73" s="67"/>
      <c r="L73" s="67" t="s">
        <v>368</v>
      </c>
      <c r="M73" s="167" t="e">
        <f>+IF(OR(M63="",M63&lt;0),"―",(M63/'22Q4_P8'!M63)*100)</f>
        <v>#VALUE!</v>
      </c>
      <c r="N73" s="167" t="e">
        <f>+IF(OR(N63="",N63&lt;0),"―",(N63/'22Q4_P8'!N63)*100)</f>
        <v>#VALUE!</v>
      </c>
      <c r="O73" s="167" t="e">
        <f>+IF(OR(O63="",O63&lt;0),"―",(O63/'22Q4_P8'!O63)*100)</f>
        <v>#VALUE!</v>
      </c>
      <c r="P73" s="167" t="e">
        <f>+IF(OR(P63="",P63&lt;0),"―",(P63/'22Q4_P8'!P63)*100)</f>
        <v>#VALUE!</v>
      </c>
      <c r="Q73" s="167" t="e">
        <f>+IF(OR(Q63="",Q63&lt;0),"―",(Q63/'22Q4_P8'!Q63)*100)</f>
        <v>#VALUE!</v>
      </c>
      <c r="R73" s="167" t="e">
        <f>+IF(OR(R63="",R63&lt;0),"―",(R63/'22Q4_P8'!R63)*100)</f>
        <v>#VALUE!</v>
      </c>
      <c r="S73" s="167" t="e">
        <f>+IF(OR(S63="",S63&lt;0),"―",(S63/'22Q4_P8'!S63)*100)</f>
        <v>#VALUE!</v>
      </c>
      <c r="T73" s="167" t="e">
        <f>+IF(OR(T63="",T63&lt;0),"―",(T63/'22Q4_P8'!T63)*100)</f>
        <v>#VALUE!</v>
      </c>
      <c r="U73" s="167" t="str">
        <f>+IF(OR(U63="",U63&lt;0),"―",(U63/'22Q4_P8'!U63)*100)</f>
        <v>―</v>
      </c>
      <c r="V73" s="167" t="str">
        <f>+IF(OR(V63="",V63&lt;0),"―",(V63/'22Q4_P8'!V63)*100)</f>
        <v>―</v>
      </c>
      <c r="W73" s="167" t="str">
        <f>+IF(OR(W63="",W63&lt;0),"―",(W63/'22Q4_P8'!W63)*100)</f>
        <v>―</v>
      </c>
      <c r="X73" s="167" t="e">
        <f>+IF(OR(X63="",X63&lt;0),"―",(X63/'22Q4_P8'!X63)*100)</f>
        <v>#REF!</v>
      </c>
      <c r="Y73" s="167" t="str">
        <f>+IF(OR(Y63="",Y63&lt;0),"―",(Y63/'22Q4_P8'!Y63)*100)</f>
        <v>―</v>
      </c>
      <c r="Z73" s="167" t="str">
        <f>+IF(OR(Z63="",Z63&lt;0),"―",(Z63/'22Q4_P8'!Z63)*100)</f>
        <v>―</v>
      </c>
      <c r="AA73" s="167" t="str">
        <f>+IF(OR(AA63="",AA63&lt;0),"―",(AA63/'22Q4_P8'!AA63)*100)</f>
        <v>―</v>
      </c>
      <c r="AB73" s="167" t="e">
        <f>+IF(OR(AB63="",AB63&lt;0),"―",(AB63/'22Q4_P8'!AB63)*100)</f>
        <v>#REF!</v>
      </c>
      <c r="AC73" s="167" t="str">
        <f>+IF(OR(AC63="",AC63&lt;0),"―",(AC63/'22Q4_P8'!AC63)*100)</f>
        <v>―</v>
      </c>
      <c r="AD73" s="167" t="str">
        <f>+IF(OR(AD63="",AD63&lt;0),"―",(AD63/'22Q4_P8'!AD63)*100)</f>
        <v>―</v>
      </c>
      <c r="AE73" s="167" t="str">
        <f>+IF(OR(AE63="",AE63&lt;0),"―",(AE63/'22Q4_P8'!AE63)*100)</f>
        <v>―</v>
      </c>
      <c r="AF73" s="167" t="e">
        <f>+IF(OR(AF63="",AF63&lt;0),"―",(AF63/'22Q4_P8'!AF63)*100)</f>
        <v>#REF!</v>
      </c>
      <c r="AG73" s="167" t="str">
        <f>+IF(OR(AG63="",AG63&lt;0),"―",(AG63/'22Q4_P8'!AG63)*100)</f>
        <v>―</v>
      </c>
      <c r="AH73" s="167" t="str">
        <f>+IF(OR(AH63="",AH63&lt;0),"―",(AH63/'22Q4_P8'!AH63)*100)</f>
        <v>―</v>
      </c>
      <c r="AI73" s="167" t="str">
        <f>+IF(OR(AI63="",AI63&lt;0),"―",(AI63/'22Q4_P8'!AI63)*100)</f>
        <v>―</v>
      </c>
      <c r="AJ73" s="167" t="e">
        <f>+IF(OR(AJ63="",AJ63&lt;0),"―",(AJ63/'22Q4_P8'!AJ63)*100)</f>
        <v>#REF!</v>
      </c>
      <c r="AK73" s="167" t="str">
        <f>+IF(OR(AK63="",AK63&lt;0),"―",(AK63/'22Q4_P8'!AK63)*100)</f>
        <v>―</v>
      </c>
      <c r="AL73" s="167" t="str">
        <f>+IF(OR(AL63="",AL63&lt;0),"―",(AL63/'22Q4_P8'!AL63)*100)</f>
        <v>―</v>
      </c>
      <c r="AM73" s="167" t="str">
        <f>+IF(OR(AM63="",AM63&lt;0),"―",(AM63/'22Q4_P8'!AM63)*100)</f>
        <v>―</v>
      </c>
      <c r="AN73" s="167" t="e">
        <f>+IF(OR(AN63="",AN63&lt;0),"―",(AN63/'22Q4_P8'!AN63)*100)</f>
        <v>#REF!</v>
      </c>
      <c r="AO73" s="167" t="str">
        <f>+IF(OR(AO63="",AO63&lt;0),"―",(AO63/'22Q4_P8'!AO63)*100)</f>
        <v>―</v>
      </c>
      <c r="AP73" s="167" t="str">
        <f>+IF(OR(AP63="",AP63&lt;0),"―",(AP63/'22Q4_P8'!AP63)*100)</f>
        <v>―</v>
      </c>
      <c r="AQ73" s="167" t="str">
        <f>+IF(OR(AQ63="",AQ63&lt;0),"―",(AQ63/'22Q4_P8'!AQ63)*100)</f>
        <v>―</v>
      </c>
      <c r="AR73" s="167" t="str">
        <f>+IF(OR(AR63="",AR63&lt;0),"―",(AR63/'22Q4_P8'!AR63)*100)</f>
        <v>―</v>
      </c>
      <c r="AS73" s="167" t="e">
        <f>+IF(OR(AS63="",AS63&lt;0),"―",(AS63/'22Q4_P8'!AS63)*100)</f>
        <v>#VALUE!</v>
      </c>
      <c r="AT73" s="167" t="e">
        <f>+IF(OR(AT63="",AT63&lt;0),"―",(AT63/'22Q4_P8'!AT63)*100)</f>
        <v>#VALUE!</v>
      </c>
      <c r="AU73" s="167" t="e">
        <f>+IF(OR(AU63="",AU63&lt;0),"―",(AU63/'22Q4_P8'!AU63)*100)</f>
        <v>#VALUE!</v>
      </c>
      <c r="AV73" s="167" t="e">
        <f>+IF(OR(AV63="",AV63&lt;0),"―",(AV63/'22Q4_P8'!AV63)*100)</f>
        <v>#VALUE!</v>
      </c>
      <c r="AW73" s="167" t="e">
        <f>+IF(OR(AW63="",AW63&lt;0),"―",(AW63/'22Q4_P8'!AW63)*100)</f>
        <v>#VALUE!</v>
      </c>
      <c r="AX73" s="167" t="e">
        <f>+IF(OR(AX63="",AX63&lt;0),"―",(AX63/'22Q4_P8'!AX63)*100)</f>
        <v>#VALUE!</v>
      </c>
      <c r="AY73" s="167" t="e">
        <f>+IF(OR(AY63="",AY63&lt;0),"―",(AY63/'22Q4_P8'!AY63)*100)</f>
        <v>#VALUE!</v>
      </c>
      <c r="AZ73" s="167" t="e">
        <f>+IF(OR(AZ63="",AZ63&lt;0),"―",(AZ63/'22Q4_P8'!AZ63)*100)</f>
        <v>#VALUE!</v>
      </c>
      <c r="BA73" s="167" t="e">
        <f>+IF(OR(BA63="",BA63&lt;0),"―",(BA63/'22Q4_P8'!BA63)*100)</f>
        <v>#VALUE!</v>
      </c>
      <c r="BB73" s="167" t="e">
        <f>+IF(OR(BB63="",BB63&lt;0),"―",(BB63/'22Q4_P8'!BB63)*100)</f>
        <v>#VALUE!</v>
      </c>
      <c r="BC73" s="167" t="e">
        <f>+IF(OR(BC63="",BC63&lt;0),"―",(BC63/'22Q4_P8'!BC63)*100)</f>
        <v>#VALUE!</v>
      </c>
      <c r="BD73" s="167" t="e">
        <f>+IF(OR(BD63="",BD63&lt;0),"―",(BD63/'22Q4_P8'!BD63)*100)</f>
        <v>#VALUE!</v>
      </c>
      <c r="BE73" s="167" t="e">
        <f>+IF(OR(BE63="",BE63&lt;0),"―",(BE63/'22Q4_P8'!BE63)*100)</f>
        <v>#VALUE!</v>
      </c>
      <c r="BF73" s="167" t="e">
        <f>+IF(OR(BF63="",BF63&lt;0),"―",(BF63/'22Q4_P8'!BF63)*100)</f>
        <v>#VALUE!</v>
      </c>
      <c r="BG73" s="167" t="e">
        <f>+IF(OR(BG63="",BG63&lt;0),"―",(BG63/'22Q4_P8'!BG63)*100)</f>
        <v>#VALUE!</v>
      </c>
      <c r="BH73" s="167" t="e">
        <f>+IF(OR(BH63="",BH63&lt;0),"―",(BH63/'22Q4_P8'!BH63)*100)</f>
        <v>#VALUE!</v>
      </c>
      <c r="BI73" s="167" t="e">
        <f>+IF(OR(BI63="",BI63&lt;0),"―",(BI63/'22Q4_P8'!BI63)*100)</f>
        <v>#VALUE!</v>
      </c>
      <c r="BJ73" s="167" t="e">
        <f>+IF(OR(BJ63="",BJ63&lt;0),"―",(BJ63/'22Q4_P8'!BJ63)*100)</f>
        <v>#VALUE!</v>
      </c>
      <c r="BK73" s="167" t="e">
        <f>+IF(OR(BK63="",BK63&lt;0),"―",(BK63/'22Q4_P8'!BK63)*100)</f>
        <v>#VALUE!</v>
      </c>
      <c r="BL73" s="167" t="e">
        <f>+IF(OR(BL63="",BL63&lt;0),"―",(BL63/'22Q4_P8'!BL63)*100)</f>
        <v>#VALUE!</v>
      </c>
      <c r="BM73" s="167" t="e">
        <f>+IF(OR(BM63="",BM63&lt;0),"―",(BM63/'22Q4_P8'!BM63)*100)</f>
        <v>#VALUE!</v>
      </c>
      <c r="BN73" s="167" t="e">
        <f>+IF(OR(BN63="",BN63&lt;0),"―",(BN63/'22Q4_P8'!BN63)*100)</f>
        <v>#VALUE!</v>
      </c>
      <c r="BO73" s="167" t="e">
        <f>+IF(OR(BO63="",BO63&lt;0),"―",(BO63/'22Q4_P8'!BO63)*100)</f>
        <v>#VALUE!</v>
      </c>
      <c r="BP73" s="167" t="e">
        <f>+IF(OR(BP63="",BP63&lt;0),"―",(BP63/'22Q4_P8'!BP63)*100)</f>
        <v>#VALUE!</v>
      </c>
      <c r="BQ73" s="167" t="e">
        <f>+IF(OR(BQ63="",BQ63&lt;0),"―",(BQ63/'22Q4_P8'!BQ63)*100)</f>
        <v>#VALUE!</v>
      </c>
      <c r="BR73" s="167" t="e">
        <f>+IF(OR(BR63="",BR63&lt;0),"―",(BR63/'22Q4_P8'!BR63)*100)</f>
        <v>#VALUE!</v>
      </c>
      <c r="BS73" s="167" t="e">
        <f>+IF(OR(BS63="",BS63&lt;0),"―",(BS63/'22Q4_P8'!BS63)*100)</f>
        <v>#VALUE!</v>
      </c>
      <c r="BT73" s="167" t="e">
        <f>+IF(OR(BT63="",BT63&lt;0),"―",(BT63/'22Q4_P8'!BT63)*100)</f>
        <v>#VALUE!</v>
      </c>
      <c r="BU73" s="167" t="e">
        <f>+IF(OR(BU63="",BU63&lt;0),"―",(BU63/'22Q4_P8'!BU63)*100)</f>
        <v>#VALUE!</v>
      </c>
      <c r="BV73" s="167" t="e">
        <f>+IF(OR(BV63="",BV63&lt;0),"―",(BV63/'22Q4_P8'!BV63)*100)</f>
        <v>#VALUE!</v>
      </c>
      <c r="BW73" s="167" t="e">
        <f>+IF(OR(BW63="",BW63&lt;0),"―",(BW63/'22Q4_P8'!BW63)*100)</f>
        <v>#VALUE!</v>
      </c>
      <c r="BX73" s="167" t="e">
        <f>+IF(OR(BX63="",BX63&lt;0),"―",(BX63/'22Q4_P8'!BX63)*100)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375</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1">N77</f>
        <v>H1</v>
      </c>
      <c r="S77" s="33" t="str">
        <f t="shared" si="21"/>
        <v>Q3YTD</v>
      </c>
      <c r="T77" s="34" t="str">
        <f t="shared" si="21"/>
        <v>FY</v>
      </c>
      <c r="U77" s="33" t="str">
        <f t="shared" si="21"/>
        <v>Q1</v>
      </c>
      <c r="V77" s="33" t="str">
        <f t="shared" si="21"/>
        <v>H1</v>
      </c>
      <c r="W77" s="33" t="str">
        <f t="shared" si="21"/>
        <v>Q3YTD</v>
      </c>
      <c r="X77" s="34" t="str">
        <f t="shared" si="21"/>
        <v>FY</v>
      </c>
      <c r="Y77" s="33" t="str">
        <f t="shared" si="21"/>
        <v>Q1</v>
      </c>
      <c r="Z77" s="33" t="str">
        <f t="shared" si="21"/>
        <v>H1</v>
      </c>
      <c r="AA77" s="33" t="str">
        <f t="shared" si="21"/>
        <v>Q3YTD</v>
      </c>
      <c r="AB77" s="34" t="str">
        <f t="shared" si="21"/>
        <v>FY</v>
      </c>
      <c r="AC77" s="33" t="str">
        <f t="shared" si="21"/>
        <v>Q1</v>
      </c>
      <c r="AD77" s="33" t="str">
        <f t="shared" si="21"/>
        <v>H1</v>
      </c>
      <c r="AE77" s="33" t="str">
        <f t="shared" si="21"/>
        <v>Q3YTD</v>
      </c>
      <c r="AF77" s="34" t="str">
        <f t="shared" si="21"/>
        <v>FY</v>
      </c>
      <c r="AG77" s="33" t="str">
        <f t="shared" si="21"/>
        <v>Q1</v>
      </c>
      <c r="AH77" s="33" t="str">
        <f t="shared" si="21"/>
        <v>H1</v>
      </c>
      <c r="AI77" s="33" t="str">
        <f t="shared" si="21"/>
        <v>Q3YTD</v>
      </c>
      <c r="AJ77" s="34" t="str">
        <f t="shared" si="21"/>
        <v>FY</v>
      </c>
      <c r="AK77" s="33" t="str">
        <f t="shared" si="21"/>
        <v>Q1</v>
      </c>
      <c r="AL77" s="33" t="str">
        <f t="shared" si="21"/>
        <v>H1</v>
      </c>
      <c r="AM77" s="33" t="str">
        <f t="shared" si="21"/>
        <v>Q3YTD</v>
      </c>
      <c r="AN77" s="34" t="str">
        <f t="shared" si="21"/>
        <v>FY</v>
      </c>
      <c r="AO77" s="33" t="str">
        <f t="shared" si="21"/>
        <v>Q1</v>
      </c>
      <c r="AP77" s="33" t="str">
        <f t="shared" si="21"/>
        <v>H1</v>
      </c>
      <c r="AQ77" s="33" t="str">
        <f t="shared" si="21"/>
        <v>Q3YTD</v>
      </c>
      <c r="AR77" s="34" t="str">
        <f t="shared" si="21"/>
        <v>FY</v>
      </c>
      <c r="AS77" s="33" t="str">
        <f t="shared" si="21"/>
        <v>Q1</v>
      </c>
      <c r="AT77" s="33" t="str">
        <f t="shared" si="21"/>
        <v>H1</v>
      </c>
      <c r="AU77" s="33" t="str">
        <f t="shared" si="21"/>
        <v>Q3YTD</v>
      </c>
      <c r="AV77" s="34" t="str">
        <f t="shared" si="21"/>
        <v>FY</v>
      </c>
      <c r="AW77" s="33" t="str">
        <f t="shared" si="21"/>
        <v>Q1</v>
      </c>
      <c r="AX77" s="33" t="str">
        <f t="shared" si="21"/>
        <v>H1</v>
      </c>
      <c r="AY77" s="33" t="str">
        <f t="shared" si="21"/>
        <v>Q3YTD</v>
      </c>
      <c r="AZ77" s="34" t="str">
        <f t="shared" si="21"/>
        <v>FY</v>
      </c>
      <c r="BA77" s="33" t="str">
        <f t="shared" si="21"/>
        <v>Q1</v>
      </c>
      <c r="BB77" s="33" t="str">
        <f t="shared" si="21"/>
        <v>H1</v>
      </c>
      <c r="BC77" s="33" t="str">
        <f t="shared" si="21"/>
        <v>Q3YTD</v>
      </c>
      <c r="BD77" s="34" t="str">
        <f t="shared" si="21"/>
        <v>FY</v>
      </c>
      <c r="BE77" s="33" t="str">
        <f t="shared" si="21"/>
        <v>Q1</v>
      </c>
      <c r="BF77" s="33" t="str">
        <f t="shared" si="21"/>
        <v>H1</v>
      </c>
      <c r="BG77" s="33" t="str">
        <f t="shared" si="21"/>
        <v>Q3YTD</v>
      </c>
      <c r="BH77" s="34" t="str">
        <f t="shared" si="21"/>
        <v>FY</v>
      </c>
      <c r="BI77" s="33" t="str">
        <f t="shared" si="21"/>
        <v>Q1</v>
      </c>
      <c r="BJ77" s="33" t="str">
        <f t="shared" si="21"/>
        <v>H1</v>
      </c>
      <c r="BK77" s="33" t="str">
        <f t="shared" si="21"/>
        <v>Q3YTD</v>
      </c>
      <c r="BL77" s="34" t="str">
        <f t="shared" si="21"/>
        <v>FY</v>
      </c>
      <c r="BM77" s="33" t="str">
        <f t="shared" si="21"/>
        <v>Q1</v>
      </c>
      <c r="BN77" s="33" t="str">
        <f t="shared" si="21"/>
        <v>H1</v>
      </c>
      <c r="BO77" s="33" t="str">
        <f t="shared" si="21"/>
        <v>Q3YTD</v>
      </c>
      <c r="BP77" s="34" t="str">
        <f t="shared" si="21"/>
        <v>FY</v>
      </c>
      <c r="BQ77" s="33" t="str">
        <f t="shared" si="21"/>
        <v>Q1</v>
      </c>
      <c r="BR77" s="33" t="str">
        <f t="shared" si="21"/>
        <v>H1</v>
      </c>
      <c r="BS77" s="33" t="str">
        <f t="shared" si="21"/>
        <v>Q3YTD</v>
      </c>
      <c r="BT77" s="34" t="str">
        <f t="shared" si="21"/>
        <v>FY</v>
      </c>
      <c r="BU77" s="33" t="str">
        <f t="shared" si="21"/>
        <v>Q1</v>
      </c>
      <c r="BV77" s="33" t="str">
        <f t="shared" si="21"/>
        <v>H1</v>
      </c>
      <c r="BW77" s="33" t="str">
        <f t="shared" si="21"/>
        <v>Q3YTD</v>
      </c>
      <c r="BX77" s="34" t="str">
        <f t="shared" si="21"/>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2">SUM(N79:N83)</f>
        <v>0</v>
      </c>
      <c r="O78" s="107">
        <f t="shared" si="22"/>
        <v>0</v>
      </c>
      <c r="P78" s="107">
        <f t="shared" si="22"/>
        <v>0</v>
      </c>
      <c r="Q78" s="107">
        <f t="shared" si="22"/>
        <v>0</v>
      </c>
      <c r="R78" s="107">
        <f t="shared" si="22"/>
        <v>0</v>
      </c>
      <c r="S78" s="107">
        <f t="shared" si="22"/>
        <v>0</v>
      </c>
      <c r="T78" s="107">
        <f t="shared" si="22"/>
        <v>0</v>
      </c>
      <c r="U78" s="107">
        <f t="shared" si="22"/>
        <v>947619260</v>
      </c>
      <c r="V78" s="107">
        <f t="shared" si="22"/>
        <v>1966531080</v>
      </c>
      <c r="W78" s="107">
        <f t="shared" si="22"/>
        <v>3012232632</v>
      </c>
      <c r="X78" s="107" t="e">
        <f t="shared" si="22"/>
        <v>#REF!</v>
      </c>
      <c r="Y78" s="107">
        <f t="shared" si="22"/>
        <v>1265010347</v>
      </c>
      <c r="Z78" s="107">
        <f t="shared" si="22"/>
        <v>2542882167</v>
      </c>
      <c r="AA78" s="107">
        <f t="shared" si="22"/>
        <v>3842131957</v>
      </c>
      <c r="AB78" s="107" t="e">
        <f t="shared" si="22"/>
        <v>#REF!</v>
      </c>
      <c r="AC78" s="107">
        <f t="shared" si="22"/>
        <v>1085107036</v>
      </c>
      <c r="AD78" s="107">
        <f t="shared" si="22"/>
        <v>2493011742</v>
      </c>
      <c r="AE78" s="107">
        <f t="shared" si="22"/>
        <v>3973694567</v>
      </c>
      <c r="AF78" s="107" t="e">
        <f t="shared" si="22"/>
        <v>#REF!</v>
      </c>
      <c r="AG78" s="107">
        <f t="shared" si="22"/>
        <v>1162908424</v>
      </c>
      <c r="AH78" s="107">
        <f t="shared" si="22"/>
        <v>3073035665</v>
      </c>
      <c r="AI78" s="107">
        <f t="shared" si="22"/>
        <v>4834930286</v>
      </c>
      <c r="AJ78" s="107" t="e">
        <f t="shared" si="22"/>
        <v>#REF!</v>
      </c>
      <c r="AK78" s="107">
        <f t="shared" si="22"/>
        <v>1607779144</v>
      </c>
      <c r="AL78" s="107">
        <f t="shared" si="22"/>
        <v>3448673357</v>
      </c>
      <c r="AM78" s="107">
        <f t="shared" si="22"/>
        <v>5253247079</v>
      </c>
      <c r="AN78" s="107" t="e">
        <f t="shared" si="22"/>
        <v>#REF!</v>
      </c>
      <c r="AO78" s="107">
        <f t="shared" si="22"/>
        <v>1483987740</v>
      </c>
      <c r="AP78" s="107">
        <f t="shared" si="22"/>
        <v>3120533012</v>
      </c>
      <c r="AQ78" s="107">
        <f t="shared" si="22"/>
        <v>4930247767</v>
      </c>
      <c r="AR78" s="107">
        <f t="shared" si="22"/>
        <v>6325851384</v>
      </c>
      <c r="AS78" s="107">
        <f t="shared" si="22"/>
        <v>0</v>
      </c>
      <c r="AT78" s="107">
        <f t="shared" si="22"/>
        <v>0</v>
      </c>
      <c r="AU78" s="107">
        <f t="shared" si="22"/>
        <v>0</v>
      </c>
      <c r="AV78" s="107">
        <f t="shared" si="22"/>
        <v>0</v>
      </c>
      <c r="AW78" s="107">
        <f t="shared" si="22"/>
        <v>0</v>
      </c>
      <c r="AX78" s="107">
        <f t="shared" si="22"/>
        <v>0</v>
      </c>
      <c r="AY78" s="107">
        <f t="shared" si="22"/>
        <v>0</v>
      </c>
      <c r="AZ78" s="107">
        <f t="shared" si="22"/>
        <v>0</v>
      </c>
      <c r="BA78" s="107">
        <f t="shared" si="22"/>
        <v>0</v>
      </c>
      <c r="BB78" s="107">
        <f t="shared" si="22"/>
        <v>0</v>
      </c>
      <c r="BC78" s="107">
        <f t="shared" si="22"/>
        <v>0</v>
      </c>
      <c r="BD78" s="107">
        <f t="shared" si="22"/>
        <v>0</v>
      </c>
      <c r="BE78" s="107">
        <f t="shared" si="22"/>
        <v>0</v>
      </c>
      <c r="BF78" s="107">
        <f t="shared" si="22"/>
        <v>0</v>
      </c>
      <c r="BG78" s="107">
        <f t="shared" si="22"/>
        <v>0</v>
      </c>
      <c r="BH78" s="107">
        <f t="shared" si="22"/>
        <v>0</v>
      </c>
      <c r="BI78" s="107">
        <f t="shared" si="22"/>
        <v>0</v>
      </c>
      <c r="BJ78" s="107">
        <f t="shared" si="22"/>
        <v>0</v>
      </c>
      <c r="BK78" s="107">
        <f t="shared" si="22"/>
        <v>0</v>
      </c>
      <c r="BL78" s="107">
        <f t="shared" si="22"/>
        <v>0</v>
      </c>
      <c r="BM78" s="107">
        <f t="shared" si="22"/>
        <v>0</v>
      </c>
      <c r="BN78" s="107">
        <f t="shared" si="22"/>
        <v>0</v>
      </c>
      <c r="BO78" s="107">
        <f t="shared" si="22"/>
        <v>0</v>
      </c>
      <c r="BP78" s="107">
        <f t="shared" si="22"/>
        <v>0</v>
      </c>
      <c r="BQ78" s="107">
        <f t="shared" si="22"/>
        <v>0</v>
      </c>
      <c r="BR78" s="107">
        <f t="shared" si="22"/>
        <v>0</v>
      </c>
      <c r="BS78" s="107">
        <f t="shared" si="22"/>
        <v>0</v>
      </c>
      <c r="BT78" s="107">
        <f t="shared" si="22"/>
        <v>0</v>
      </c>
      <c r="BU78" s="107">
        <f t="shared" si="22"/>
        <v>0</v>
      </c>
      <c r="BV78" s="107">
        <f t="shared" si="22"/>
        <v>0</v>
      </c>
      <c r="BW78" s="107">
        <f t="shared" si="22"/>
        <v>0</v>
      </c>
      <c r="BX78" s="107">
        <f t="shared" si="22"/>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08">
        <v>1269126137</v>
      </c>
      <c r="V79" s="108">
        <v>2678412220</v>
      </c>
      <c r="W79" s="108">
        <v>4080075891</v>
      </c>
      <c r="X79" s="108" t="e">
        <f>#REF!</f>
        <v>#REF!</v>
      </c>
      <c r="Y79" s="108">
        <v>1393786246</v>
      </c>
      <c r="Z79" s="108">
        <v>2899241328</v>
      </c>
      <c r="AA79" s="108">
        <v>4462773230</v>
      </c>
      <c r="AB79" s="108" t="e">
        <f>#REF!</f>
        <v>#REF!</v>
      </c>
      <c r="AC79" s="108">
        <v>1549965851</v>
      </c>
      <c r="AD79" s="108">
        <v>3136895212</v>
      </c>
      <c r="AE79" s="108">
        <v>4774047142</v>
      </c>
      <c r="AF79" s="108" t="e">
        <f>#REF!</f>
        <v>#REF!</v>
      </c>
      <c r="AG79" s="108">
        <v>1820996819</v>
      </c>
      <c r="AH79" s="108">
        <v>3880011779</v>
      </c>
      <c r="AI79" s="108">
        <v>5859647581</v>
      </c>
      <c r="AJ79" s="108" t="e">
        <f>#REF!</f>
        <v>#REF!</v>
      </c>
      <c r="AK79" s="108">
        <v>2056453880</v>
      </c>
      <c r="AL79" s="108">
        <v>4290577359</v>
      </c>
      <c r="AM79" s="108">
        <v>6337859614</v>
      </c>
      <c r="AN79" s="108" t="e">
        <f>#REF!</f>
        <v>#REF!</v>
      </c>
      <c r="AO79" s="108">
        <v>2131255409</v>
      </c>
      <c r="AP79" s="108">
        <v>4406440133</v>
      </c>
      <c r="AQ79" s="108">
        <v>6640380632</v>
      </c>
      <c r="AR79" s="186">
        <v>8960494601</v>
      </c>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636</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08">
        <v>238642942</v>
      </c>
      <c r="V80" s="108">
        <v>408514650</v>
      </c>
      <c r="W80" s="108">
        <v>641653864</v>
      </c>
      <c r="X80" s="108" t="e">
        <f>#REF!</f>
        <v>#REF!</v>
      </c>
      <c r="Y80" s="108">
        <v>446345796</v>
      </c>
      <c r="Z80" s="108">
        <v>847427405</v>
      </c>
      <c r="AA80" s="108">
        <v>1355201033</v>
      </c>
      <c r="AB80" s="108" t="e">
        <f>#REF!</f>
        <v>#REF!</v>
      </c>
      <c r="AC80" s="108">
        <v>366057458</v>
      </c>
      <c r="AD80" s="108">
        <v>890704894</v>
      </c>
      <c r="AE80" s="108">
        <v>1519023677</v>
      </c>
      <c r="AF80" s="108" t="e">
        <f>#REF!</f>
        <v>#REF!</v>
      </c>
      <c r="AG80" s="108">
        <v>239935602</v>
      </c>
      <c r="AH80" s="108">
        <v>893055638</v>
      </c>
      <c r="AI80" s="108">
        <v>1565297361</v>
      </c>
      <c r="AJ80" s="108" t="e">
        <f>#REF!</f>
        <v>#REF!</v>
      </c>
      <c r="AK80" s="108">
        <v>585574089</v>
      </c>
      <c r="AL80" s="108">
        <v>1314533392</v>
      </c>
      <c r="AM80" s="108">
        <v>2271980192</v>
      </c>
      <c r="AN80" s="108" t="e">
        <f>#REF!</f>
        <v>#REF!</v>
      </c>
      <c r="AO80" s="108">
        <v>671600227</v>
      </c>
      <c r="AP80" s="108">
        <v>1343859421</v>
      </c>
      <c r="AQ80" s="108">
        <v>2174531107</v>
      </c>
      <c r="AR80" s="186">
        <v>2521268419</v>
      </c>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636</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08">
        <v>8598499</v>
      </c>
      <c r="V81" s="108">
        <v>33646528</v>
      </c>
      <c r="W81" s="108">
        <v>82465634</v>
      </c>
      <c r="X81" s="108" t="e">
        <f>#REF!</f>
        <v>#REF!</v>
      </c>
      <c r="Y81" s="108">
        <v>29123242</v>
      </c>
      <c r="Z81" s="108">
        <v>92309120</v>
      </c>
      <c r="AA81" s="108">
        <v>154415233</v>
      </c>
      <c r="AB81" s="108" t="e">
        <f>#REF!</f>
        <v>#REF!</v>
      </c>
      <c r="AC81" s="108">
        <v>42957779</v>
      </c>
      <c r="AD81" s="108">
        <v>103994362</v>
      </c>
      <c r="AE81" s="108">
        <v>174075507</v>
      </c>
      <c r="AF81" s="108" t="e">
        <f>#REF!</f>
        <v>#REF!</v>
      </c>
      <c r="AG81" s="108">
        <v>51453754</v>
      </c>
      <c r="AH81" s="108">
        <v>132130747</v>
      </c>
      <c r="AI81" s="108">
        <v>204475069</v>
      </c>
      <c r="AJ81" s="108" t="e">
        <f>#REF!</f>
        <v>#REF!</v>
      </c>
      <c r="AK81" s="108">
        <v>52617882</v>
      </c>
      <c r="AL81" s="108">
        <v>141101844</v>
      </c>
      <c r="AM81" s="108">
        <v>235060123</v>
      </c>
      <c r="AN81" s="108" t="e">
        <f>#REF!</f>
        <v>#REF!</v>
      </c>
      <c r="AO81" s="108">
        <v>58463442</v>
      </c>
      <c r="AP81" s="108">
        <v>129294782</v>
      </c>
      <c r="AQ81" s="108">
        <v>319292903</v>
      </c>
      <c r="AR81" s="186">
        <v>504548961</v>
      </c>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636</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08">
        <v>58727383</v>
      </c>
      <c r="V82" s="108">
        <v>99663687</v>
      </c>
      <c r="W82" s="108">
        <v>98946157</v>
      </c>
      <c r="X82" s="108" t="e">
        <f>#REF!</f>
        <v>#REF!</v>
      </c>
      <c r="Y82" s="108">
        <v>51149501</v>
      </c>
      <c r="Z82" s="108">
        <v>74906107</v>
      </c>
      <c r="AA82" s="108">
        <v>65997753</v>
      </c>
      <c r="AB82" s="108" t="e">
        <f>#REF!</f>
        <v>#REF!</v>
      </c>
      <c r="AC82" s="108">
        <v>12812661</v>
      </c>
      <c r="AD82" s="108">
        <v>22537990</v>
      </c>
      <c r="AE82" s="108">
        <v>6365422</v>
      </c>
      <c r="AF82" s="108" t="e">
        <f>#REF!</f>
        <v>#REF!</v>
      </c>
      <c r="AG82" s="108">
        <v>11738791</v>
      </c>
      <c r="AH82" s="108">
        <v>30795351</v>
      </c>
      <c r="AI82" s="108">
        <v>27622027</v>
      </c>
      <c r="AJ82" s="108" t="e">
        <f>#REF!</f>
        <v>#REF!</v>
      </c>
      <c r="AK82" s="108">
        <v>-28636879</v>
      </c>
      <c r="AL82" s="108">
        <v>-75753944</v>
      </c>
      <c r="AM82" s="108">
        <v>-212765180</v>
      </c>
      <c r="AN82" s="108" t="e">
        <f>#REF!</f>
        <v>#REF!</v>
      </c>
      <c r="AO82" s="108">
        <v>-135826499</v>
      </c>
      <c r="AP82" s="108">
        <v>-289956803</v>
      </c>
      <c r="AQ82" s="108">
        <v>-472710141</v>
      </c>
      <c r="AR82" s="108">
        <v>-607344523</v>
      </c>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636</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09">
        <v>-627475701</v>
      </c>
      <c r="V83" s="109">
        <v>-1253706005</v>
      </c>
      <c r="W83" s="109">
        <v>-1890908914</v>
      </c>
      <c r="X83" s="109" t="e">
        <f>#REF!</f>
        <v>#REF!</v>
      </c>
      <c r="Y83" s="109">
        <v>-655394438</v>
      </c>
      <c r="Z83" s="109">
        <v>-1371001793</v>
      </c>
      <c r="AA83" s="109">
        <v>-2196255292</v>
      </c>
      <c r="AB83" s="109" t="e">
        <f>#REF!</f>
        <v>#REF!</v>
      </c>
      <c r="AC83" s="109">
        <v>-886686713</v>
      </c>
      <c r="AD83" s="109">
        <v>-1661120716</v>
      </c>
      <c r="AE83" s="109">
        <v>-2499817181</v>
      </c>
      <c r="AF83" s="109" t="e">
        <f>#REF!</f>
        <v>#REF!</v>
      </c>
      <c r="AG83" s="109">
        <v>-961216542</v>
      </c>
      <c r="AH83" s="109">
        <v>-1862957850</v>
      </c>
      <c r="AI83" s="109">
        <v>-2822111752</v>
      </c>
      <c r="AJ83" s="109" t="e">
        <f>#REF!</f>
        <v>#REF!</v>
      </c>
      <c r="AK83" s="109">
        <v>-1058229828</v>
      </c>
      <c r="AL83" s="109">
        <v>-2221785294</v>
      </c>
      <c r="AM83" s="109">
        <v>-3378887670</v>
      </c>
      <c r="AN83" s="109" t="e">
        <f>#REF!</f>
        <v>#REF!</v>
      </c>
      <c r="AO83" s="109">
        <v>-1241504839</v>
      </c>
      <c r="AP83" s="109">
        <v>-2469104521</v>
      </c>
      <c r="AQ83" s="109">
        <v>-3731246734</v>
      </c>
      <c r="AR83" s="109">
        <v>-5053116074</v>
      </c>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636</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76:BT76"/>
    <mergeCell ref="BU76:BX76"/>
    <mergeCell ref="AS76:AV76"/>
    <mergeCell ref="AW76:AZ76"/>
    <mergeCell ref="BA76:BD76"/>
    <mergeCell ref="BE76:BH76"/>
    <mergeCell ref="BI76:BL76"/>
    <mergeCell ref="BM76:BP76"/>
  </mergeCells>
  <phoneticPr fontId="3"/>
  <printOptions horizontalCentered="1"/>
  <pageMargins left="0.7" right="0.7" top="0.75" bottom="0.75" header="0.3" footer="0.3"/>
  <pageSetup paperSize="9" scale="73" orientation="portrait" r:id="rId1"/>
  <headerFooter>
    <oddFooter>&amp;R9</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229C5-64D5-48E5-8464-96E6736A955E}">
  <dimension ref="A1:G33"/>
  <sheetViews>
    <sheetView defaultGridColor="0" view="pageBreakPreview" topLeftCell="A15" colorId="23" zoomScale="85" zoomScaleNormal="100" zoomScaleSheetLayoutView="85" workbookViewId="0">
      <selection activeCell="G14" sqref="G14"/>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745</v>
      </c>
      <c r="D12" s="151" t="s">
        <v>753</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7.45" customHeight="1"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94.5" customHeight="1" x14ac:dyDescent="0.25">
      <c r="A19" s="150" t="s">
        <v>94</v>
      </c>
      <c r="B19" s="150" t="s">
        <v>316</v>
      </c>
      <c r="C19" s="84" t="s">
        <v>749</v>
      </c>
      <c r="D19" s="151" t="s">
        <v>748</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15" customHeight="1" x14ac:dyDescent="0.25">
      <c r="A26" s="150" t="s">
        <v>330</v>
      </c>
      <c r="B26" s="150" t="s">
        <v>501</v>
      </c>
      <c r="C26" s="84" t="s">
        <v>747</v>
      </c>
      <c r="D26" s="151" t="s">
        <v>750</v>
      </c>
    </row>
    <row r="27" spans="1:7" s="27" customFormat="1" ht="72" x14ac:dyDescent="0.25">
      <c r="A27" s="150" t="s">
        <v>330</v>
      </c>
      <c r="B27" s="150" t="s">
        <v>742</v>
      </c>
      <c r="C27" s="84" t="s">
        <v>505</v>
      </c>
      <c r="D27" s="151" t="s">
        <v>506</v>
      </c>
      <c r="G27" s="27" t="s">
        <v>89</v>
      </c>
    </row>
    <row r="28" spans="1:7" s="27" customFormat="1" ht="83.45" customHeight="1" x14ac:dyDescent="0.25">
      <c r="A28" s="150" t="s">
        <v>330</v>
      </c>
      <c r="B28" s="150" t="s">
        <v>316</v>
      </c>
      <c r="C28" s="84" t="s">
        <v>729</v>
      </c>
      <c r="D28" s="151" t="s">
        <v>730</v>
      </c>
      <c r="G28" s="27" t="s">
        <v>89</v>
      </c>
    </row>
    <row r="29" spans="1:7" s="27" customFormat="1" ht="15" customHeight="1" x14ac:dyDescent="0.25">
      <c r="A29" s="150" t="s">
        <v>330</v>
      </c>
      <c r="B29" s="150" t="s">
        <v>743</v>
      </c>
      <c r="C29" s="84" t="s">
        <v>726</v>
      </c>
      <c r="D29" s="151" t="s">
        <v>727</v>
      </c>
      <c r="G29" s="27" t="s">
        <v>89</v>
      </c>
    </row>
    <row r="30" spans="1:7" s="27" customFormat="1" ht="15" customHeight="1" x14ac:dyDescent="0.25">
      <c r="A30" s="81"/>
      <c r="B30" s="81"/>
      <c r="C30" s="82"/>
      <c r="D30" s="83"/>
      <c r="G30" s="27" t="s">
        <v>89</v>
      </c>
    </row>
    <row r="31" spans="1:7" ht="15" customHeight="1" x14ac:dyDescent="0.25">
      <c r="A31" s="27" t="s">
        <v>89</v>
      </c>
      <c r="B31" s="27" t="s">
        <v>89</v>
      </c>
      <c r="C31" s="27" t="s">
        <v>89</v>
      </c>
      <c r="D31" s="27" t="s">
        <v>89</v>
      </c>
      <c r="E31" s="27" t="s">
        <v>89</v>
      </c>
      <c r="F31" s="27" t="s">
        <v>89</v>
      </c>
      <c r="G31" s="27" t="s">
        <v>89</v>
      </c>
    </row>
    <row r="32" spans="1:7" ht="15" customHeight="1" x14ac:dyDescent="0.25">
      <c r="G32" s="27"/>
    </row>
    <row r="33" spans="7:7" ht="15" customHeight="1" x14ac:dyDescent="0.25">
      <c r="G33"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CA7C-B1FB-49A3-B2A4-651901FEC375}">
  <dimension ref="A1:H31"/>
  <sheetViews>
    <sheetView defaultGridColor="0" view="pageBreakPreview" topLeftCell="A11" colorId="23" zoomScaleNormal="100" zoomScaleSheetLayoutView="100"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
      <c r="A18" s="372" t="s">
        <v>755</v>
      </c>
      <c r="B18" s="372"/>
      <c r="C18" s="372"/>
      <c r="D18" s="372"/>
      <c r="E18" s="372"/>
      <c r="F18" s="372"/>
      <c r="G18" s="372"/>
      <c r="H18" s="372"/>
    </row>
    <row r="19" spans="1:8" ht="13.5" customHeight="1" x14ac:dyDescent="0.2">
      <c r="A19" s="372"/>
      <c r="B19" s="372"/>
      <c r="C19" s="372"/>
      <c r="D19" s="372"/>
      <c r="E19" s="372"/>
      <c r="F19" s="372"/>
      <c r="G19" s="372"/>
      <c r="H19" s="372"/>
    </row>
    <row r="20" spans="1:8" ht="12" customHeight="1" x14ac:dyDescent="0.2">
      <c r="A20" s="373" t="s">
        <v>757</v>
      </c>
      <c r="B20" s="373"/>
      <c r="C20" s="373"/>
      <c r="D20" s="373"/>
      <c r="E20" s="373"/>
      <c r="F20" s="373"/>
      <c r="G20" s="373"/>
      <c r="H20" s="373"/>
    </row>
    <row r="21" spans="1:8" ht="24.95" customHeight="1" x14ac:dyDescent="0.2">
      <c r="A21" s="367" t="s">
        <v>754</v>
      </c>
      <c r="B21" s="367"/>
      <c r="C21" s="367"/>
      <c r="D21" s="367"/>
      <c r="E21" s="367"/>
      <c r="F21" s="367"/>
      <c r="G21" s="367"/>
      <c r="H21" s="367"/>
    </row>
    <row r="22" spans="1:8" ht="17.100000000000001" customHeight="1" x14ac:dyDescent="0.2">
      <c r="A22" s="367"/>
      <c r="B22" s="367"/>
      <c r="C22" s="367"/>
      <c r="D22" s="367"/>
      <c r="E22" s="367"/>
      <c r="F22" s="367"/>
      <c r="G22" s="367"/>
      <c r="H22" s="367"/>
    </row>
    <row r="23" spans="1:8" ht="12" customHeight="1" x14ac:dyDescent="0.2">
      <c r="A23" s="374" t="s">
        <v>756</v>
      </c>
      <c r="B23" s="375"/>
      <c r="C23" s="375"/>
      <c r="D23" s="375"/>
      <c r="E23" s="375"/>
      <c r="F23" s="375"/>
      <c r="G23" s="375"/>
      <c r="H23" s="375"/>
    </row>
    <row r="24" spans="1:8" ht="24.95" customHeight="1" x14ac:dyDescent="0.2">
      <c r="A24" s="187"/>
      <c r="B24" s="187"/>
      <c r="C24" s="187"/>
      <c r="D24" s="187"/>
      <c r="E24" s="187"/>
      <c r="F24" s="187"/>
      <c r="G24" s="187"/>
      <c r="H24" s="187"/>
    </row>
    <row r="25" spans="1:8" ht="24.95" customHeight="1" x14ac:dyDescent="0.25">
      <c r="A25" s="127"/>
      <c r="B25" s="23"/>
      <c r="C25" s="19"/>
      <c r="D25" s="19"/>
      <c r="E25" s="19"/>
      <c r="F25" s="19"/>
      <c r="G25" s="21"/>
    </row>
    <row r="26" spans="1:8" ht="38.1" customHeight="1" x14ac:dyDescent="0.2">
      <c r="A26" s="358" t="s">
        <v>473</v>
      </c>
      <c r="B26" s="359"/>
      <c r="C26" s="359"/>
      <c r="D26" s="359"/>
      <c r="E26" s="359"/>
      <c r="F26" s="359"/>
      <c r="G26" s="359"/>
      <c r="H26" s="360"/>
    </row>
    <row r="27" spans="1:8" ht="24.95" customHeight="1" x14ac:dyDescent="0.2">
      <c r="A27" s="361"/>
      <c r="B27" s="362"/>
      <c r="C27" s="362"/>
      <c r="D27" s="362"/>
      <c r="E27" s="362"/>
      <c r="F27" s="362"/>
      <c r="G27" s="362"/>
      <c r="H27" s="363"/>
    </row>
    <row r="28" spans="1:8" ht="24.95" customHeight="1" x14ac:dyDescent="0.2">
      <c r="A28" s="361"/>
      <c r="B28" s="362"/>
      <c r="C28" s="362"/>
      <c r="D28" s="362"/>
      <c r="E28" s="362"/>
      <c r="F28" s="362"/>
      <c r="G28" s="362"/>
      <c r="H28" s="363"/>
    </row>
    <row r="29" spans="1:8" ht="24.95" customHeight="1" x14ac:dyDescent="0.2">
      <c r="A29" s="364"/>
      <c r="B29" s="365"/>
      <c r="C29" s="365"/>
      <c r="D29" s="365"/>
      <c r="E29" s="365"/>
      <c r="F29" s="365"/>
      <c r="G29" s="365"/>
      <c r="H29" s="366"/>
    </row>
    <row r="30" spans="1:8" ht="24.95" customHeight="1" x14ac:dyDescent="0.25">
      <c r="A30" s="127"/>
      <c r="B30" s="23"/>
      <c r="C30" s="19"/>
      <c r="D30" s="19"/>
      <c r="E30" s="19"/>
      <c r="F30" s="19"/>
      <c r="G30" s="21"/>
    </row>
    <row r="31" spans="1:8" ht="24.95" customHeight="1" x14ac:dyDescent="0.25">
      <c r="A31" s="127"/>
      <c r="B31" s="23"/>
      <c r="C31" s="19"/>
      <c r="D31" s="19"/>
      <c r="E31" s="19"/>
      <c r="F31" s="19"/>
      <c r="G31" s="21"/>
    </row>
  </sheetData>
  <mergeCells count="5">
    <mergeCell ref="A26:H29"/>
    <mergeCell ref="A18:H19"/>
    <mergeCell ref="A21:H22"/>
    <mergeCell ref="A20:H20"/>
    <mergeCell ref="A23:H23"/>
  </mergeCells>
  <phoneticPr fontId="3"/>
  <hyperlinks>
    <hyperlink ref="A20" r:id="rId1" xr:uid="{E8CF45B6-1057-4F42-983B-B590D2FFAE27}"/>
    <hyperlink ref="A23" r:id="rId2" xr:uid="{D818C322-EC78-41DD-B579-91A6526858E5}"/>
  </hyperlinks>
  <pageMargins left="0.7" right="0.7" top="0.75" bottom="0.75" header="0.3" footer="0.3"/>
  <pageSetup paperSize="9" scale="97"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C5267-ECDE-4A93-85B1-AD47E7FB8C76}">
  <dimension ref="A1:AB54"/>
  <sheetViews>
    <sheetView defaultGridColor="0" colorId="23" zoomScaleNormal="100" workbookViewId="0">
      <pane xSplit="8" ySplit="7" topLeftCell="I8"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559</v>
      </c>
      <c r="Z4" s="170" t="s">
        <v>641</v>
      </c>
      <c r="AB4" s="3" t="s">
        <v>89</v>
      </c>
    </row>
    <row r="5" spans="1:28" s="27" customFormat="1" ht="15" customHeight="1" x14ac:dyDescent="0.25">
      <c r="F5" s="28" t="s">
        <v>1</v>
      </c>
      <c r="G5" s="28"/>
      <c r="AB5" s="27" t="s">
        <v>89</v>
      </c>
    </row>
    <row r="6" spans="1:28" s="27" customFormat="1" ht="15" customHeight="1" x14ac:dyDescent="0.25">
      <c r="A6" s="312"/>
      <c r="B6" s="313"/>
      <c r="C6" s="117" t="str">
        <f>'21Q4_パラメータ設定'!$D$4</f>
        <v>FY2018</v>
      </c>
      <c r="D6" s="117" t="str">
        <f>'21Q4_パラメータ設定'!$E$4</f>
        <v>FY2019</v>
      </c>
      <c r="E6" s="117" t="str">
        <f>'21Q4_パラメータ設定'!$F$4</f>
        <v>FY2020</v>
      </c>
      <c r="F6" s="31" t="str">
        <f>'21Q4_パラメータ設定'!$G$4</f>
        <v>FY2021</v>
      </c>
      <c r="I6" s="58" t="str">
        <f>'21Q4_P1'!I6</f>
        <v>FY2015</v>
      </c>
      <c r="J6" s="58" t="str">
        <f>'21Q4_P1'!J6</f>
        <v>FY2016</v>
      </c>
      <c r="K6" s="58" t="str">
        <f>'21Q4_P1'!K6</f>
        <v>FY2017</v>
      </c>
      <c r="L6" s="58" t="str">
        <f>'21Q4_P1'!L6</f>
        <v>FY2018</v>
      </c>
      <c r="M6" s="58" t="str">
        <f>'21Q4_P1'!M6</f>
        <v>FY2019</v>
      </c>
      <c r="N6" s="58" t="str">
        <f>'21Q4_P1'!N6</f>
        <v>FY2020</v>
      </c>
      <c r="O6" s="58" t="str">
        <f>'21Q4_P1'!O6</f>
        <v>FY2021</v>
      </c>
      <c r="P6" s="58" t="str">
        <f>'21Q4_P1'!P6</f>
        <v>FY2022</v>
      </c>
      <c r="Q6" s="58" t="str">
        <f>'21Q4_P1'!Q6</f>
        <v>FY2023</v>
      </c>
      <c r="R6" s="58" t="str">
        <f>'21Q4_P1'!R6</f>
        <v>FY2024</v>
      </c>
      <c r="S6" s="58" t="str">
        <f>'21Q4_P1'!S6</f>
        <v>FY2025</v>
      </c>
      <c r="T6" s="58" t="str">
        <f>'21Q4_P1'!T6</f>
        <v>FY2026</v>
      </c>
      <c r="U6" s="58" t="str">
        <f>'21Q4_P1'!U6</f>
        <v>FY2027</v>
      </c>
      <c r="V6" s="58" t="str">
        <f>'21Q4_P1'!V6</f>
        <v>FY2028</v>
      </c>
      <c r="W6" s="58" t="str">
        <f>'21Q4_P1'!W6</f>
        <v>FY2029</v>
      </c>
      <c r="X6" s="60" t="str">
        <f>'21Q4_P1'!X6</f>
        <v>FY2030</v>
      </c>
      <c r="AB6" s="27" t="s">
        <v>89</v>
      </c>
    </row>
    <row r="7" spans="1:28" s="27" customFormat="1" ht="15" customHeight="1" x14ac:dyDescent="0.25">
      <c r="A7" s="314"/>
      <c r="B7" s="315"/>
      <c r="C7" s="119"/>
      <c r="D7" s="118"/>
      <c r="E7" s="118"/>
      <c r="F7" s="35"/>
      <c r="I7" s="33"/>
      <c r="J7" s="33"/>
      <c r="K7" s="33"/>
      <c r="L7" s="33"/>
      <c r="M7" s="33"/>
      <c r="N7" s="33"/>
      <c r="O7" s="33"/>
      <c r="P7" s="33"/>
      <c r="Q7" s="33"/>
      <c r="R7" s="33"/>
      <c r="S7" s="33"/>
      <c r="T7" s="33"/>
      <c r="U7" s="33"/>
      <c r="V7" s="33"/>
      <c r="W7" s="33"/>
      <c r="X7" s="34"/>
      <c r="AB7" s="27" t="s">
        <v>89</v>
      </c>
    </row>
    <row r="8" spans="1:28" s="27" customFormat="1" ht="15" customHeight="1" x14ac:dyDescent="0.25">
      <c r="A8" s="38" t="s">
        <v>166</v>
      </c>
      <c r="B8" s="55" t="s">
        <v>516</v>
      </c>
      <c r="C8" s="70">
        <f>+IF(L8="","―",IF(L8&lt;0,ROUNDDOWN(L8/10^6,0)+-0.0000001,ROUNDDOWN(L8/10^6,0)))</f>
        <v>4954</v>
      </c>
      <c r="D8" s="39">
        <f t="shared" ref="D8:D51" si="0">+IF(M8="","―",IF(M8&lt;0,ROUNDDOWN(M8/10^6,0)+-0.0000001,ROUNDDOWN(M8/10^6,0)))</f>
        <v>6965</v>
      </c>
      <c r="E8" s="39">
        <f t="shared" ref="E8:E51" si="1">+IF(N8="","―",IF(N8&lt;0,ROUNDDOWN(N8/10^6,0)+-0.0000001,ROUNDDOWN(N8/10^6,0)))</f>
        <v>5354</v>
      </c>
      <c r="F8" s="39">
        <f t="shared" ref="F8:F51" si="2">+IF(O8="","―",IF(O8&lt;0,ROUNDDOWN(O8/10^6,0)+-0.0000001,ROUNDDOWN(O8/10^6,0)))</f>
        <v>5641</v>
      </c>
      <c r="I8" s="40"/>
      <c r="J8" s="40"/>
      <c r="K8" s="40">
        <v>4100479405</v>
      </c>
      <c r="L8" s="40">
        <v>4954525834</v>
      </c>
      <c r="M8" s="40">
        <v>6965509442</v>
      </c>
      <c r="N8" s="40">
        <v>5354221471</v>
      </c>
      <c r="O8" s="40">
        <v>5641022693</v>
      </c>
      <c r="P8" s="40"/>
      <c r="Q8" s="40"/>
      <c r="R8" s="40"/>
      <c r="S8" s="40"/>
      <c r="T8" s="40"/>
      <c r="U8" s="40"/>
      <c r="V8" s="40"/>
      <c r="W8" s="40"/>
      <c r="X8" s="40"/>
      <c r="Z8" s="27" t="s">
        <v>644</v>
      </c>
      <c r="AB8" s="27" t="s">
        <v>89</v>
      </c>
    </row>
    <row r="9" spans="1:28" s="27" customFormat="1" ht="15" customHeight="1" x14ac:dyDescent="0.25">
      <c r="A9" s="38" t="s">
        <v>167</v>
      </c>
      <c r="B9" s="55" t="s">
        <v>196</v>
      </c>
      <c r="C9" s="39">
        <f t="shared" ref="C9:C51" si="3">+IF(L9="","―",IF(L9&lt;0,ROUNDDOWN(L9/10^6,0)+-0.0000001,ROUNDDOWN(L9/10^6,0)))</f>
        <v>770</v>
      </c>
      <c r="D9" s="39">
        <f t="shared" si="0"/>
        <v>880</v>
      </c>
      <c r="E9" s="39">
        <f t="shared" si="1"/>
        <v>1052</v>
      </c>
      <c r="F9" s="39">
        <f t="shared" si="2"/>
        <v>1197</v>
      </c>
      <c r="I9" s="40"/>
      <c r="J9" s="40"/>
      <c r="K9" s="40">
        <v>605843186</v>
      </c>
      <c r="L9" s="40">
        <v>770876946</v>
      </c>
      <c r="M9" s="40">
        <v>880820630</v>
      </c>
      <c r="N9" s="40">
        <v>1052856301</v>
      </c>
      <c r="O9" s="40">
        <v>1197412599</v>
      </c>
      <c r="P9" s="40"/>
      <c r="Q9" s="40"/>
      <c r="R9" s="40"/>
      <c r="S9" s="40"/>
      <c r="T9" s="40"/>
      <c r="U9" s="40"/>
      <c r="V9" s="40"/>
      <c r="W9" s="40"/>
      <c r="X9" s="40"/>
      <c r="Z9" s="27" t="s">
        <v>644</v>
      </c>
      <c r="AB9" s="27" t="s">
        <v>89</v>
      </c>
    </row>
    <row r="10" spans="1:28" s="27" customFormat="1" ht="15" customHeight="1" x14ac:dyDescent="0.25">
      <c r="A10" s="38" t="s">
        <v>168</v>
      </c>
      <c r="B10" s="55" t="s">
        <v>64</v>
      </c>
      <c r="C10" s="39">
        <f t="shared" si="3"/>
        <v>742</v>
      </c>
      <c r="D10" s="39">
        <f t="shared" si="0"/>
        <v>1070</v>
      </c>
      <c r="E10" s="39">
        <f t="shared" si="1"/>
        <v>1286</v>
      </c>
      <c r="F10" s="39">
        <f t="shared" si="2"/>
        <v>1400</v>
      </c>
      <c r="I10" s="40"/>
      <c r="J10" s="40"/>
      <c r="K10" s="40">
        <v>400935934</v>
      </c>
      <c r="L10" s="40">
        <v>742876213</v>
      </c>
      <c r="M10" s="40">
        <v>1070152638</v>
      </c>
      <c r="N10" s="40">
        <v>1286559872</v>
      </c>
      <c r="O10" s="40">
        <v>1400112794</v>
      </c>
      <c r="P10" s="40"/>
      <c r="Q10" s="40"/>
      <c r="R10" s="40"/>
      <c r="S10" s="40"/>
      <c r="T10" s="40"/>
      <c r="U10" s="40"/>
      <c r="V10" s="40"/>
      <c r="W10" s="40"/>
      <c r="X10" s="40"/>
      <c r="Z10" s="27" t="s">
        <v>644</v>
      </c>
      <c r="AB10" s="27" t="s">
        <v>89</v>
      </c>
    </row>
    <row r="11" spans="1:28" s="27" customFormat="1" ht="15" customHeight="1" x14ac:dyDescent="0.25">
      <c r="A11" s="38" t="s">
        <v>169</v>
      </c>
      <c r="B11" s="55" t="s">
        <v>514</v>
      </c>
      <c r="C11" s="39">
        <f t="shared" si="3"/>
        <v>56</v>
      </c>
      <c r="D11" s="39">
        <f t="shared" si="0"/>
        <v>466</v>
      </c>
      <c r="E11" s="39">
        <f t="shared" si="1"/>
        <v>643</v>
      </c>
      <c r="F11" s="39">
        <f t="shared" si="2"/>
        <v>813</v>
      </c>
      <c r="I11" s="40"/>
      <c r="J11" s="40"/>
      <c r="K11" s="40"/>
      <c r="L11" s="40">
        <v>56769237</v>
      </c>
      <c r="M11" s="40">
        <v>466843482</v>
      </c>
      <c r="N11" s="40">
        <v>643789655</v>
      </c>
      <c r="O11" s="40">
        <v>813412105</v>
      </c>
      <c r="P11" s="40"/>
      <c r="Q11" s="40"/>
      <c r="R11" s="40"/>
      <c r="S11" s="40"/>
      <c r="T11" s="40"/>
      <c r="U11" s="40"/>
      <c r="V11" s="40"/>
      <c r="W11" s="40"/>
      <c r="X11" s="40"/>
      <c r="Z11" s="27" t="s">
        <v>644</v>
      </c>
      <c r="AB11" s="27" t="s">
        <v>89</v>
      </c>
    </row>
    <row r="12" spans="1:28" s="27" customFormat="1" ht="15" customHeight="1" x14ac:dyDescent="0.25">
      <c r="A12" s="38" t="s">
        <v>851</v>
      </c>
      <c r="B12" s="55" t="s">
        <v>531</v>
      </c>
      <c r="C12" s="39">
        <f t="shared" si="3"/>
        <v>-11.000000099999999</v>
      </c>
      <c r="D12" s="39">
        <f t="shared" si="0"/>
        <v>62</v>
      </c>
      <c r="E12" s="39">
        <f t="shared" si="1"/>
        <v>462</v>
      </c>
      <c r="F12" s="39">
        <f t="shared" si="2"/>
        <v>-188.00000009999999</v>
      </c>
      <c r="I12" s="40"/>
      <c r="J12" s="40"/>
      <c r="K12" s="40">
        <v>133732677</v>
      </c>
      <c r="L12" s="40">
        <v>-11521902</v>
      </c>
      <c r="M12" s="40">
        <v>62820334</v>
      </c>
      <c r="N12" s="40">
        <v>462292102</v>
      </c>
      <c r="O12" s="40">
        <v>-188142677</v>
      </c>
      <c r="P12" s="40"/>
      <c r="Q12" s="40"/>
      <c r="R12" s="40"/>
      <c r="S12" s="40"/>
      <c r="T12" s="40"/>
      <c r="U12" s="40"/>
      <c r="V12" s="40"/>
      <c r="W12" s="40"/>
      <c r="X12" s="40"/>
      <c r="Z12" s="27" t="s">
        <v>644</v>
      </c>
      <c r="AB12" s="27" t="s">
        <v>89</v>
      </c>
    </row>
    <row r="13" spans="1:28" s="27" customFormat="1" ht="15" customHeight="1" x14ac:dyDescent="0.25">
      <c r="A13" s="6" t="s">
        <v>854</v>
      </c>
      <c r="B13" s="54" t="s">
        <v>532</v>
      </c>
      <c r="C13" s="39">
        <f t="shared" si="3"/>
        <v>79</v>
      </c>
      <c r="D13" s="39">
        <f t="shared" si="0"/>
        <v>72</v>
      </c>
      <c r="E13" s="39">
        <f t="shared" si="1"/>
        <v>132</v>
      </c>
      <c r="F13" s="39">
        <f t="shared" si="2"/>
        <v>104</v>
      </c>
      <c r="I13" s="40"/>
      <c r="J13" s="40"/>
      <c r="K13" s="40">
        <v>98314305</v>
      </c>
      <c r="L13" s="40">
        <v>79273575</v>
      </c>
      <c r="M13" s="40">
        <v>72735023</v>
      </c>
      <c r="N13" s="40">
        <v>132370011</v>
      </c>
      <c r="O13" s="40">
        <v>104867300</v>
      </c>
      <c r="P13" s="40"/>
      <c r="Q13" s="40"/>
      <c r="R13" s="40"/>
      <c r="S13" s="40"/>
      <c r="T13" s="40"/>
      <c r="U13" s="40"/>
      <c r="V13" s="40"/>
      <c r="W13" s="40"/>
      <c r="X13" s="40"/>
      <c r="Z13" s="27" t="s">
        <v>644</v>
      </c>
      <c r="AB13" s="27" t="s">
        <v>89</v>
      </c>
    </row>
    <row r="14" spans="1:28" s="27" customFormat="1" ht="15" customHeight="1" x14ac:dyDescent="0.25">
      <c r="A14" s="38" t="s">
        <v>170</v>
      </c>
      <c r="B14" s="55" t="s">
        <v>197</v>
      </c>
      <c r="C14" s="39">
        <f t="shared" si="3"/>
        <v>99</v>
      </c>
      <c r="D14" s="39">
        <f t="shared" si="0"/>
        <v>160</v>
      </c>
      <c r="E14" s="39">
        <f t="shared" si="1"/>
        <v>215</v>
      </c>
      <c r="F14" s="39">
        <f t="shared" si="2"/>
        <v>237</v>
      </c>
      <c r="I14" s="40"/>
      <c r="J14" s="40"/>
      <c r="K14" s="40">
        <v>61587561</v>
      </c>
      <c r="L14" s="40">
        <v>99518211</v>
      </c>
      <c r="M14" s="40">
        <v>160747746</v>
      </c>
      <c r="N14" s="40">
        <v>215748759</v>
      </c>
      <c r="O14" s="40">
        <v>237026265</v>
      </c>
      <c r="P14" s="40"/>
      <c r="Q14" s="40"/>
      <c r="R14" s="40"/>
      <c r="S14" s="40"/>
      <c r="T14" s="40"/>
      <c r="U14" s="40"/>
      <c r="V14" s="40"/>
      <c r="W14" s="40"/>
      <c r="X14" s="40"/>
      <c r="Z14" s="27" t="s">
        <v>644</v>
      </c>
      <c r="AB14" s="27" t="s">
        <v>89</v>
      </c>
    </row>
    <row r="15" spans="1:28" s="27" customFormat="1" ht="15" customHeight="1" x14ac:dyDescent="0.25">
      <c r="A15" s="38" t="s">
        <v>858</v>
      </c>
      <c r="B15" s="54" t="s">
        <v>533</v>
      </c>
      <c r="C15" s="39">
        <f t="shared" si="3"/>
        <v>-384.00000010000002</v>
      </c>
      <c r="D15" s="39">
        <f t="shared" si="0"/>
        <v>-1194.0000001000001</v>
      </c>
      <c r="E15" s="39">
        <f t="shared" si="1"/>
        <v>-661.00000009999997</v>
      </c>
      <c r="F15" s="39">
        <f t="shared" si="2"/>
        <v>-1284.0000001000001</v>
      </c>
      <c r="I15" s="40"/>
      <c r="J15" s="40"/>
      <c r="K15" s="40">
        <v>-673549917</v>
      </c>
      <c r="L15" s="40">
        <v>-384778150</v>
      </c>
      <c r="M15" s="40">
        <v>-1194188945</v>
      </c>
      <c r="N15" s="40">
        <v>-661011895</v>
      </c>
      <c r="O15" s="40">
        <v>-1284421460</v>
      </c>
      <c r="P15" s="40"/>
      <c r="Q15" s="40"/>
      <c r="R15" s="40"/>
      <c r="S15" s="40"/>
      <c r="T15" s="40"/>
      <c r="U15" s="40"/>
      <c r="V15" s="40"/>
      <c r="W15" s="40"/>
      <c r="X15" s="40"/>
      <c r="Z15" s="27" t="s">
        <v>644</v>
      </c>
      <c r="AB15" s="27" t="s">
        <v>89</v>
      </c>
    </row>
    <row r="16" spans="1:28" s="27" customFormat="1" ht="15" customHeight="1" x14ac:dyDescent="0.25">
      <c r="A16" s="38" t="s">
        <v>859</v>
      </c>
      <c r="B16" s="55" t="s">
        <v>534</v>
      </c>
      <c r="C16" s="39">
        <f t="shared" si="3"/>
        <v>-24.000000100000001</v>
      </c>
      <c r="D16" s="39">
        <f t="shared" si="0"/>
        <v>-90.000000099999994</v>
      </c>
      <c r="E16" s="39">
        <f t="shared" si="1"/>
        <v>3</v>
      </c>
      <c r="F16" s="39">
        <f t="shared" si="2"/>
        <v>-169.00000009999999</v>
      </c>
      <c r="I16" s="40"/>
      <c r="J16" s="40"/>
      <c r="K16" s="40">
        <v>-36199287</v>
      </c>
      <c r="L16" s="40">
        <v>-24356220</v>
      </c>
      <c r="M16" s="40">
        <v>-90835301</v>
      </c>
      <c r="N16" s="40">
        <v>3384715</v>
      </c>
      <c r="O16" s="40">
        <v>-169074010</v>
      </c>
      <c r="P16" s="40"/>
      <c r="Q16" s="40"/>
      <c r="R16" s="40"/>
      <c r="S16" s="40"/>
      <c r="T16" s="40"/>
      <c r="U16" s="40"/>
      <c r="V16" s="40"/>
      <c r="W16" s="40"/>
      <c r="X16" s="40"/>
      <c r="Z16" s="27" t="s">
        <v>644</v>
      </c>
      <c r="AB16" s="27" t="s">
        <v>89</v>
      </c>
    </row>
    <row r="17" spans="1:28" s="27" customFormat="1" ht="15" customHeight="1" x14ac:dyDescent="0.25">
      <c r="A17" s="38" t="s">
        <v>855</v>
      </c>
      <c r="B17" s="54" t="s">
        <v>535</v>
      </c>
      <c r="C17" s="39">
        <f t="shared" si="3"/>
        <v>176</v>
      </c>
      <c r="D17" s="39">
        <f t="shared" si="0"/>
        <v>-222.00000009999999</v>
      </c>
      <c r="E17" s="39">
        <f t="shared" si="1"/>
        <v>416</v>
      </c>
      <c r="F17" s="39">
        <f t="shared" si="2"/>
        <v>901</v>
      </c>
      <c r="I17" s="40"/>
      <c r="J17" s="40"/>
      <c r="K17" s="40">
        <v>694656633</v>
      </c>
      <c r="L17" s="40">
        <v>176218066</v>
      </c>
      <c r="M17" s="40">
        <v>-222776408</v>
      </c>
      <c r="N17" s="40">
        <v>416080398</v>
      </c>
      <c r="O17" s="40">
        <v>901591393</v>
      </c>
      <c r="P17" s="40"/>
      <c r="Q17" s="40"/>
      <c r="R17" s="40"/>
      <c r="S17" s="40"/>
      <c r="T17" s="40"/>
      <c r="U17" s="40"/>
      <c r="V17" s="40"/>
      <c r="W17" s="40"/>
      <c r="X17" s="40"/>
      <c r="Z17" s="27" t="s">
        <v>644</v>
      </c>
      <c r="AB17" s="27" t="s">
        <v>89</v>
      </c>
    </row>
    <row r="18" spans="1:28" s="27" customFormat="1" ht="15" customHeight="1" x14ac:dyDescent="0.25">
      <c r="A18" s="38" t="s">
        <v>856</v>
      </c>
      <c r="B18" s="54" t="s">
        <v>852</v>
      </c>
      <c r="C18" s="39">
        <f t="shared" si="3"/>
        <v>99</v>
      </c>
      <c r="D18" s="39">
        <f t="shared" si="0"/>
        <v>315</v>
      </c>
      <c r="E18" s="39">
        <f t="shared" si="1"/>
        <v>261</v>
      </c>
      <c r="F18" s="39">
        <f t="shared" si="2"/>
        <v>-285.00000010000002</v>
      </c>
      <c r="I18" s="40"/>
      <c r="J18" s="40"/>
      <c r="K18" s="40">
        <v>372313299</v>
      </c>
      <c r="L18" s="40">
        <v>99943620</v>
      </c>
      <c r="M18" s="40">
        <v>315661537</v>
      </c>
      <c r="N18" s="40">
        <v>261703416</v>
      </c>
      <c r="O18" s="40">
        <v>-285661720</v>
      </c>
      <c r="P18" s="40"/>
      <c r="Q18" s="40"/>
      <c r="R18" s="40"/>
      <c r="S18" s="40"/>
      <c r="T18" s="40"/>
      <c r="U18" s="40"/>
      <c r="V18" s="40"/>
      <c r="W18" s="40"/>
      <c r="X18" s="40"/>
      <c r="Z18" s="27" t="s">
        <v>644</v>
      </c>
      <c r="AB18" s="27" t="s">
        <v>89</v>
      </c>
    </row>
    <row r="19" spans="1:28" s="27" customFormat="1" ht="15" customHeight="1" x14ac:dyDescent="0.25">
      <c r="A19" s="38" t="s">
        <v>857</v>
      </c>
      <c r="B19" s="55" t="s">
        <v>198</v>
      </c>
      <c r="C19" s="39">
        <f t="shared" si="3"/>
        <v>15</v>
      </c>
      <c r="D19" s="39">
        <f t="shared" si="0"/>
        <v>-385.00000010000002</v>
      </c>
      <c r="E19" s="39">
        <f t="shared" si="1"/>
        <v>99</v>
      </c>
      <c r="F19" s="39">
        <f t="shared" si="2"/>
        <v>-47.000000100000001</v>
      </c>
      <c r="I19" s="40"/>
      <c r="J19" s="40"/>
      <c r="K19" s="40">
        <v>486493553</v>
      </c>
      <c r="L19" s="40">
        <v>15829682</v>
      </c>
      <c r="M19" s="40">
        <v>-385815520</v>
      </c>
      <c r="N19" s="40">
        <v>99624962</v>
      </c>
      <c r="O19" s="40">
        <v>-47830795</v>
      </c>
      <c r="P19" s="40"/>
      <c r="Q19" s="40"/>
      <c r="R19" s="40"/>
      <c r="S19" s="40"/>
      <c r="T19" s="40"/>
      <c r="U19" s="40"/>
      <c r="V19" s="40"/>
      <c r="W19" s="40"/>
      <c r="X19" s="40"/>
      <c r="Z19" s="27" t="s">
        <v>644</v>
      </c>
      <c r="AB19" s="27" t="s">
        <v>89</v>
      </c>
    </row>
    <row r="20" spans="1:28" s="27" customFormat="1" ht="15" customHeight="1" x14ac:dyDescent="0.25">
      <c r="A20" s="38" t="s">
        <v>860</v>
      </c>
      <c r="B20" s="55" t="s">
        <v>536</v>
      </c>
      <c r="C20" s="39">
        <f t="shared" si="3"/>
        <v>-17.000000100000001</v>
      </c>
      <c r="D20" s="39">
        <f t="shared" si="0"/>
        <v>-2202.0000000999999</v>
      </c>
      <c r="E20" s="39">
        <f t="shared" si="1"/>
        <v>-1.0000001000000001</v>
      </c>
      <c r="F20" s="39">
        <f t="shared" si="2"/>
        <v>-3.0000000999999998</v>
      </c>
      <c r="I20" s="40"/>
      <c r="J20" s="40"/>
      <c r="K20" s="40">
        <v>-1563527</v>
      </c>
      <c r="L20" s="40">
        <v>-17366686</v>
      </c>
      <c r="M20" s="40">
        <v>-2202313600</v>
      </c>
      <c r="N20" s="40">
        <v>-1439182</v>
      </c>
      <c r="O20" s="40">
        <v>-3509705</v>
      </c>
      <c r="P20" s="40"/>
      <c r="Q20" s="40"/>
      <c r="R20" s="40"/>
      <c r="S20" s="40"/>
      <c r="T20" s="40"/>
      <c r="U20" s="40"/>
      <c r="V20" s="40"/>
      <c r="W20" s="40"/>
      <c r="X20" s="40"/>
      <c r="Z20" s="27" t="s">
        <v>644</v>
      </c>
      <c r="AB20" s="27" t="s">
        <v>89</v>
      </c>
    </row>
    <row r="21" spans="1:28" s="27" customFormat="1" ht="15" customHeight="1" x14ac:dyDescent="0.25">
      <c r="A21" s="42" t="s">
        <v>124</v>
      </c>
      <c r="B21" s="56" t="s">
        <v>31</v>
      </c>
      <c r="C21" s="43">
        <f t="shared" si="3"/>
        <v>102</v>
      </c>
      <c r="D21" s="43">
        <f t="shared" si="0"/>
        <v>-419.00000010000002</v>
      </c>
      <c r="E21" s="43">
        <f t="shared" si="1"/>
        <v>-105.00000009999999</v>
      </c>
      <c r="F21" s="43">
        <f t="shared" si="2"/>
        <v>-789.00000009999997</v>
      </c>
      <c r="I21" s="43">
        <f t="shared" ref="I21:O21" si="4">I22-SUM(I8:I20)</f>
        <v>0</v>
      </c>
      <c r="J21" s="43">
        <f t="shared" si="4"/>
        <v>0</v>
      </c>
      <c r="K21" s="43">
        <f t="shared" si="4"/>
        <v>100172120</v>
      </c>
      <c r="L21" s="43">
        <f t="shared" si="4"/>
        <v>102857764</v>
      </c>
      <c r="M21" s="43">
        <f t="shared" si="4"/>
        <v>-419441353</v>
      </c>
      <c r="N21" s="43">
        <f t="shared" si="4"/>
        <v>-105492285</v>
      </c>
      <c r="O21" s="43">
        <f t="shared" si="4"/>
        <v>-789105306</v>
      </c>
      <c r="P21" s="43">
        <f t="shared" ref="P21:X21" si="5">P22-SUM(P8:P20)</f>
        <v>0</v>
      </c>
      <c r="Q21" s="43">
        <f t="shared" si="5"/>
        <v>0</v>
      </c>
      <c r="R21" s="43">
        <f t="shared" si="5"/>
        <v>0</v>
      </c>
      <c r="S21" s="43">
        <f t="shared" si="5"/>
        <v>0</v>
      </c>
      <c r="T21" s="43">
        <f t="shared" si="5"/>
        <v>0</v>
      </c>
      <c r="U21" s="43">
        <f t="shared" si="5"/>
        <v>0</v>
      </c>
      <c r="V21" s="43">
        <f t="shared" si="5"/>
        <v>0</v>
      </c>
      <c r="W21" s="43">
        <f t="shared" si="5"/>
        <v>0</v>
      </c>
      <c r="X21" s="43">
        <f t="shared" si="5"/>
        <v>0</v>
      </c>
      <c r="AB21" s="27" t="s">
        <v>89</v>
      </c>
    </row>
    <row r="22" spans="1:28" s="27" customFormat="1" ht="15" customHeight="1" x14ac:dyDescent="0.25">
      <c r="A22" s="36" t="s">
        <v>164</v>
      </c>
      <c r="B22" s="5" t="s">
        <v>537</v>
      </c>
      <c r="C22" s="37">
        <f t="shared" si="3"/>
        <v>6660</v>
      </c>
      <c r="D22" s="37">
        <f t="shared" si="0"/>
        <v>5479</v>
      </c>
      <c r="E22" s="37">
        <f t="shared" si="1"/>
        <v>9160</v>
      </c>
      <c r="F22" s="37">
        <f t="shared" si="2"/>
        <v>7527</v>
      </c>
      <c r="I22" s="48"/>
      <c r="J22" s="48"/>
      <c r="K22" s="48">
        <v>6343215942</v>
      </c>
      <c r="L22" s="48">
        <v>6660666190</v>
      </c>
      <c r="M22" s="48">
        <v>5479919705</v>
      </c>
      <c r="N22" s="48">
        <v>9160688300</v>
      </c>
      <c r="O22" s="48">
        <v>7527699476</v>
      </c>
      <c r="P22" s="48"/>
      <c r="Q22" s="48"/>
      <c r="R22" s="48"/>
      <c r="S22" s="48"/>
      <c r="T22" s="48"/>
      <c r="U22" s="48"/>
      <c r="V22" s="48"/>
      <c r="W22" s="48"/>
      <c r="X22" s="48"/>
      <c r="Z22" s="27" t="s">
        <v>644</v>
      </c>
      <c r="AB22" s="27" t="s">
        <v>89</v>
      </c>
    </row>
    <row r="23" spans="1:28" s="27" customFormat="1" ht="15" customHeight="1" x14ac:dyDescent="0.25">
      <c r="A23" s="38" t="s">
        <v>171</v>
      </c>
      <c r="B23" s="6" t="s">
        <v>199</v>
      </c>
      <c r="C23" s="39">
        <f t="shared" si="3"/>
        <v>6</v>
      </c>
      <c r="D23" s="39">
        <f t="shared" si="0"/>
        <v>18</v>
      </c>
      <c r="E23" s="39">
        <f t="shared" si="1"/>
        <v>20</v>
      </c>
      <c r="F23" s="39">
        <f t="shared" si="2"/>
        <v>32</v>
      </c>
      <c r="I23" s="40"/>
      <c r="J23" s="40"/>
      <c r="K23" s="40">
        <v>1427175</v>
      </c>
      <c r="L23" s="40">
        <v>6002481</v>
      </c>
      <c r="M23" s="40">
        <v>18819292</v>
      </c>
      <c r="N23" s="40">
        <v>20403680</v>
      </c>
      <c r="O23" s="40">
        <v>32122804</v>
      </c>
      <c r="P23" s="40"/>
      <c r="Q23" s="40"/>
      <c r="R23" s="40"/>
      <c r="S23" s="40"/>
      <c r="T23" s="40"/>
      <c r="U23" s="40"/>
      <c r="V23" s="40"/>
      <c r="W23" s="40"/>
      <c r="X23" s="40"/>
      <c r="Z23" s="27" t="s">
        <v>644</v>
      </c>
      <c r="AB23" s="27" t="s">
        <v>89</v>
      </c>
    </row>
    <row r="24" spans="1:28" s="27" customFormat="1" ht="15" customHeight="1" x14ac:dyDescent="0.25">
      <c r="A24" s="38" t="s">
        <v>172</v>
      </c>
      <c r="B24" s="6" t="s">
        <v>200</v>
      </c>
      <c r="C24" s="39">
        <f t="shared" si="3"/>
        <v>-99.000000099999994</v>
      </c>
      <c r="D24" s="39">
        <f t="shared" si="0"/>
        <v>-181.00000009999999</v>
      </c>
      <c r="E24" s="39">
        <f t="shared" si="1"/>
        <v>-213.00000009999999</v>
      </c>
      <c r="F24" s="39">
        <f t="shared" si="2"/>
        <v>-238.00000009999999</v>
      </c>
      <c r="I24" s="40"/>
      <c r="J24" s="40"/>
      <c r="K24" s="40">
        <v>-62695202</v>
      </c>
      <c r="L24" s="40">
        <v>-99019768</v>
      </c>
      <c r="M24" s="40">
        <v>-181573113</v>
      </c>
      <c r="N24" s="40">
        <v>-213214162</v>
      </c>
      <c r="O24" s="40">
        <v>-238524207</v>
      </c>
      <c r="P24" s="40"/>
      <c r="Q24" s="40"/>
      <c r="R24" s="40"/>
      <c r="S24" s="40"/>
      <c r="T24" s="40"/>
      <c r="U24" s="40"/>
      <c r="V24" s="40"/>
      <c r="W24" s="40"/>
      <c r="X24" s="40"/>
      <c r="Z24" s="27" t="s">
        <v>644</v>
      </c>
      <c r="AB24" s="27" t="s">
        <v>89</v>
      </c>
    </row>
    <row r="25" spans="1:28" s="27" customFormat="1" ht="15" customHeight="1" x14ac:dyDescent="0.25">
      <c r="A25" s="38" t="s">
        <v>173</v>
      </c>
      <c r="B25" s="6" t="s">
        <v>201</v>
      </c>
      <c r="C25" s="39">
        <f t="shared" si="3"/>
        <v>-1610.0000001000001</v>
      </c>
      <c r="D25" s="39">
        <f t="shared" si="0"/>
        <v>-1503.0000001000001</v>
      </c>
      <c r="E25" s="39">
        <f t="shared" si="1"/>
        <v>-2544.0000000999999</v>
      </c>
      <c r="F25" s="39">
        <f t="shared" si="2"/>
        <v>-2106.0000000999999</v>
      </c>
      <c r="I25" s="40"/>
      <c r="J25" s="40"/>
      <c r="K25" s="40">
        <v>-1274645963</v>
      </c>
      <c r="L25" s="40">
        <v>-1610996809</v>
      </c>
      <c r="M25" s="40">
        <v>-1503212491</v>
      </c>
      <c r="N25" s="40">
        <v>-2544209323</v>
      </c>
      <c r="O25" s="40">
        <v>-2106379326</v>
      </c>
      <c r="P25" s="40"/>
      <c r="Q25" s="40"/>
      <c r="R25" s="40"/>
      <c r="S25" s="40"/>
      <c r="T25" s="40"/>
      <c r="U25" s="40"/>
      <c r="V25" s="40"/>
      <c r="W25" s="40"/>
      <c r="X25" s="40"/>
      <c r="Z25" s="27" t="s">
        <v>644</v>
      </c>
      <c r="AB25" s="27" t="s">
        <v>89</v>
      </c>
    </row>
    <row r="26" spans="1:28" s="27" customFormat="1" ht="15" customHeight="1" x14ac:dyDescent="0.25">
      <c r="A26" s="38" t="s">
        <v>124</v>
      </c>
      <c r="B26" s="6" t="s">
        <v>31</v>
      </c>
      <c r="C26" s="39">
        <f t="shared" si="3"/>
        <v>196</v>
      </c>
      <c r="D26" s="39">
        <f t="shared" si="0"/>
        <v>435</v>
      </c>
      <c r="E26" s="39">
        <f t="shared" si="1"/>
        <v>305</v>
      </c>
      <c r="F26" s="39">
        <f t="shared" si="2"/>
        <v>304</v>
      </c>
      <c r="I26" s="39">
        <f t="shared" ref="I26:O26" si="6">I27-SUM(I22:I25)</f>
        <v>0</v>
      </c>
      <c r="J26" s="39">
        <f t="shared" si="6"/>
        <v>0</v>
      </c>
      <c r="K26" s="39">
        <f t="shared" si="6"/>
        <v>61541257</v>
      </c>
      <c r="L26" s="39">
        <f t="shared" si="6"/>
        <v>196582852</v>
      </c>
      <c r="M26" s="39">
        <f t="shared" si="6"/>
        <v>435038271</v>
      </c>
      <c r="N26" s="39">
        <f t="shared" si="6"/>
        <v>305120959</v>
      </c>
      <c r="O26" s="39">
        <f t="shared" si="6"/>
        <v>304510340</v>
      </c>
      <c r="P26" s="39">
        <f t="shared" ref="P26:X26" si="7">P27-SUM(P22:P25)</f>
        <v>0</v>
      </c>
      <c r="Q26" s="39">
        <f t="shared" si="7"/>
        <v>0</v>
      </c>
      <c r="R26" s="39">
        <f t="shared" si="7"/>
        <v>0</v>
      </c>
      <c r="S26" s="39">
        <f t="shared" si="7"/>
        <v>0</v>
      </c>
      <c r="T26" s="39">
        <f t="shared" si="7"/>
        <v>0</v>
      </c>
      <c r="U26" s="39">
        <f t="shared" si="7"/>
        <v>0</v>
      </c>
      <c r="V26" s="39">
        <f t="shared" si="7"/>
        <v>0</v>
      </c>
      <c r="W26" s="39">
        <f t="shared" si="7"/>
        <v>0</v>
      </c>
      <c r="X26" s="39">
        <f t="shared" si="7"/>
        <v>0</v>
      </c>
      <c r="AB26" s="27" t="s">
        <v>89</v>
      </c>
    </row>
    <row r="27" spans="1:28" s="27" customFormat="1" ht="15" customHeight="1" x14ac:dyDescent="0.25">
      <c r="A27" s="45" t="s">
        <v>165</v>
      </c>
      <c r="B27" s="9" t="s">
        <v>538</v>
      </c>
      <c r="C27" s="46">
        <f t="shared" si="3"/>
        <v>5153</v>
      </c>
      <c r="D27" s="46">
        <f t="shared" si="0"/>
        <v>4248</v>
      </c>
      <c r="E27" s="46">
        <f t="shared" si="1"/>
        <v>6728</v>
      </c>
      <c r="F27" s="46">
        <f t="shared" si="2"/>
        <v>5519</v>
      </c>
      <c r="I27" s="47"/>
      <c r="J27" s="47"/>
      <c r="K27" s="47">
        <v>5068843209</v>
      </c>
      <c r="L27" s="47">
        <v>5153234946</v>
      </c>
      <c r="M27" s="47">
        <v>4248991664</v>
      </c>
      <c r="N27" s="47">
        <v>6728789454</v>
      </c>
      <c r="O27" s="47">
        <v>5519429087</v>
      </c>
      <c r="P27" s="47"/>
      <c r="Q27" s="47"/>
      <c r="R27" s="47"/>
      <c r="S27" s="47"/>
      <c r="T27" s="47"/>
      <c r="U27" s="47"/>
      <c r="V27" s="47"/>
      <c r="W27" s="47"/>
      <c r="X27" s="47"/>
      <c r="Z27" s="27" t="s">
        <v>644</v>
      </c>
      <c r="AB27" s="27" t="s">
        <v>89</v>
      </c>
    </row>
    <row r="28" spans="1:28" s="27" customFormat="1" ht="15" customHeight="1" x14ac:dyDescent="0.25">
      <c r="A28" s="38" t="s">
        <v>174</v>
      </c>
      <c r="B28" s="55" t="s">
        <v>539</v>
      </c>
      <c r="C28" s="39">
        <f t="shared" si="3"/>
        <v>-613.00000009999997</v>
      </c>
      <c r="D28" s="39">
        <f t="shared" si="0"/>
        <v>-867.00000009999997</v>
      </c>
      <c r="E28" s="39">
        <f t="shared" si="1"/>
        <v>-532.00000009999997</v>
      </c>
      <c r="F28" s="39">
        <f t="shared" si="2"/>
        <v>-271.00000010000002</v>
      </c>
      <c r="I28" s="40"/>
      <c r="J28" s="40"/>
      <c r="K28" s="40">
        <v>-417427926</v>
      </c>
      <c r="L28" s="40">
        <v>-613147209</v>
      </c>
      <c r="M28" s="40">
        <v>-867920770</v>
      </c>
      <c r="N28" s="40">
        <v>-532705648</v>
      </c>
      <c r="O28" s="40">
        <v>-271657443</v>
      </c>
      <c r="P28" s="40"/>
      <c r="Q28" s="40"/>
      <c r="R28" s="40"/>
      <c r="S28" s="40"/>
      <c r="T28" s="40"/>
      <c r="U28" s="40"/>
      <c r="V28" s="40"/>
      <c r="W28" s="40"/>
      <c r="X28" s="40"/>
      <c r="Z28" s="27" t="s">
        <v>644</v>
      </c>
      <c r="AB28" s="27" t="s">
        <v>89</v>
      </c>
    </row>
    <row r="29" spans="1:28" s="27" customFormat="1" ht="15" customHeight="1" x14ac:dyDescent="0.25">
      <c r="A29" s="38" t="s">
        <v>175</v>
      </c>
      <c r="B29" s="55" t="s">
        <v>540</v>
      </c>
      <c r="C29" s="39">
        <f t="shared" si="3"/>
        <v>313</v>
      </c>
      <c r="D29" s="39">
        <f t="shared" si="0"/>
        <v>2466</v>
      </c>
      <c r="E29" s="39">
        <f t="shared" si="1"/>
        <v>1</v>
      </c>
      <c r="F29" s="39">
        <f t="shared" si="2"/>
        <v>9</v>
      </c>
      <c r="I29" s="40"/>
      <c r="J29" s="40"/>
      <c r="K29" s="40">
        <v>39879987</v>
      </c>
      <c r="L29" s="40">
        <v>313142376</v>
      </c>
      <c r="M29" s="40">
        <v>2466919733</v>
      </c>
      <c r="N29" s="40">
        <v>1917228</v>
      </c>
      <c r="O29" s="40">
        <v>9006829</v>
      </c>
      <c r="P29" s="40"/>
      <c r="Q29" s="40"/>
      <c r="R29" s="40"/>
      <c r="S29" s="40"/>
      <c r="T29" s="40"/>
      <c r="U29" s="40"/>
      <c r="V29" s="40"/>
      <c r="W29" s="40"/>
      <c r="X29" s="40"/>
      <c r="Z29" s="27" t="s">
        <v>644</v>
      </c>
      <c r="AB29" s="27" t="s">
        <v>89</v>
      </c>
    </row>
    <row r="30" spans="1:28" s="27" customFormat="1" ht="15" customHeight="1" x14ac:dyDescent="0.25">
      <c r="A30" s="38" t="s">
        <v>176</v>
      </c>
      <c r="B30" s="55" t="s">
        <v>541</v>
      </c>
      <c r="C30" s="39">
        <f t="shared" si="3"/>
        <v>-131.00000009999999</v>
      </c>
      <c r="D30" s="39">
        <f t="shared" si="0"/>
        <v>-429.00000010000002</v>
      </c>
      <c r="E30" s="39">
        <f t="shared" si="1"/>
        <v>-418.00000010000002</v>
      </c>
      <c r="F30" s="39">
        <f t="shared" si="2"/>
        <v>-527.00000009999997</v>
      </c>
      <c r="I30" s="40"/>
      <c r="J30" s="40"/>
      <c r="K30" s="40">
        <v>-190295435</v>
      </c>
      <c r="L30" s="40">
        <v>-131685600</v>
      </c>
      <c r="M30" s="40">
        <v>-429596875</v>
      </c>
      <c r="N30" s="40">
        <v>-418998300</v>
      </c>
      <c r="O30" s="40">
        <v>-527706119</v>
      </c>
      <c r="P30" s="40"/>
      <c r="Q30" s="40"/>
      <c r="R30" s="40"/>
      <c r="S30" s="40"/>
      <c r="T30" s="40"/>
      <c r="U30" s="40"/>
      <c r="V30" s="40"/>
      <c r="W30" s="40"/>
      <c r="X30" s="40"/>
      <c r="Z30" s="27" t="s">
        <v>644</v>
      </c>
      <c r="AB30" s="27" t="s">
        <v>89</v>
      </c>
    </row>
    <row r="31" spans="1:28" s="27" customFormat="1" ht="15" customHeight="1" x14ac:dyDescent="0.25">
      <c r="A31" s="38" t="s">
        <v>177</v>
      </c>
      <c r="B31" s="55" t="s">
        <v>202</v>
      </c>
      <c r="C31" s="39" t="str">
        <f t="shared" si="3"/>
        <v>―</v>
      </c>
      <c r="D31" s="39">
        <f t="shared" si="0"/>
        <v>-326.00000010000002</v>
      </c>
      <c r="E31" s="39">
        <f t="shared" si="1"/>
        <v>-105.00000009999999</v>
      </c>
      <c r="F31" s="39" t="str">
        <f t="shared" si="2"/>
        <v>―</v>
      </c>
      <c r="I31" s="40"/>
      <c r="J31" s="40"/>
      <c r="K31" s="40"/>
      <c r="L31" s="40"/>
      <c r="M31" s="40">
        <v>-326500000</v>
      </c>
      <c r="N31" s="40">
        <v>-105000000</v>
      </c>
      <c r="O31" s="40"/>
      <c r="P31" s="40"/>
      <c r="Q31" s="40"/>
      <c r="R31" s="40"/>
      <c r="S31" s="40"/>
      <c r="T31" s="40"/>
      <c r="U31" s="40"/>
      <c r="V31" s="40"/>
      <c r="W31" s="40"/>
      <c r="X31" s="40"/>
      <c r="Z31" s="27" t="s">
        <v>644</v>
      </c>
      <c r="AB31" s="27" t="s">
        <v>89</v>
      </c>
    </row>
    <row r="32" spans="1:28" s="27" customFormat="1" ht="15" customHeight="1" x14ac:dyDescent="0.25">
      <c r="A32" s="38" t="s">
        <v>178</v>
      </c>
      <c r="B32" s="55" t="s">
        <v>542</v>
      </c>
      <c r="C32" s="39" t="str">
        <f t="shared" si="3"/>
        <v>―</v>
      </c>
      <c r="D32" s="39" t="str">
        <f t="shared" si="0"/>
        <v>―</v>
      </c>
      <c r="E32" s="39" t="str">
        <f t="shared" si="1"/>
        <v>―</v>
      </c>
      <c r="F32" s="39">
        <f t="shared" si="2"/>
        <v>294</v>
      </c>
      <c r="I32" s="40"/>
      <c r="J32" s="40"/>
      <c r="K32" s="40"/>
      <c r="L32" s="40"/>
      <c r="M32" s="40"/>
      <c r="N32" s="40"/>
      <c r="O32" s="40">
        <v>294903690</v>
      </c>
      <c r="P32" s="40"/>
      <c r="Q32" s="40"/>
      <c r="R32" s="40"/>
      <c r="S32" s="40"/>
      <c r="T32" s="40"/>
      <c r="U32" s="40"/>
      <c r="V32" s="40"/>
      <c r="W32" s="40"/>
      <c r="X32" s="40"/>
      <c r="Z32" s="27" t="s">
        <v>644</v>
      </c>
      <c r="AB32" s="27" t="s">
        <v>89</v>
      </c>
    </row>
    <row r="33" spans="1:28" s="27" customFormat="1" ht="15" customHeight="1" x14ac:dyDescent="0.25">
      <c r="A33" s="38" t="s">
        <v>179</v>
      </c>
      <c r="B33" s="55" t="s">
        <v>543</v>
      </c>
      <c r="C33" s="39">
        <f t="shared" si="3"/>
        <v>-198.00000009999999</v>
      </c>
      <c r="D33" s="39">
        <f t="shared" si="0"/>
        <v>-153.00000009999999</v>
      </c>
      <c r="E33" s="39">
        <f t="shared" si="1"/>
        <v>-83.000000099999994</v>
      </c>
      <c r="F33" s="39">
        <f t="shared" si="2"/>
        <v>-27.000000100000001</v>
      </c>
      <c r="I33" s="40"/>
      <c r="J33" s="40"/>
      <c r="K33" s="40">
        <v>-82245514</v>
      </c>
      <c r="L33" s="40">
        <v>-198862967</v>
      </c>
      <c r="M33" s="40">
        <v>-153610756</v>
      </c>
      <c r="N33" s="40">
        <v>-83716934</v>
      </c>
      <c r="O33" s="40">
        <v>-27268791</v>
      </c>
      <c r="P33" s="40"/>
      <c r="Q33" s="40"/>
      <c r="R33" s="40"/>
      <c r="S33" s="40"/>
      <c r="T33" s="40"/>
      <c r="U33" s="40"/>
      <c r="V33" s="40"/>
      <c r="W33" s="40"/>
      <c r="X33" s="40"/>
      <c r="Z33" s="27" t="s">
        <v>644</v>
      </c>
      <c r="AB33" s="27" t="s">
        <v>89</v>
      </c>
    </row>
    <row r="34" spans="1:28" s="27" customFormat="1" ht="15" customHeight="1" x14ac:dyDescent="0.25">
      <c r="A34" s="38" t="s">
        <v>180</v>
      </c>
      <c r="B34" s="54" t="s">
        <v>544</v>
      </c>
      <c r="C34" s="39">
        <f t="shared" si="3"/>
        <v>29</v>
      </c>
      <c r="D34" s="39">
        <f t="shared" si="0"/>
        <v>25</v>
      </c>
      <c r="E34" s="39">
        <f t="shared" si="1"/>
        <v>29</v>
      </c>
      <c r="F34" s="39">
        <f t="shared" si="2"/>
        <v>14</v>
      </c>
      <c r="I34" s="40"/>
      <c r="J34" s="40"/>
      <c r="K34" s="40">
        <v>22087556</v>
      </c>
      <c r="L34" s="40">
        <v>29925184</v>
      </c>
      <c r="M34" s="40">
        <v>25618915</v>
      </c>
      <c r="N34" s="40">
        <v>29041926</v>
      </c>
      <c r="O34" s="40">
        <v>14695827</v>
      </c>
      <c r="P34" s="40"/>
      <c r="Q34" s="40"/>
      <c r="R34" s="40"/>
      <c r="S34" s="40"/>
      <c r="T34" s="40"/>
      <c r="U34" s="40"/>
      <c r="V34" s="40"/>
      <c r="W34" s="40"/>
      <c r="X34" s="40"/>
      <c r="Z34" s="27" t="s">
        <v>644</v>
      </c>
      <c r="AB34" s="27" t="s">
        <v>89</v>
      </c>
    </row>
    <row r="35" spans="1:28" s="27" customFormat="1" ht="15" customHeight="1" x14ac:dyDescent="0.25">
      <c r="A35" s="38" t="s">
        <v>181</v>
      </c>
      <c r="B35" s="55" t="s">
        <v>545</v>
      </c>
      <c r="C35" s="39">
        <f t="shared" si="3"/>
        <v>-537.00000009999997</v>
      </c>
      <c r="D35" s="39">
        <f t="shared" si="0"/>
        <v>-793.00000009999997</v>
      </c>
      <c r="E35" s="39">
        <f t="shared" si="1"/>
        <v>-1499.0000001000001</v>
      </c>
      <c r="F35" s="39">
        <f t="shared" si="2"/>
        <v>-474.00000010000002</v>
      </c>
      <c r="I35" s="40"/>
      <c r="J35" s="40"/>
      <c r="K35" s="40">
        <v>-1169885357</v>
      </c>
      <c r="L35" s="40">
        <v>-537000000</v>
      </c>
      <c r="M35" s="40">
        <v>-793000000</v>
      </c>
      <c r="N35" s="40">
        <v>-1499524466</v>
      </c>
      <c r="O35" s="40">
        <v>-474040305</v>
      </c>
      <c r="P35" s="40"/>
      <c r="Q35" s="40"/>
      <c r="R35" s="40"/>
      <c r="S35" s="40"/>
      <c r="T35" s="40"/>
      <c r="U35" s="40"/>
      <c r="V35" s="40"/>
      <c r="W35" s="40"/>
      <c r="X35" s="40"/>
      <c r="Z35" s="27" t="s">
        <v>644</v>
      </c>
      <c r="AB35" s="27" t="s">
        <v>89</v>
      </c>
    </row>
    <row r="36" spans="1:28" s="27" customFormat="1" ht="15" customHeight="1" x14ac:dyDescent="0.25">
      <c r="A36" s="38" t="s">
        <v>182</v>
      </c>
      <c r="B36" s="55" t="s">
        <v>203</v>
      </c>
      <c r="C36" s="39">
        <f t="shared" si="3"/>
        <v>-1303.0000001000001</v>
      </c>
      <c r="D36" s="39">
        <f t="shared" si="0"/>
        <v>-3420.0000000999999</v>
      </c>
      <c r="E36" s="39">
        <f t="shared" si="1"/>
        <v>-1801.0000001000001</v>
      </c>
      <c r="F36" s="39">
        <f t="shared" si="2"/>
        <v>-6677.0000000999999</v>
      </c>
      <c r="I36" s="40"/>
      <c r="J36" s="40"/>
      <c r="K36" s="40">
        <v>-4616653876</v>
      </c>
      <c r="L36" s="40">
        <v>-1303326529</v>
      </c>
      <c r="M36" s="40">
        <v>-3420676378</v>
      </c>
      <c r="N36" s="40">
        <v>-1801115170</v>
      </c>
      <c r="O36" s="40">
        <v>-6677379046</v>
      </c>
      <c r="P36" s="40"/>
      <c r="Q36" s="40"/>
      <c r="R36" s="40"/>
      <c r="S36" s="40"/>
      <c r="T36" s="40"/>
      <c r="U36" s="40"/>
      <c r="V36" s="40"/>
      <c r="W36" s="40"/>
      <c r="X36" s="40"/>
      <c r="Z36" s="27" t="s">
        <v>644</v>
      </c>
      <c r="AB36" s="27" t="s">
        <v>89</v>
      </c>
    </row>
    <row r="37" spans="1:28" s="27" customFormat="1" ht="15" customHeight="1" x14ac:dyDescent="0.25">
      <c r="A37" s="38" t="s">
        <v>124</v>
      </c>
      <c r="B37" s="55" t="s">
        <v>31</v>
      </c>
      <c r="C37" s="39">
        <f t="shared" si="3"/>
        <v>36</v>
      </c>
      <c r="D37" s="39">
        <f t="shared" si="0"/>
        <v>16</v>
      </c>
      <c r="E37" s="39">
        <f t="shared" si="1"/>
        <v>593</v>
      </c>
      <c r="F37" s="39">
        <f t="shared" si="2"/>
        <v>212</v>
      </c>
      <c r="I37" s="39">
        <f t="shared" ref="I37:O37" si="8">I38-SUM(I28:I36)</f>
        <v>0</v>
      </c>
      <c r="J37" s="39">
        <f t="shared" si="8"/>
        <v>0</v>
      </c>
      <c r="K37" s="39">
        <f t="shared" si="8"/>
        <v>38981623</v>
      </c>
      <c r="L37" s="39">
        <f t="shared" si="8"/>
        <v>36433456</v>
      </c>
      <c r="M37" s="39">
        <f t="shared" si="8"/>
        <v>16050021</v>
      </c>
      <c r="N37" s="39">
        <f t="shared" si="8"/>
        <v>593606920</v>
      </c>
      <c r="O37" s="39">
        <f t="shared" si="8"/>
        <v>212630246</v>
      </c>
      <c r="P37" s="39">
        <f t="shared" ref="P37:X37" si="9">P38-SUM(P28:P36)</f>
        <v>0</v>
      </c>
      <c r="Q37" s="39">
        <f t="shared" si="9"/>
        <v>0</v>
      </c>
      <c r="R37" s="39">
        <f t="shared" si="9"/>
        <v>0</v>
      </c>
      <c r="S37" s="39">
        <f t="shared" si="9"/>
        <v>0</v>
      </c>
      <c r="T37" s="39">
        <f t="shared" si="9"/>
        <v>0</v>
      </c>
      <c r="U37" s="39">
        <f t="shared" si="9"/>
        <v>0</v>
      </c>
      <c r="V37" s="39">
        <f t="shared" si="9"/>
        <v>0</v>
      </c>
      <c r="W37" s="39">
        <f t="shared" si="9"/>
        <v>0</v>
      </c>
      <c r="X37" s="39">
        <f t="shared" si="9"/>
        <v>0</v>
      </c>
      <c r="AB37" s="27" t="s">
        <v>89</v>
      </c>
    </row>
    <row r="38" spans="1:28" s="27" customFormat="1" ht="15" customHeight="1" x14ac:dyDescent="0.25">
      <c r="A38" s="45" t="s">
        <v>183</v>
      </c>
      <c r="B38" s="9" t="s">
        <v>546</v>
      </c>
      <c r="C38" s="46">
        <f t="shared" si="3"/>
        <v>-2404.0000000999999</v>
      </c>
      <c r="D38" s="46">
        <f t="shared" si="0"/>
        <v>-3482.0000000999999</v>
      </c>
      <c r="E38" s="46">
        <f t="shared" si="1"/>
        <v>-3816.0000000999999</v>
      </c>
      <c r="F38" s="46">
        <f t="shared" si="2"/>
        <v>-7446.0000000999999</v>
      </c>
      <c r="I38" s="47"/>
      <c r="J38" s="47"/>
      <c r="K38" s="47">
        <v>-6375558942</v>
      </c>
      <c r="L38" s="47">
        <v>-2404521289</v>
      </c>
      <c r="M38" s="47">
        <v>-3482716110</v>
      </c>
      <c r="N38" s="47">
        <v>-3816494444</v>
      </c>
      <c r="O38" s="47">
        <v>-7446815112</v>
      </c>
      <c r="P38" s="47"/>
      <c r="Q38" s="47"/>
      <c r="R38" s="47"/>
      <c r="S38" s="47"/>
      <c r="T38" s="47"/>
      <c r="U38" s="47"/>
      <c r="V38" s="47"/>
      <c r="W38" s="47"/>
      <c r="X38" s="47"/>
      <c r="Z38" s="27" t="s">
        <v>644</v>
      </c>
      <c r="AB38" s="27" t="s">
        <v>89</v>
      </c>
    </row>
    <row r="39" spans="1:28" s="27" customFormat="1" ht="15" customHeight="1" x14ac:dyDescent="0.25">
      <c r="A39" s="38" t="s">
        <v>184</v>
      </c>
      <c r="B39" s="6" t="s">
        <v>853</v>
      </c>
      <c r="C39" s="39">
        <f t="shared" si="3"/>
        <v>-22.000000100000001</v>
      </c>
      <c r="D39" s="39">
        <f t="shared" si="0"/>
        <v>3993</v>
      </c>
      <c r="E39" s="39">
        <f t="shared" si="1"/>
        <v>-2514.0000000999999</v>
      </c>
      <c r="F39" s="39">
        <f t="shared" si="2"/>
        <v>2986</v>
      </c>
      <c r="I39" s="40"/>
      <c r="J39" s="40"/>
      <c r="K39" s="40">
        <v>-180000000</v>
      </c>
      <c r="L39" s="40">
        <v>-22100000</v>
      </c>
      <c r="M39" s="40">
        <v>3993900000</v>
      </c>
      <c r="N39" s="40">
        <v>-2514500000</v>
      </c>
      <c r="O39" s="40">
        <v>2986610000</v>
      </c>
      <c r="P39" s="40"/>
      <c r="Q39" s="40"/>
      <c r="R39" s="40"/>
      <c r="S39" s="40"/>
      <c r="T39" s="40"/>
      <c r="U39" s="40"/>
      <c r="V39" s="40"/>
      <c r="W39" s="40"/>
      <c r="X39" s="40"/>
      <c r="Z39" s="27" t="s">
        <v>644</v>
      </c>
      <c r="AB39" s="27" t="s">
        <v>89</v>
      </c>
    </row>
    <row r="40" spans="1:28" s="27" customFormat="1" ht="15" customHeight="1" x14ac:dyDescent="0.25">
      <c r="A40" s="38" t="s">
        <v>185</v>
      </c>
      <c r="B40" s="6" t="s">
        <v>697</v>
      </c>
      <c r="C40" s="39">
        <f t="shared" si="3"/>
        <v>3500</v>
      </c>
      <c r="D40" s="39">
        <f t="shared" si="0"/>
        <v>6400</v>
      </c>
      <c r="E40" s="39">
        <f t="shared" si="1"/>
        <v>3000</v>
      </c>
      <c r="F40" s="39">
        <f t="shared" si="2"/>
        <v>7000</v>
      </c>
      <c r="I40" s="40"/>
      <c r="J40" s="40"/>
      <c r="K40" s="40">
        <v>10075000000</v>
      </c>
      <c r="L40" s="40">
        <v>3500000000</v>
      </c>
      <c r="M40" s="40">
        <v>6400000000</v>
      </c>
      <c r="N40" s="40">
        <v>3000000000</v>
      </c>
      <c r="O40" s="40">
        <v>7000000000</v>
      </c>
      <c r="P40" s="40"/>
      <c r="Q40" s="40"/>
      <c r="R40" s="40"/>
      <c r="S40" s="40"/>
      <c r="T40" s="40"/>
      <c r="U40" s="40"/>
      <c r="V40" s="40"/>
      <c r="W40" s="40"/>
      <c r="X40" s="40"/>
      <c r="Z40" s="27" t="s">
        <v>644</v>
      </c>
      <c r="AB40" s="27" t="s">
        <v>89</v>
      </c>
    </row>
    <row r="41" spans="1:28" s="27" customFormat="1" ht="15" customHeight="1" x14ac:dyDescent="0.25">
      <c r="A41" s="38" t="s">
        <v>186</v>
      </c>
      <c r="B41" s="6" t="s">
        <v>696</v>
      </c>
      <c r="C41" s="39">
        <f t="shared" si="3"/>
        <v>-3010.0000000999999</v>
      </c>
      <c r="D41" s="39">
        <f t="shared" si="0"/>
        <v>-6275.0000000999999</v>
      </c>
      <c r="E41" s="39">
        <f t="shared" si="1"/>
        <v>-4172.0000000999999</v>
      </c>
      <c r="F41" s="39">
        <f t="shared" si="2"/>
        <v>-4745.0000000999999</v>
      </c>
      <c r="I41" s="40"/>
      <c r="J41" s="40"/>
      <c r="K41" s="40">
        <v>-5558439313</v>
      </c>
      <c r="L41" s="40">
        <v>-3010817850</v>
      </c>
      <c r="M41" s="40">
        <v>-6275978700</v>
      </c>
      <c r="N41" s="40">
        <v>-4172606000</v>
      </c>
      <c r="O41" s="40">
        <v>-4745529500</v>
      </c>
      <c r="P41" s="40"/>
      <c r="Q41" s="40"/>
      <c r="R41" s="40"/>
      <c r="S41" s="40"/>
      <c r="T41" s="40"/>
      <c r="U41" s="40"/>
      <c r="V41" s="40"/>
      <c r="W41" s="40"/>
      <c r="X41" s="40"/>
      <c r="Z41" s="27" t="s">
        <v>644</v>
      </c>
      <c r="AB41" s="27" t="s">
        <v>89</v>
      </c>
    </row>
    <row r="42" spans="1:28" s="27" customFormat="1" ht="15" customHeight="1" x14ac:dyDescent="0.25">
      <c r="A42" s="38" t="s">
        <v>187</v>
      </c>
      <c r="B42" s="6" t="s">
        <v>204</v>
      </c>
      <c r="C42" s="39">
        <f t="shared" si="3"/>
        <v>-131.00000009999999</v>
      </c>
      <c r="D42" s="39">
        <f t="shared" si="0"/>
        <v>-319.00000010000002</v>
      </c>
      <c r="E42" s="39">
        <f t="shared" si="1"/>
        <v>-71.000000099999994</v>
      </c>
      <c r="F42" s="39" t="str">
        <f>+IF(O42="","―",IF(O42&lt;0,ROUNDDOWN(O42/10^6,0)+-0.0000001,ROUNDDOWN(O42/10^6,0)))</f>
        <v>―</v>
      </c>
      <c r="I42" s="40"/>
      <c r="J42" s="40"/>
      <c r="K42" s="40">
        <v>0</v>
      </c>
      <c r="L42" s="40">
        <v>-131125000</v>
      </c>
      <c r="M42" s="40">
        <v>-319500000</v>
      </c>
      <c r="N42" s="40">
        <v>-71000000</v>
      </c>
      <c r="O42" s="40"/>
      <c r="P42" s="40"/>
      <c r="Q42" s="40"/>
      <c r="R42" s="40"/>
      <c r="S42" s="40"/>
      <c r="T42" s="40"/>
      <c r="U42" s="40"/>
      <c r="V42" s="40"/>
      <c r="W42" s="40"/>
      <c r="X42" s="40"/>
      <c r="Z42" s="27" t="s">
        <v>644</v>
      </c>
      <c r="AB42" s="27" t="s">
        <v>89</v>
      </c>
    </row>
    <row r="43" spans="1:28" s="27" customFormat="1" ht="15" customHeight="1" x14ac:dyDescent="0.25">
      <c r="A43" s="38" t="s">
        <v>188</v>
      </c>
      <c r="B43" s="6" t="s">
        <v>547</v>
      </c>
      <c r="C43" s="39">
        <f t="shared" si="3"/>
        <v>48</v>
      </c>
      <c r="D43" s="39">
        <f t="shared" si="0"/>
        <v>21</v>
      </c>
      <c r="E43" s="39">
        <f t="shared" si="1"/>
        <v>20</v>
      </c>
      <c r="F43" s="39">
        <f t="shared" si="2"/>
        <v>16</v>
      </c>
      <c r="I43" s="40"/>
      <c r="J43" s="40"/>
      <c r="K43" s="40">
        <v>140646000</v>
      </c>
      <c r="L43" s="40">
        <v>48192000</v>
      </c>
      <c r="M43" s="40">
        <v>21407700</v>
      </c>
      <c r="N43" s="40">
        <v>20745600</v>
      </c>
      <c r="O43" s="40">
        <v>16897500</v>
      </c>
      <c r="P43" s="40"/>
      <c r="Q43" s="40"/>
      <c r="R43" s="40"/>
      <c r="S43" s="40"/>
      <c r="T43" s="40"/>
      <c r="U43" s="40"/>
      <c r="V43" s="40"/>
      <c r="W43" s="40"/>
      <c r="X43" s="40"/>
      <c r="Z43" s="27" t="s">
        <v>644</v>
      </c>
      <c r="AB43" s="27" t="s">
        <v>89</v>
      </c>
    </row>
    <row r="44" spans="1:28" s="27" customFormat="1" ht="15" customHeight="1" x14ac:dyDescent="0.25">
      <c r="A44" s="38" t="s">
        <v>189</v>
      </c>
      <c r="B44" s="6" t="s">
        <v>205</v>
      </c>
      <c r="C44" s="39" t="str">
        <f t="shared" si="3"/>
        <v>―</v>
      </c>
      <c r="D44" s="39">
        <f t="shared" si="0"/>
        <v>-9.9999999999999995E-8</v>
      </c>
      <c r="E44" s="39">
        <f t="shared" si="1"/>
        <v>-9.9999999999999995E-8</v>
      </c>
      <c r="F44" s="39" t="str">
        <f t="shared" si="2"/>
        <v>―</v>
      </c>
      <c r="I44" s="40"/>
      <c r="J44" s="40"/>
      <c r="K44" s="40">
        <v>-83676</v>
      </c>
      <c r="L44" s="40"/>
      <c r="M44" s="40">
        <v>-81320</v>
      </c>
      <c r="N44" s="40">
        <v>-110663</v>
      </c>
      <c r="O44" s="40"/>
      <c r="P44" s="40"/>
      <c r="Q44" s="40"/>
      <c r="R44" s="40"/>
      <c r="S44" s="40"/>
      <c r="T44" s="40"/>
      <c r="U44" s="40"/>
      <c r="V44" s="40"/>
      <c r="W44" s="40"/>
      <c r="X44" s="40"/>
      <c r="Z44" s="27" t="s">
        <v>644</v>
      </c>
      <c r="AB44" s="27" t="s">
        <v>89</v>
      </c>
    </row>
    <row r="45" spans="1:28" s="27" customFormat="1" ht="15" customHeight="1" x14ac:dyDescent="0.25">
      <c r="A45" s="38" t="s">
        <v>190</v>
      </c>
      <c r="B45" s="6" t="s">
        <v>206</v>
      </c>
      <c r="C45" s="39">
        <f t="shared" si="3"/>
        <v>-1494.0000001000001</v>
      </c>
      <c r="D45" s="39">
        <f t="shared" si="0"/>
        <v>-1929.0000001000001</v>
      </c>
      <c r="E45" s="39">
        <f t="shared" si="1"/>
        <v>-1840.0000001000001</v>
      </c>
      <c r="F45" s="39">
        <f t="shared" si="2"/>
        <v>-1888.0000001000001</v>
      </c>
      <c r="I45" s="40"/>
      <c r="J45" s="40"/>
      <c r="K45" s="40">
        <v>-1340673889</v>
      </c>
      <c r="L45" s="40">
        <v>-1494128453</v>
      </c>
      <c r="M45" s="40">
        <v>-1929588843</v>
      </c>
      <c r="N45" s="40">
        <v>-1840282991</v>
      </c>
      <c r="O45" s="40">
        <v>-1888766434</v>
      </c>
      <c r="P45" s="40"/>
      <c r="Q45" s="40"/>
      <c r="R45" s="40"/>
      <c r="S45" s="40"/>
      <c r="T45" s="40"/>
      <c r="U45" s="40"/>
      <c r="V45" s="40"/>
      <c r="W45" s="40"/>
      <c r="X45" s="40"/>
      <c r="Z45" s="27" t="s">
        <v>644</v>
      </c>
      <c r="AB45" s="27" t="s">
        <v>89</v>
      </c>
    </row>
    <row r="46" spans="1:28" s="27" customFormat="1" ht="15" customHeight="1" x14ac:dyDescent="0.25">
      <c r="A46" s="38" t="s">
        <v>191</v>
      </c>
      <c r="B46" s="6" t="s">
        <v>548</v>
      </c>
      <c r="C46" s="39">
        <f t="shared" si="3"/>
        <v>-82.000000099999994</v>
      </c>
      <c r="D46" s="39">
        <f t="shared" si="0"/>
        <v>-101.00000009999999</v>
      </c>
      <c r="E46" s="39">
        <f t="shared" si="1"/>
        <v>-134.00000009999999</v>
      </c>
      <c r="F46" s="39">
        <f t="shared" si="2"/>
        <v>-154.00000009999999</v>
      </c>
      <c r="I46" s="40"/>
      <c r="J46" s="40"/>
      <c r="K46" s="40">
        <v>-54242810</v>
      </c>
      <c r="L46" s="40">
        <v>-82670301</v>
      </c>
      <c r="M46" s="40">
        <v>-101093713</v>
      </c>
      <c r="N46" s="40">
        <v>-134352868</v>
      </c>
      <c r="O46" s="40">
        <v>-154293562</v>
      </c>
      <c r="P46" s="40"/>
      <c r="Q46" s="40"/>
      <c r="R46" s="40"/>
      <c r="S46" s="40"/>
      <c r="T46" s="40"/>
      <c r="U46" s="40"/>
      <c r="V46" s="40"/>
      <c r="W46" s="40"/>
      <c r="X46" s="40"/>
      <c r="Z46" s="27" t="s">
        <v>644</v>
      </c>
      <c r="AB46" s="27" t="s">
        <v>89</v>
      </c>
    </row>
    <row r="47" spans="1:28" s="27" customFormat="1" ht="15" customHeight="1" x14ac:dyDescent="0.25">
      <c r="A47" s="38" t="s">
        <v>124</v>
      </c>
      <c r="B47" s="6" t="s">
        <v>31</v>
      </c>
      <c r="C47" s="39">
        <f t="shared" si="3"/>
        <v>-22.000000100000001</v>
      </c>
      <c r="D47" s="39">
        <f t="shared" si="0"/>
        <v>-4.0000001000000003</v>
      </c>
      <c r="E47" s="39">
        <f t="shared" si="1"/>
        <v>-9.0000000999999994</v>
      </c>
      <c r="F47" s="39">
        <f t="shared" si="2"/>
        <v>-13.000000099999999</v>
      </c>
      <c r="I47" s="39">
        <f t="shared" ref="I47:O47" si="10">I48-SUM(I39:I46)</f>
        <v>0</v>
      </c>
      <c r="J47" s="39">
        <f t="shared" si="10"/>
        <v>0</v>
      </c>
      <c r="K47" s="39">
        <f t="shared" si="10"/>
        <v>-63666605</v>
      </c>
      <c r="L47" s="39">
        <f t="shared" si="10"/>
        <v>-22409536</v>
      </c>
      <c r="M47" s="39">
        <f t="shared" si="10"/>
        <v>-4418472</v>
      </c>
      <c r="N47" s="39">
        <f t="shared" si="10"/>
        <v>-9042976</v>
      </c>
      <c r="O47" s="39">
        <f t="shared" si="10"/>
        <v>-13226611</v>
      </c>
      <c r="P47" s="39">
        <f t="shared" ref="P47:X47" si="11">P48-SUM(P39:P46)</f>
        <v>0</v>
      </c>
      <c r="Q47" s="39">
        <f t="shared" si="11"/>
        <v>0</v>
      </c>
      <c r="R47" s="39">
        <f t="shared" si="11"/>
        <v>0</v>
      </c>
      <c r="S47" s="39">
        <f t="shared" si="11"/>
        <v>0</v>
      </c>
      <c r="T47" s="39">
        <f t="shared" si="11"/>
        <v>0</v>
      </c>
      <c r="U47" s="39">
        <f t="shared" si="11"/>
        <v>0</v>
      </c>
      <c r="V47" s="39">
        <f t="shared" si="11"/>
        <v>0</v>
      </c>
      <c r="W47" s="39">
        <f t="shared" si="11"/>
        <v>0</v>
      </c>
      <c r="X47" s="39">
        <f t="shared" si="11"/>
        <v>0</v>
      </c>
      <c r="AB47" s="27" t="s">
        <v>89</v>
      </c>
    </row>
    <row r="48" spans="1:28" s="27" customFormat="1" ht="15" customHeight="1" x14ac:dyDescent="0.25">
      <c r="A48" s="45" t="s">
        <v>192</v>
      </c>
      <c r="B48" s="57" t="s">
        <v>549</v>
      </c>
      <c r="C48" s="46">
        <f t="shared" si="3"/>
        <v>-1215.0000001000001</v>
      </c>
      <c r="D48" s="46">
        <f t="shared" si="0"/>
        <v>1784</v>
      </c>
      <c r="E48" s="46">
        <f t="shared" si="1"/>
        <v>-5721.0000000999999</v>
      </c>
      <c r="F48" s="46">
        <f t="shared" si="2"/>
        <v>3201</v>
      </c>
      <c r="I48" s="47"/>
      <c r="J48" s="47"/>
      <c r="K48" s="47">
        <v>3018539707</v>
      </c>
      <c r="L48" s="47">
        <v>-1215059140</v>
      </c>
      <c r="M48" s="47">
        <v>1784646652</v>
      </c>
      <c r="N48" s="47">
        <v>-5721149898</v>
      </c>
      <c r="O48" s="47">
        <v>3201691393</v>
      </c>
      <c r="P48" s="47"/>
      <c r="Q48" s="47"/>
      <c r="R48" s="47"/>
      <c r="S48" s="47"/>
      <c r="T48" s="47"/>
      <c r="U48" s="47"/>
      <c r="V48" s="47"/>
      <c r="W48" s="47"/>
      <c r="X48" s="47"/>
      <c r="Z48" s="27" t="s">
        <v>644</v>
      </c>
      <c r="AB48" s="27" t="s">
        <v>89</v>
      </c>
    </row>
    <row r="49" spans="1:28" s="27" customFormat="1" ht="15" customHeight="1" x14ac:dyDescent="0.25">
      <c r="A49" s="45" t="s">
        <v>861</v>
      </c>
      <c r="B49" s="57" t="s">
        <v>207</v>
      </c>
      <c r="C49" s="46">
        <f t="shared" si="3"/>
        <v>1533</v>
      </c>
      <c r="D49" s="46">
        <f t="shared" si="0"/>
        <v>2550</v>
      </c>
      <c r="E49" s="46">
        <f t="shared" si="1"/>
        <v>-2808.0000000999999</v>
      </c>
      <c r="F49" s="46">
        <f t="shared" si="2"/>
        <v>1274</v>
      </c>
      <c r="I49" s="46">
        <f t="shared" ref="I49:O49" si="12">I51-I50</f>
        <v>0</v>
      </c>
      <c r="J49" s="46">
        <f t="shared" si="12"/>
        <v>0</v>
      </c>
      <c r="K49" s="46">
        <f t="shared" si="12"/>
        <v>1711823974</v>
      </c>
      <c r="L49" s="46">
        <f t="shared" si="12"/>
        <v>1533654517</v>
      </c>
      <c r="M49" s="46">
        <f t="shared" si="12"/>
        <v>2550922206</v>
      </c>
      <c r="N49" s="46">
        <f t="shared" si="12"/>
        <v>-2808854888</v>
      </c>
      <c r="O49" s="46">
        <f t="shared" si="12"/>
        <v>1274305368</v>
      </c>
      <c r="P49" s="46">
        <f t="shared" ref="P49:X49" si="13">P51-P50</f>
        <v>0</v>
      </c>
      <c r="Q49" s="46">
        <f t="shared" si="13"/>
        <v>0</v>
      </c>
      <c r="R49" s="46">
        <f t="shared" si="13"/>
        <v>0</v>
      </c>
      <c r="S49" s="46">
        <f t="shared" si="13"/>
        <v>0</v>
      </c>
      <c r="T49" s="46">
        <f t="shared" si="13"/>
        <v>0</v>
      </c>
      <c r="U49" s="46">
        <f t="shared" si="13"/>
        <v>0</v>
      </c>
      <c r="V49" s="46">
        <f t="shared" si="13"/>
        <v>0</v>
      </c>
      <c r="W49" s="46">
        <f t="shared" si="13"/>
        <v>0</v>
      </c>
      <c r="X49" s="46">
        <f t="shared" si="13"/>
        <v>0</v>
      </c>
      <c r="AB49" s="27" t="s">
        <v>89</v>
      </c>
    </row>
    <row r="50" spans="1:28" s="27" customFormat="1" ht="15" customHeight="1" x14ac:dyDescent="0.25">
      <c r="A50" s="45" t="s">
        <v>193</v>
      </c>
      <c r="B50" s="57" t="s">
        <v>550</v>
      </c>
      <c r="C50" s="46">
        <f t="shared" si="3"/>
        <v>7678</v>
      </c>
      <c r="D50" s="46">
        <f t="shared" si="0"/>
        <v>9211</v>
      </c>
      <c r="E50" s="46">
        <f t="shared" si="1"/>
        <v>11762</v>
      </c>
      <c r="F50" s="46">
        <f t="shared" si="2"/>
        <v>8953</v>
      </c>
      <c r="I50" s="47"/>
      <c r="J50" s="47"/>
      <c r="K50" s="47">
        <v>5966339527</v>
      </c>
      <c r="L50" s="47">
        <v>7678163501</v>
      </c>
      <c r="M50" s="47">
        <v>9211818018</v>
      </c>
      <c r="N50" s="47">
        <v>11762740224</v>
      </c>
      <c r="O50" s="47">
        <v>8953885336</v>
      </c>
      <c r="P50" s="47"/>
      <c r="Q50" s="47"/>
      <c r="R50" s="47"/>
      <c r="S50" s="47"/>
      <c r="T50" s="47"/>
      <c r="U50" s="47"/>
      <c r="V50" s="47"/>
      <c r="W50" s="47"/>
      <c r="X50" s="47"/>
      <c r="Z50" s="27" t="s">
        <v>644</v>
      </c>
      <c r="AB50" s="27" t="s">
        <v>89</v>
      </c>
    </row>
    <row r="51" spans="1:28" s="27" customFormat="1" ht="15" customHeight="1" x14ac:dyDescent="0.25">
      <c r="A51" s="45" t="s">
        <v>194</v>
      </c>
      <c r="B51" s="57" t="s">
        <v>551</v>
      </c>
      <c r="C51" s="46">
        <f t="shared" si="3"/>
        <v>9211</v>
      </c>
      <c r="D51" s="46">
        <f t="shared" si="0"/>
        <v>11762</v>
      </c>
      <c r="E51" s="46">
        <f t="shared" si="1"/>
        <v>8953</v>
      </c>
      <c r="F51" s="46">
        <f t="shared" si="2"/>
        <v>10228</v>
      </c>
      <c r="I51" s="47"/>
      <c r="J51" s="47"/>
      <c r="K51" s="47">
        <v>7678163501</v>
      </c>
      <c r="L51" s="47">
        <v>9211818018</v>
      </c>
      <c r="M51" s="47">
        <v>11762740224</v>
      </c>
      <c r="N51" s="47">
        <v>8953885336</v>
      </c>
      <c r="O51" s="47">
        <v>10228190704</v>
      </c>
      <c r="P51" s="47"/>
      <c r="Q51" s="47"/>
      <c r="R51" s="47"/>
      <c r="S51" s="47"/>
      <c r="T51" s="47"/>
      <c r="U51" s="47"/>
      <c r="V51" s="47"/>
      <c r="W51" s="47"/>
      <c r="X51" s="47"/>
      <c r="Z51" s="27" t="s">
        <v>644</v>
      </c>
      <c r="AB51" s="27" t="s">
        <v>89</v>
      </c>
    </row>
    <row r="52" spans="1:28" ht="15" customHeight="1" x14ac:dyDescent="0.25">
      <c r="Y52" s="27"/>
      <c r="Z52" s="27"/>
      <c r="AB52" s="3" t="s">
        <v>89</v>
      </c>
    </row>
    <row r="53" spans="1:28" ht="15" customHeight="1" x14ac:dyDescent="0.2">
      <c r="AB53" s="3" t="s">
        <v>89</v>
      </c>
    </row>
    <row r="54" spans="1:28" ht="15" customHeight="1" x14ac:dyDescent="0.2">
      <c r="A54" s="3" t="s">
        <v>89</v>
      </c>
      <c r="B54" s="3" t="s">
        <v>89</v>
      </c>
      <c r="C54" s="3" t="s">
        <v>89</v>
      </c>
      <c r="D54" s="3" t="s">
        <v>89</v>
      </c>
      <c r="E54" s="3" t="s">
        <v>89</v>
      </c>
      <c r="F54" s="3" t="s">
        <v>89</v>
      </c>
      <c r="G54" s="3" t="s">
        <v>89</v>
      </c>
      <c r="H54" s="3" t="s">
        <v>89</v>
      </c>
      <c r="I54" s="3" t="s">
        <v>89</v>
      </c>
      <c r="J54" s="3" t="s">
        <v>89</v>
      </c>
      <c r="K54" s="3" t="s">
        <v>89</v>
      </c>
      <c r="L54" s="3" t="s">
        <v>89</v>
      </c>
      <c r="M54" s="3" t="s">
        <v>89</v>
      </c>
      <c r="N54" s="3" t="s">
        <v>89</v>
      </c>
      <c r="O54" s="3" t="s">
        <v>89</v>
      </c>
      <c r="P54" s="3" t="s">
        <v>89</v>
      </c>
      <c r="Q54" s="3" t="s">
        <v>89</v>
      </c>
      <c r="R54" s="3" t="s">
        <v>89</v>
      </c>
      <c r="S54" s="3" t="s">
        <v>89</v>
      </c>
      <c r="T54" s="3" t="s">
        <v>89</v>
      </c>
      <c r="U54" s="3" t="s">
        <v>89</v>
      </c>
      <c r="V54" s="3" t="s">
        <v>89</v>
      </c>
      <c r="W54" s="3" t="s">
        <v>89</v>
      </c>
      <c r="X54" s="3" t="s">
        <v>89</v>
      </c>
      <c r="Y54" s="3" t="s">
        <v>89</v>
      </c>
      <c r="Z54" s="3" t="s">
        <v>89</v>
      </c>
      <c r="AA54" s="3" t="s">
        <v>89</v>
      </c>
      <c r="AB54" s="3" t="s">
        <v>89</v>
      </c>
    </row>
  </sheetData>
  <mergeCells count="2">
    <mergeCell ref="A6:B7"/>
    <mergeCell ref="A2:F2"/>
  </mergeCells>
  <phoneticPr fontId="3"/>
  <printOptions horizontalCentered="1"/>
  <pageMargins left="0.7" right="0.7" top="0.75" bottom="0.75" header="0.3" footer="0.3"/>
  <pageSetup paperSize="9" scale="75" orientation="portrait" verticalDpi="300" r:id="rId1"/>
  <headerFooter>
    <oddFooter>&amp;R4</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071C-046E-426E-8FAA-A788ED7716B0}">
  <sheetPr>
    <tabColor rgb="FFFFFF00"/>
  </sheetPr>
  <dimension ref="A1"/>
  <sheetViews>
    <sheetView workbookViewId="0">
      <selection activeCell="G14" sqref="G14"/>
    </sheetView>
  </sheetViews>
  <sheetFormatPr defaultRowHeight="15.75" x14ac:dyDescent="0.25"/>
  <sheetData/>
  <phoneticPr fontId="3"/>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0F88-5ECE-4EA5-9258-75BC3D87F3FC}">
  <dimension ref="B2:O4"/>
  <sheetViews>
    <sheetView showGridLines="0" workbookViewId="0">
      <selection activeCell="G14" sqref="G14"/>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2023</v>
      </c>
      <c r="C4" s="113" t="str">
        <f>"FY"&amp;$B$4-4</f>
        <v>FY2019</v>
      </c>
      <c r="D4" s="113" t="str">
        <f>"FY"&amp;$B$4-3</f>
        <v>FY2020</v>
      </c>
      <c r="E4" s="113" t="str">
        <f>"FY"&amp;$B$4-2</f>
        <v>FY2021</v>
      </c>
      <c r="F4" s="113" t="str">
        <f>"FY"&amp;$B$4-1</f>
        <v>FY2022</v>
      </c>
      <c r="G4" s="113" t="str">
        <f>"FY"&amp;$B$4</f>
        <v>FY2023</v>
      </c>
      <c r="H4" s="113" t="str">
        <f>"FY"&amp;$B$4+1</f>
        <v>FY2024</v>
      </c>
      <c r="I4" s="113" t="str">
        <f>"FY"&amp;$B$4+1</f>
        <v>FY2024</v>
      </c>
      <c r="J4" s="113">
        <f>$B$4-4</f>
        <v>2019</v>
      </c>
      <c r="K4" s="113">
        <f>$B$4-3</f>
        <v>2020</v>
      </c>
      <c r="L4" s="113">
        <f>$B$4-2</f>
        <v>2021</v>
      </c>
      <c r="M4" s="113">
        <f>$B$4-1</f>
        <v>2022</v>
      </c>
      <c r="N4" s="113">
        <f>$B$4</f>
        <v>2023</v>
      </c>
      <c r="O4" s="113">
        <f>$B$4+1</f>
        <v>2024</v>
      </c>
    </row>
  </sheetData>
  <mergeCells count="2">
    <mergeCell ref="C2:I2"/>
    <mergeCell ref="J2:O2"/>
  </mergeCells>
  <phoneticPr fontId="3"/>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D6C6-EFA2-4F94-B2DF-DAF2048981C6}">
  <dimension ref="A1:Y33"/>
  <sheetViews>
    <sheetView view="pageBreakPreview" zoomScaleNormal="100" zoomScaleSheetLayoutView="100"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35">
      <c r="A7" s="311" t="s">
        <v>758</v>
      </c>
      <c r="B7" s="311"/>
      <c r="C7" s="311"/>
      <c r="D7" s="311"/>
      <c r="E7" s="368" t="s">
        <v>391</v>
      </c>
      <c r="F7" s="369"/>
      <c r="G7" s="369"/>
      <c r="H7" s="369"/>
    </row>
    <row r="8" spans="1:8" ht="24.95" customHeight="1" x14ac:dyDescent="0.2">
      <c r="A8" s="311"/>
      <c r="B8" s="311"/>
      <c r="C8" s="311"/>
      <c r="D8" s="311"/>
      <c r="E8" s="370" t="s">
        <v>392</v>
      </c>
      <c r="F8" s="371"/>
      <c r="G8" s="371"/>
      <c r="H8" s="371"/>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row r="33" spans="3:25" ht="24.95" customHeight="1" x14ac:dyDescent="0.2">
      <c r="C33" s="3">
        <v>44.7</v>
      </c>
      <c r="D33" s="3">
        <v>43.5</v>
      </c>
      <c r="E33" s="3">
        <v>43.9</v>
      </c>
      <c r="F33" s="3">
        <v>44.3</v>
      </c>
      <c r="Y33" s="3" t="s">
        <v>821</v>
      </c>
    </row>
  </sheetData>
  <mergeCells count="3">
    <mergeCell ref="A7:D8"/>
    <mergeCell ref="E7:H7"/>
    <mergeCell ref="E8:H8"/>
  </mergeCells>
  <phoneticPr fontId="3"/>
  <pageMargins left="0.7" right="0.7" top="0.75" bottom="0.75" header="0.3" footer="0.3"/>
  <pageSetup paperSize="9" scale="9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16A33-CB74-4EB9-8598-060825BD5EC8}">
  <dimension ref="A1:AB92"/>
  <sheetViews>
    <sheetView defaultGridColor="0" colorId="23" zoomScaleNormal="100" workbookViewId="0">
      <pane xSplit="8" ySplit="3" topLeftCell="N40"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outlineLevelRow="1" x14ac:dyDescent="0.2"/>
  <cols>
    <col min="1" max="1" width="23.77734375" style="3" customWidth="1"/>
    <col min="2" max="2" width="30.77734375" style="3" customWidth="1"/>
    <col min="3" max="7" width="7.77734375" style="3" customWidth="1"/>
    <col min="8" max="8" width="11.44140625" style="3" bestFit="1" customWidth="1"/>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0</v>
      </c>
      <c r="I4" s="114" t="s">
        <v>375</v>
      </c>
      <c r="J4" s="114" t="s">
        <v>566</v>
      </c>
      <c r="AB4" s="3" t="s">
        <v>89</v>
      </c>
    </row>
    <row r="5" spans="1:28" s="27" customFormat="1" ht="15" customHeight="1" x14ac:dyDescent="0.25">
      <c r="G5" s="28" t="s">
        <v>1</v>
      </c>
      <c r="AB5" s="27" t="s">
        <v>89</v>
      </c>
    </row>
    <row r="6" spans="1:28" s="27" customFormat="1" ht="15" customHeight="1" x14ac:dyDescent="0.25">
      <c r="A6" s="312"/>
      <c r="B6" s="313"/>
      <c r="C6" s="117" t="str">
        <f>'23Q1_パラメータ設定'!$F$4</f>
        <v>FY2022</v>
      </c>
      <c r="D6" s="30" t="str">
        <f>'23Q1_パラメータ設定'!$G$4</f>
        <v>FY2023</v>
      </c>
      <c r="E6" s="117" t="str">
        <f>'23Q1_パラメータ設定'!$E$4</f>
        <v>FY2021</v>
      </c>
      <c r="F6" s="117" t="str">
        <f>'23Q1_パラメータ設定'!$F$4</f>
        <v>FY2022</v>
      </c>
      <c r="G6" s="122" t="str">
        <f>'23Q1_パラメータ設定'!$G$4</f>
        <v>FY2023</v>
      </c>
      <c r="I6" s="61" t="s">
        <v>78</v>
      </c>
      <c r="J6" s="61" t="s">
        <v>79</v>
      </c>
      <c r="K6" s="61" t="s">
        <v>80</v>
      </c>
      <c r="L6" s="61" t="s">
        <v>81</v>
      </c>
      <c r="M6" s="61" t="s">
        <v>9</v>
      </c>
      <c r="N6" s="61" t="s">
        <v>7</v>
      </c>
      <c r="O6" s="61" t="s">
        <v>8</v>
      </c>
      <c r="P6" s="61" t="s">
        <v>3</v>
      </c>
      <c r="Q6" s="61" t="s">
        <v>6</v>
      </c>
      <c r="R6" s="61" t="s">
        <v>82</v>
      </c>
      <c r="S6" s="61" t="s">
        <v>83</v>
      </c>
      <c r="T6" s="61" t="s">
        <v>84</v>
      </c>
      <c r="U6" s="61" t="s">
        <v>85</v>
      </c>
      <c r="V6" s="61" t="s">
        <v>86</v>
      </c>
      <c r="W6" s="61" t="s">
        <v>87</v>
      </c>
      <c r="X6" s="62" t="s">
        <v>88</v>
      </c>
      <c r="Z6" s="169" t="s">
        <v>635</v>
      </c>
      <c r="AB6" s="27" t="s">
        <v>89</v>
      </c>
    </row>
    <row r="7" spans="1:28" s="27" customFormat="1" ht="15" customHeight="1" x14ac:dyDescent="0.25">
      <c r="A7" s="314"/>
      <c r="B7" s="315"/>
      <c r="C7" s="119" t="s">
        <v>380</v>
      </c>
      <c r="D7" s="35" t="s">
        <v>380</v>
      </c>
      <c r="E7" s="118"/>
      <c r="F7" s="118"/>
      <c r="G7" s="118" t="s">
        <v>5</v>
      </c>
      <c r="I7" s="64" t="s">
        <v>380</v>
      </c>
      <c r="J7" s="64" t="s">
        <v>380</v>
      </c>
      <c r="K7" s="64" t="s">
        <v>380</v>
      </c>
      <c r="L7" s="64" t="s">
        <v>380</v>
      </c>
      <c r="M7" s="64" t="s">
        <v>380</v>
      </c>
      <c r="N7" s="64" t="s">
        <v>380</v>
      </c>
      <c r="O7" s="64" t="s">
        <v>380</v>
      </c>
      <c r="P7" s="64" t="s">
        <v>380</v>
      </c>
      <c r="Q7" s="64" t="s">
        <v>380</v>
      </c>
      <c r="R7" s="64" t="s">
        <v>380</v>
      </c>
      <c r="S7" s="64" t="s">
        <v>380</v>
      </c>
      <c r="T7" s="64" t="s">
        <v>380</v>
      </c>
      <c r="U7" s="64" t="s">
        <v>380</v>
      </c>
      <c r="V7" s="64" t="s">
        <v>380</v>
      </c>
      <c r="W7" s="64" t="s">
        <v>380</v>
      </c>
      <c r="X7" s="63" t="s">
        <v>380</v>
      </c>
      <c r="AB7" s="27" t="s">
        <v>89</v>
      </c>
    </row>
    <row r="8" spans="1:28" s="27" customFormat="1" ht="15" customHeight="1" x14ac:dyDescent="0.25">
      <c r="A8" s="36" t="s">
        <v>2</v>
      </c>
      <c r="B8" s="11" t="s">
        <v>12</v>
      </c>
      <c r="C8" s="37">
        <f t="shared" ref="C8:C49" si="0">+IF(OR(P8="",P8=0),"―",IF(P8&lt;0,ROUNDDOWN(P8/10^6,0)+-0.0000001,ROUNDDOWN(P8/10^6,0)))</f>
        <v>32059</v>
      </c>
      <c r="D8" s="37">
        <f t="shared" ref="D8:D49" si="1">+IF(OR(Q8="",Q8=0),"―",IF(Q8&lt;0,ROUNDDOWN(Q8/10^6,0)+-0.0000001,ROUNDDOWN(Q8/10^6,0)))</f>
        <v>32923</v>
      </c>
      <c r="E8" s="37" t="e">
        <f>#REF!</f>
        <v>#REF!</v>
      </c>
      <c r="F8" s="37" t="e">
        <f>#REF!</f>
        <v>#REF!</v>
      </c>
      <c r="G8" s="37" t="e">
        <f>#REF!</f>
        <v>#REF!</v>
      </c>
      <c r="I8" s="37">
        <f t="shared" ref="I8:X8" si="2">SUM(I9,I10,I11,I12)</f>
        <v>0</v>
      </c>
      <c r="J8" s="37">
        <f t="shared" si="2"/>
        <v>0</v>
      </c>
      <c r="K8" s="37">
        <f t="shared" si="2"/>
        <v>0</v>
      </c>
      <c r="L8" s="37">
        <f t="shared" si="2"/>
        <v>20479119598</v>
      </c>
      <c r="M8" s="37">
        <f t="shared" si="2"/>
        <v>23337981904</v>
      </c>
      <c r="N8" s="37">
        <f t="shared" si="2"/>
        <v>24960504492</v>
      </c>
      <c r="O8" s="37">
        <f t="shared" si="2"/>
        <v>29095009198</v>
      </c>
      <c r="P8" s="37">
        <f t="shared" si="2"/>
        <v>32059328119</v>
      </c>
      <c r="Q8" s="37">
        <f t="shared" si="2"/>
        <v>32923243062</v>
      </c>
      <c r="R8" s="37">
        <f t="shared" si="2"/>
        <v>0</v>
      </c>
      <c r="S8" s="37">
        <f t="shared" si="2"/>
        <v>0</v>
      </c>
      <c r="T8" s="37">
        <f t="shared" si="2"/>
        <v>0</v>
      </c>
      <c r="U8" s="37">
        <f t="shared" si="2"/>
        <v>0</v>
      </c>
      <c r="V8" s="37">
        <f t="shared" si="2"/>
        <v>0</v>
      </c>
      <c r="W8" s="37">
        <f t="shared" si="2"/>
        <v>0</v>
      </c>
      <c r="X8" s="37">
        <f t="shared" si="2"/>
        <v>0</v>
      </c>
      <c r="AB8" s="27" t="s">
        <v>89</v>
      </c>
    </row>
    <row r="9" spans="1:28" s="27" customFormat="1" ht="15" customHeight="1" x14ac:dyDescent="0.25">
      <c r="A9" s="38" t="s">
        <v>10</v>
      </c>
      <c r="B9" s="12" t="s">
        <v>13</v>
      </c>
      <c r="C9" s="39">
        <f t="shared" si="0"/>
        <v>17085</v>
      </c>
      <c r="D9" s="39">
        <f t="shared" si="1"/>
        <v>17706</v>
      </c>
      <c r="E9" s="39" t="e">
        <f>#REF!</f>
        <v>#REF!</v>
      </c>
      <c r="F9" s="39" t="e">
        <f>#REF!</f>
        <v>#REF!</v>
      </c>
      <c r="G9" s="39" t="e">
        <f>#REF!</f>
        <v>#REF!</v>
      </c>
      <c r="I9" s="40"/>
      <c r="J9" s="40"/>
      <c r="K9" s="40"/>
      <c r="L9" s="40">
        <v>13795723760</v>
      </c>
      <c r="M9" s="40">
        <v>14285026380</v>
      </c>
      <c r="N9" s="40">
        <v>14895907207</v>
      </c>
      <c r="O9" s="40">
        <v>16585097815</v>
      </c>
      <c r="P9" s="40">
        <v>17085356553</v>
      </c>
      <c r="Q9" s="40">
        <v>17706426354</v>
      </c>
      <c r="R9" s="40"/>
      <c r="S9" s="40"/>
      <c r="T9" s="40"/>
      <c r="U9" s="40"/>
      <c r="V9" s="40"/>
      <c r="W9" s="40"/>
      <c r="X9" s="40"/>
      <c r="Z9" s="27" t="s">
        <v>636</v>
      </c>
      <c r="AB9" s="27" t="s">
        <v>89</v>
      </c>
    </row>
    <row r="10" spans="1:28" s="27" customFormat="1" ht="15" customHeight="1" x14ac:dyDescent="0.25">
      <c r="A10" s="38" t="s">
        <v>11</v>
      </c>
      <c r="B10" s="12" t="s">
        <v>44</v>
      </c>
      <c r="C10" s="39">
        <f t="shared" si="0"/>
        <v>12082</v>
      </c>
      <c r="D10" s="39">
        <f t="shared" si="1"/>
        <v>12619</v>
      </c>
      <c r="E10" s="39" t="e">
        <f>#REF!</f>
        <v>#REF!</v>
      </c>
      <c r="F10" s="39" t="e">
        <f>#REF!</f>
        <v>#REF!</v>
      </c>
      <c r="G10" s="39" t="e">
        <f>#REF!</f>
        <v>#REF!</v>
      </c>
      <c r="I10" s="40"/>
      <c r="J10" s="40"/>
      <c r="K10" s="40"/>
      <c r="L10" s="40">
        <v>6131104357</v>
      </c>
      <c r="M10" s="40">
        <v>8477873011</v>
      </c>
      <c r="N10" s="40">
        <v>9347644043</v>
      </c>
      <c r="O10" s="40">
        <v>11671131728</v>
      </c>
      <c r="P10" s="40">
        <v>12082106976</v>
      </c>
      <c r="Q10" s="40">
        <v>12619309126</v>
      </c>
      <c r="R10" s="40"/>
      <c r="S10" s="40"/>
      <c r="T10" s="40"/>
      <c r="U10" s="40"/>
      <c r="V10" s="40"/>
      <c r="W10" s="40"/>
      <c r="X10" s="40"/>
      <c r="Z10" s="27" t="s">
        <v>636</v>
      </c>
      <c r="AB10" s="27" t="s">
        <v>89</v>
      </c>
    </row>
    <row r="11" spans="1:28" s="27" customFormat="1" ht="15" customHeight="1" x14ac:dyDescent="0.25">
      <c r="A11" s="38" t="s">
        <v>16</v>
      </c>
      <c r="B11" s="12" t="s">
        <v>45</v>
      </c>
      <c r="C11" s="39">
        <f t="shared" si="0"/>
        <v>2721</v>
      </c>
      <c r="D11" s="39">
        <f t="shared" si="1"/>
        <v>2446</v>
      </c>
      <c r="E11" s="39" t="e">
        <f>#REF!</f>
        <v>#REF!</v>
      </c>
      <c r="F11" s="39" t="e">
        <f>#REF!</f>
        <v>#REF!</v>
      </c>
      <c r="G11" s="39" t="e">
        <f>#REF!</f>
        <v>#REF!</v>
      </c>
      <c r="I11" s="40"/>
      <c r="J11" s="40"/>
      <c r="K11" s="40"/>
      <c r="L11" s="40">
        <v>371553439</v>
      </c>
      <c r="M11" s="40">
        <v>455746337</v>
      </c>
      <c r="N11" s="40">
        <v>583508639</v>
      </c>
      <c r="O11" s="40">
        <v>702477106</v>
      </c>
      <c r="P11" s="40">
        <v>2721858722</v>
      </c>
      <c r="Q11" s="40">
        <v>2446940583</v>
      </c>
      <c r="R11" s="40"/>
      <c r="S11" s="40"/>
      <c r="T11" s="40"/>
      <c r="U11" s="40"/>
      <c r="V11" s="40"/>
      <c r="W11" s="40"/>
      <c r="X11" s="40"/>
      <c r="Z11" s="27" t="s">
        <v>636</v>
      </c>
      <c r="AB11" s="27" t="s">
        <v>89</v>
      </c>
    </row>
    <row r="12" spans="1:28" s="27" customFormat="1" ht="15" customHeight="1" x14ac:dyDescent="0.25">
      <c r="A12" s="42" t="s">
        <v>17</v>
      </c>
      <c r="B12" s="12" t="s">
        <v>18</v>
      </c>
      <c r="C12" s="43">
        <f t="shared" si="0"/>
        <v>170</v>
      </c>
      <c r="D12" s="43">
        <f t="shared" si="1"/>
        <v>150</v>
      </c>
      <c r="E12" s="43" t="e">
        <f>#REF!</f>
        <v>#REF!</v>
      </c>
      <c r="F12" s="43" t="e">
        <f>#REF!</f>
        <v>#REF!</v>
      </c>
      <c r="G12" s="43" t="e">
        <f>#REF!</f>
        <v>#REF!</v>
      </c>
      <c r="I12" s="44"/>
      <c r="J12" s="44"/>
      <c r="K12" s="44"/>
      <c r="L12" s="44">
        <v>180738042</v>
      </c>
      <c r="M12" s="44">
        <v>119336176</v>
      </c>
      <c r="N12" s="44">
        <v>133444603</v>
      </c>
      <c r="O12" s="44">
        <v>136302549</v>
      </c>
      <c r="P12" s="44">
        <v>170005868</v>
      </c>
      <c r="Q12" s="44">
        <v>150566999</v>
      </c>
      <c r="R12" s="44"/>
      <c r="S12" s="44"/>
      <c r="T12" s="44"/>
      <c r="U12" s="44"/>
      <c r="V12" s="44"/>
      <c r="W12" s="44"/>
      <c r="X12" s="44"/>
      <c r="Z12" s="27" t="s">
        <v>636</v>
      </c>
      <c r="AB12" s="27" t="s">
        <v>89</v>
      </c>
    </row>
    <row r="13" spans="1:28" s="27" customFormat="1" ht="15" customHeight="1" x14ac:dyDescent="0.25">
      <c r="A13" s="45" t="s">
        <v>19</v>
      </c>
      <c r="B13" s="13" t="s">
        <v>21</v>
      </c>
      <c r="C13" s="46">
        <f t="shared" si="0"/>
        <v>26722</v>
      </c>
      <c r="D13" s="46">
        <f t="shared" si="1"/>
        <v>27585</v>
      </c>
      <c r="E13" s="46" t="e">
        <f>#REF!</f>
        <v>#REF!</v>
      </c>
      <c r="F13" s="46" t="e">
        <f>#REF!</f>
        <v>#REF!</v>
      </c>
      <c r="G13" s="46" t="e">
        <f>#REF!</f>
        <v>#REF!</v>
      </c>
      <c r="I13" s="47"/>
      <c r="J13" s="47"/>
      <c r="K13" s="47"/>
      <c r="L13" s="47">
        <v>16896455097</v>
      </c>
      <c r="M13" s="47">
        <v>19264279380</v>
      </c>
      <c r="N13" s="47">
        <v>20702526110</v>
      </c>
      <c r="O13" s="47">
        <v>24155909330</v>
      </c>
      <c r="P13" s="47">
        <v>26722417889</v>
      </c>
      <c r="Q13" s="47">
        <v>27585116199</v>
      </c>
      <c r="R13" s="47"/>
      <c r="S13" s="47"/>
      <c r="T13" s="47"/>
      <c r="U13" s="47"/>
      <c r="V13" s="47"/>
      <c r="W13" s="47"/>
      <c r="X13" s="47"/>
      <c r="Z13" s="27" t="s">
        <v>637</v>
      </c>
      <c r="AB13" s="27" t="s">
        <v>89</v>
      </c>
    </row>
    <row r="14" spans="1:28" s="27" customFormat="1" ht="15" customHeight="1" x14ac:dyDescent="0.25">
      <c r="A14" s="45" t="s">
        <v>20</v>
      </c>
      <c r="B14" s="13" t="s">
        <v>22</v>
      </c>
      <c r="C14" s="46">
        <f t="shared" si="0"/>
        <v>5336</v>
      </c>
      <c r="D14" s="46">
        <f t="shared" si="1"/>
        <v>5338</v>
      </c>
      <c r="E14" s="46" t="e">
        <f>#REF!</f>
        <v>#REF!</v>
      </c>
      <c r="F14" s="46" t="e">
        <f>#REF!</f>
        <v>#REF!</v>
      </c>
      <c r="G14" s="46" t="e">
        <f>#REF!</f>
        <v>#REF!</v>
      </c>
      <c r="I14" s="46">
        <f t="shared" ref="I14:X14" si="3">I8-I13</f>
        <v>0</v>
      </c>
      <c r="J14" s="46">
        <f t="shared" si="3"/>
        <v>0</v>
      </c>
      <c r="K14" s="46">
        <f t="shared" si="3"/>
        <v>0</v>
      </c>
      <c r="L14" s="46">
        <f t="shared" si="3"/>
        <v>3582664501</v>
      </c>
      <c r="M14" s="46">
        <f t="shared" si="3"/>
        <v>4073702524</v>
      </c>
      <c r="N14" s="46">
        <f t="shared" si="3"/>
        <v>4257978382</v>
      </c>
      <c r="O14" s="46">
        <f t="shared" si="3"/>
        <v>4939099868</v>
      </c>
      <c r="P14" s="46">
        <f t="shared" si="3"/>
        <v>5336910230</v>
      </c>
      <c r="Q14" s="46">
        <f t="shared" si="3"/>
        <v>5338126863</v>
      </c>
      <c r="R14" s="46">
        <f t="shared" si="3"/>
        <v>0</v>
      </c>
      <c r="S14" s="46">
        <f t="shared" si="3"/>
        <v>0</v>
      </c>
      <c r="T14" s="46">
        <f t="shared" si="3"/>
        <v>0</v>
      </c>
      <c r="U14" s="46">
        <f t="shared" si="3"/>
        <v>0</v>
      </c>
      <c r="V14" s="46">
        <f t="shared" si="3"/>
        <v>0</v>
      </c>
      <c r="W14" s="46">
        <f t="shared" si="3"/>
        <v>0</v>
      </c>
      <c r="X14" s="46">
        <f t="shared" si="3"/>
        <v>0</v>
      </c>
      <c r="AB14" s="27" t="s">
        <v>89</v>
      </c>
    </row>
    <row r="15" spans="1:28" s="27" customFormat="1" ht="15" customHeight="1" x14ac:dyDescent="0.25">
      <c r="A15" s="45" t="s">
        <v>23</v>
      </c>
      <c r="B15" s="13" t="s">
        <v>508</v>
      </c>
      <c r="C15" s="46">
        <f t="shared" si="0"/>
        <v>3852</v>
      </c>
      <c r="D15" s="46">
        <f t="shared" si="1"/>
        <v>4143</v>
      </c>
      <c r="E15" s="46" t="e">
        <f>#REF!</f>
        <v>#REF!</v>
      </c>
      <c r="F15" s="46" t="e">
        <f>#REF!</f>
        <v>#REF!</v>
      </c>
      <c r="G15" s="46" t="e">
        <f>#REF!</f>
        <v>#REF!</v>
      </c>
      <c r="I15" s="46">
        <f>I14-I16</f>
        <v>0</v>
      </c>
      <c r="J15" s="46">
        <f t="shared" ref="J15:X15" si="4">J14-J16</f>
        <v>0</v>
      </c>
      <c r="K15" s="46">
        <f t="shared" si="4"/>
        <v>0</v>
      </c>
      <c r="L15" s="46">
        <f t="shared" si="4"/>
        <v>2317654154</v>
      </c>
      <c r="M15" s="46">
        <f t="shared" si="4"/>
        <v>2988595488</v>
      </c>
      <c r="N15" s="46">
        <f t="shared" si="4"/>
        <v>3095069958</v>
      </c>
      <c r="O15" s="46">
        <f t="shared" si="4"/>
        <v>3331320724</v>
      </c>
      <c r="P15" s="46">
        <f t="shared" si="4"/>
        <v>3852922490</v>
      </c>
      <c r="Q15" s="46">
        <f t="shared" si="4"/>
        <v>4143120632</v>
      </c>
      <c r="R15" s="46">
        <f t="shared" si="4"/>
        <v>0</v>
      </c>
      <c r="S15" s="46">
        <f t="shared" si="4"/>
        <v>0</v>
      </c>
      <c r="T15" s="46">
        <f t="shared" si="4"/>
        <v>0</v>
      </c>
      <c r="U15" s="46">
        <f t="shared" si="4"/>
        <v>0</v>
      </c>
      <c r="V15" s="46">
        <f t="shared" si="4"/>
        <v>0</v>
      </c>
      <c r="W15" s="46">
        <f t="shared" si="4"/>
        <v>0</v>
      </c>
      <c r="X15" s="46">
        <f t="shared" si="4"/>
        <v>0</v>
      </c>
      <c r="AB15" s="27" t="s">
        <v>89</v>
      </c>
    </row>
    <row r="16" spans="1:28" s="27" customFormat="1" ht="15" customHeight="1" x14ac:dyDescent="0.25">
      <c r="A16" s="36" t="s">
        <v>24</v>
      </c>
      <c r="B16" s="11" t="s">
        <v>27</v>
      </c>
      <c r="C16" s="37">
        <f t="shared" si="0"/>
        <v>1483</v>
      </c>
      <c r="D16" s="37">
        <f t="shared" si="1"/>
        <v>1195</v>
      </c>
      <c r="E16" s="37" t="e">
        <f>#REF!</f>
        <v>#REF!</v>
      </c>
      <c r="F16" s="37" t="e">
        <f>#REF!</f>
        <v>#REF!</v>
      </c>
      <c r="G16" s="37" t="e">
        <f>#REF!</f>
        <v>#REF!</v>
      </c>
      <c r="I16" s="37">
        <f t="shared" ref="I16:X16" si="5">SUM(I17,I18,I19,I20,I21)</f>
        <v>0</v>
      </c>
      <c r="J16" s="37">
        <f t="shared" si="5"/>
        <v>0</v>
      </c>
      <c r="K16" s="37">
        <f t="shared" si="5"/>
        <v>0</v>
      </c>
      <c r="L16" s="37">
        <f t="shared" si="5"/>
        <v>1265010347</v>
      </c>
      <c r="M16" s="37">
        <f t="shared" si="5"/>
        <v>1085107036</v>
      </c>
      <c r="N16" s="37">
        <f t="shared" si="5"/>
        <v>1162908424</v>
      </c>
      <c r="O16" s="37">
        <f t="shared" si="5"/>
        <v>1607779144</v>
      </c>
      <c r="P16" s="37">
        <f t="shared" si="5"/>
        <v>1483987740</v>
      </c>
      <c r="Q16" s="37">
        <f t="shared" si="5"/>
        <v>1195006231</v>
      </c>
      <c r="R16" s="37">
        <f t="shared" si="5"/>
        <v>0</v>
      </c>
      <c r="S16" s="37">
        <f t="shared" si="5"/>
        <v>0</v>
      </c>
      <c r="T16" s="37">
        <f t="shared" si="5"/>
        <v>0</v>
      </c>
      <c r="U16" s="37">
        <f t="shared" si="5"/>
        <v>0</v>
      </c>
      <c r="V16" s="37">
        <f t="shared" si="5"/>
        <v>0</v>
      </c>
      <c r="W16" s="37">
        <f t="shared" si="5"/>
        <v>0</v>
      </c>
      <c r="X16" s="37">
        <f t="shared" si="5"/>
        <v>0</v>
      </c>
      <c r="AB16" s="27" t="s">
        <v>89</v>
      </c>
    </row>
    <row r="17" spans="1:28" s="27" customFormat="1" ht="15" customHeight="1" x14ac:dyDescent="0.25">
      <c r="A17" s="38" t="s">
        <v>10</v>
      </c>
      <c r="B17" s="12" t="s">
        <v>13</v>
      </c>
      <c r="C17" s="39">
        <f t="shared" si="0"/>
        <v>2131</v>
      </c>
      <c r="D17" s="39">
        <f t="shared" si="1"/>
        <v>2059</v>
      </c>
      <c r="E17" s="39" t="e">
        <f>#REF!</f>
        <v>#REF!</v>
      </c>
      <c r="F17" s="39" t="e">
        <f>#REF!</f>
        <v>#REF!</v>
      </c>
      <c r="G17" s="39" t="e">
        <f>#REF!</f>
        <v>#REF!</v>
      </c>
      <c r="I17" s="40"/>
      <c r="J17" s="40"/>
      <c r="K17" s="40"/>
      <c r="L17" s="40">
        <v>1393786246</v>
      </c>
      <c r="M17" s="40">
        <v>1549965851</v>
      </c>
      <c r="N17" s="40">
        <v>1820996819</v>
      </c>
      <c r="O17" s="40">
        <v>2056453880</v>
      </c>
      <c r="P17" s="40">
        <v>2131255409</v>
      </c>
      <c r="Q17" s="40">
        <v>2059909818</v>
      </c>
      <c r="R17" s="40"/>
      <c r="S17" s="40"/>
      <c r="T17" s="40"/>
      <c r="U17" s="40"/>
      <c r="V17" s="40"/>
      <c r="W17" s="40"/>
      <c r="X17" s="40"/>
      <c r="Z17" s="27" t="s">
        <v>636</v>
      </c>
      <c r="AB17" s="27" t="s">
        <v>89</v>
      </c>
    </row>
    <row r="18" spans="1:28" s="27" customFormat="1" ht="15" customHeight="1" x14ac:dyDescent="0.25">
      <c r="A18" s="38" t="s">
        <v>11</v>
      </c>
      <c r="B18" s="12" t="s">
        <v>44</v>
      </c>
      <c r="C18" s="39">
        <f t="shared" si="0"/>
        <v>671</v>
      </c>
      <c r="D18" s="39">
        <f t="shared" si="1"/>
        <v>706</v>
      </c>
      <c r="E18" s="39" t="e">
        <f>#REF!</f>
        <v>#REF!</v>
      </c>
      <c r="F18" s="39" t="e">
        <f>#REF!</f>
        <v>#REF!</v>
      </c>
      <c r="G18" s="39" t="e">
        <f>#REF!</f>
        <v>#REF!</v>
      </c>
      <c r="I18" s="40"/>
      <c r="J18" s="40"/>
      <c r="K18" s="40"/>
      <c r="L18" s="40">
        <v>446345796</v>
      </c>
      <c r="M18" s="40">
        <v>366057458</v>
      </c>
      <c r="N18" s="40">
        <v>239935602</v>
      </c>
      <c r="O18" s="40">
        <v>585574089</v>
      </c>
      <c r="P18" s="40">
        <v>671600227</v>
      </c>
      <c r="Q18" s="40">
        <v>706841059</v>
      </c>
      <c r="R18" s="40"/>
      <c r="S18" s="40"/>
      <c r="T18" s="40"/>
      <c r="U18" s="40"/>
      <c r="V18" s="40"/>
      <c r="W18" s="40"/>
      <c r="X18" s="40"/>
      <c r="Z18" s="27" t="s">
        <v>636</v>
      </c>
      <c r="AB18" s="27" t="s">
        <v>89</v>
      </c>
    </row>
    <row r="19" spans="1:28" s="27" customFormat="1" ht="15" customHeight="1" x14ac:dyDescent="0.25">
      <c r="A19" s="38" t="s">
        <v>14</v>
      </c>
      <c r="B19" s="12" t="s">
        <v>77</v>
      </c>
      <c r="C19" s="39">
        <f t="shared" si="0"/>
        <v>58</v>
      </c>
      <c r="D19" s="39">
        <f t="shared" si="1"/>
        <v>16</v>
      </c>
      <c r="E19" s="39" t="e">
        <f>#REF!</f>
        <v>#REF!</v>
      </c>
      <c r="F19" s="39" t="e">
        <f>#REF!</f>
        <v>#REF!</v>
      </c>
      <c r="G19" s="39" t="e">
        <f>#REF!</f>
        <v>#REF!</v>
      </c>
      <c r="I19" s="40"/>
      <c r="J19" s="40"/>
      <c r="K19" s="40"/>
      <c r="L19" s="40">
        <v>29123242</v>
      </c>
      <c r="M19" s="40">
        <v>42957779</v>
      </c>
      <c r="N19" s="40">
        <v>51453754</v>
      </c>
      <c r="O19" s="40">
        <v>52617882</v>
      </c>
      <c r="P19" s="40">
        <v>58463442</v>
      </c>
      <c r="Q19" s="40">
        <v>16439512</v>
      </c>
      <c r="R19" s="40"/>
      <c r="S19" s="40"/>
      <c r="T19" s="40"/>
      <c r="U19" s="40"/>
      <c r="V19" s="40"/>
      <c r="W19" s="40"/>
      <c r="X19" s="40"/>
      <c r="Z19" s="27" t="s">
        <v>636</v>
      </c>
      <c r="AB19" s="27" t="s">
        <v>89</v>
      </c>
    </row>
    <row r="20" spans="1:28" s="27" customFormat="1" ht="15" customHeight="1" x14ac:dyDescent="0.25">
      <c r="A20" s="38" t="s">
        <v>15</v>
      </c>
      <c r="B20" s="12" t="s">
        <v>76</v>
      </c>
      <c r="C20" s="39">
        <f t="shared" si="0"/>
        <v>-135.00000009999999</v>
      </c>
      <c r="D20" s="39">
        <f t="shared" si="1"/>
        <v>-163.00000009999999</v>
      </c>
      <c r="E20" s="39" t="e">
        <f>#REF!</f>
        <v>#REF!</v>
      </c>
      <c r="F20" s="39" t="e">
        <f>#REF!</f>
        <v>#REF!</v>
      </c>
      <c r="G20" s="39" t="e">
        <f>#REF!</f>
        <v>#REF!</v>
      </c>
      <c r="I20" s="40"/>
      <c r="J20" s="40"/>
      <c r="K20" s="40"/>
      <c r="L20" s="40">
        <v>51149501</v>
      </c>
      <c r="M20" s="40">
        <v>12812661</v>
      </c>
      <c r="N20" s="40">
        <v>11738791</v>
      </c>
      <c r="O20" s="40">
        <v>-28636879</v>
      </c>
      <c r="P20" s="40">
        <v>-135826499</v>
      </c>
      <c r="Q20" s="40">
        <v>-163099086</v>
      </c>
      <c r="R20" s="40"/>
      <c r="S20" s="40"/>
      <c r="T20" s="40"/>
      <c r="U20" s="40"/>
      <c r="V20" s="40"/>
      <c r="W20" s="40"/>
      <c r="X20" s="40"/>
      <c r="Z20" s="27" t="s">
        <v>636</v>
      </c>
      <c r="AB20" s="27" t="s">
        <v>89</v>
      </c>
    </row>
    <row r="21" spans="1:28" s="27" customFormat="1" ht="15" customHeight="1" x14ac:dyDescent="0.25">
      <c r="A21" s="42" t="s">
        <v>25</v>
      </c>
      <c r="B21" s="14" t="s">
        <v>26</v>
      </c>
      <c r="C21" s="43">
        <f t="shared" si="0"/>
        <v>-1241.0000001000001</v>
      </c>
      <c r="D21" s="43">
        <f t="shared" si="1"/>
        <v>-1425.0000001000001</v>
      </c>
      <c r="E21" s="43" t="e">
        <f>#REF!</f>
        <v>#REF!</v>
      </c>
      <c r="F21" s="43" t="e">
        <f>#REF!</f>
        <v>#REF!</v>
      </c>
      <c r="G21" s="43" t="e">
        <f>#REF!</f>
        <v>#REF!</v>
      </c>
      <c r="I21" s="44"/>
      <c r="J21" s="44"/>
      <c r="K21" s="44"/>
      <c r="L21" s="44">
        <v>-655394438</v>
      </c>
      <c r="M21" s="44">
        <v>-886686713</v>
      </c>
      <c r="N21" s="44">
        <v>-961216542</v>
      </c>
      <c r="O21" s="44">
        <v>-1058229828</v>
      </c>
      <c r="P21" s="44">
        <v>-1241504839</v>
      </c>
      <c r="Q21" s="44">
        <v>-1425085072</v>
      </c>
      <c r="R21" s="44"/>
      <c r="S21" s="44"/>
      <c r="T21" s="44"/>
      <c r="U21" s="44"/>
      <c r="V21" s="44"/>
      <c r="W21" s="44"/>
      <c r="X21" s="44"/>
      <c r="Z21" s="27" t="s">
        <v>636</v>
      </c>
      <c r="AB21" s="27" t="s">
        <v>89</v>
      </c>
    </row>
    <row r="22" spans="1:28" s="27" customFormat="1" ht="15" customHeight="1" x14ac:dyDescent="0.25">
      <c r="A22" s="36" t="s">
        <v>32</v>
      </c>
      <c r="B22" s="11" t="s">
        <v>28</v>
      </c>
      <c r="C22" s="37">
        <f t="shared" si="0"/>
        <v>239</v>
      </c>
      <c r="D22" s="37">
        <f t="shared" si="1"/>
        <v>69</v>
      </c>
      <c r="E22" s="37" t="e">
        <f>#REF!</f>
        <v>#REF!</v>
      </c>
      <c r="F22" s="37" t="e">
        <f>#REF!</f>
        <v>#REF!</v>
      </c>
      <c r="G22" s="37" t="e">
        <f>#REF!</f>
        <v>#REF!</v>
      </c>
      <c r="I22" s="48"/>
      <c r="J22" s="48"/>
      <c r="K22" s="48"/>
      <c r="L22" s="48">
        <v>48079532</v>
      </c>
      <c r="M22" s="48">
        <v>62987991</v>
      </c>
      <c r="N22" s="48">
        <v>26663098</v>
      </c>
      <c r="O22" s="48">
        <v>170313037</v>
      </c>
      <c r="P22" s="48">
        <v>239790813</v>
      </c>
      <c r="Q22" s="48">
        <v>69851393</v>
      </c>
      <c r="R22" s="48"/>
      <c r="S22" s="48"/>
      <c r="T22" s="48"/>
      <c r="U22" s="48"/>
      <c r="V22" s="48"/>
      <c r="W22" s="48"/>
      <c r="X22" s="48"/>
      <c r="Z22" s="27" t="s">
        <v>637</v>
      </c>
      <c r="AB22" s="27" t="s">
        <v>89</v>
      </c>
    </row>
    <row r="23" spans="1:28" s="27" customFormat="1" ht="15" customHeight="1" x14ac:dyDescent="0.25">
      <c r="A23" s="49" t="s">
        <v>33</v>
      </c>
      <c r="B23" s="12" t="s">
        <v>43</v>
      </c>
      <c r="C23" s="39">
        <f t="shared" si="0"/>
        <v>3</v>
      </c>
      <c r="D23" s="39">
        <f t="shared" si="1"/>
        <v>3</v>
      </c>
      <c r="E23" s="39" t="e">
        <f>#REF!</f>
        <v>#REF!</v>
      </c>
      <c r="F23" s="39" t="e">
        <f>#REF!</f>
        <v>#REF!</v>
      </c>
      <c r="G23" s="39" t="e">
        <f>#REF!</f>
        <v>#REF!</v>
      </c>
      <c r="I23" s="40"/>
      <c r="J23" s="40"/>
      <c r="K23" s="40"/>
      <c r="L23" s="40">
        <v>27209</v>
      </c>
      <c r="M23" s="40">
        <v>4377047</v>
      </c>
      <c r="N23" s="40">
        <v>4218032</v>
      </c>
      <c r="O23" s="40">
        <v>4055636</v>
      </c>
      <c r="P23" s="40">
        <v>3896007</v>
      </c>
      <c r="Q23" s="40">
        <v>3817615</v>
      </c>
      <c r="R23" s="40"/>
      <c r="S23" s="40"/>
      <c r="T23" s="40"/>
      <c r="U23" s="40"/>
      <c r="V23" s="40"/>
      <c r="W23" s="40"/>
      <c r="X23" s="40"/>
      <c r="Z23" s="27" t="s">
        <v>637</v>
      </c>
      <c r="AB23" s="27" t="s">
        <v>89</v>
      </c>
    </row>
    <row r="24" spans="1:28" s="27" customFormat="1" ht="15" customHeight="1" x14ac:dyDescent="0.25">
      <c r="A24" s="49" t="s">
        <v>34</v>
      </c>
      <c r="B24" s="12" t="s">
        <v>29</v>
      </c>
      <c r="C24" s="39">
        <f t="shared" si="0"/>
        <v>0</v>
      </c>
      <c r="D24" s="39">
        <f t="shared" si="1"/>
        <v>2</v>
      </c>
      <c r="E24" s="39" t="e">
        <f>#REF!</f>
        <v>#REF!</v>
      </c>
      <c r="F24" s="39" t="e">
        <f>#REF!</f>
        <v>#REF!</v>
      </c>
      <c r="G24" s="39" t="e">
        <f>#REF!</f>
        <v>#REF!</v>
      </c>
      <c r="I24" s="40"/>
      <c r="J24" s="40"/>
      <c r="K24" s="40"/>
      <c r="L24" s="40">
        <v>1048025</v>
      </c>
      <c r="M24" s="40">
        <v>1031209</v>
      </c>
      <c r="N24" s="40">
        <v>1021913</v>
      </c>
      <c r="O24" s="40">
        <v>1020399</v>
      </c>
      <c r="P24" s="40">
        <v>37350</v>
      </c>
      <c r="Q24" s="40">
        <v>2930577</v>
      </c>
      <c r="R24" s="40"/>
      <c r="S24" s="40"/>
      <c r="T24" s="40"/>
      <c r="U24" s="40"/>
      <c r="V24" s="40"/>
      <c r="W24" s="40"/>
      <c r="X24" s="40"/>
      <c r="Z24" s="27" t="s">
        <v>637</v>
      </c>
      <c r="AB24" s="27" t="s">
        <v>89</v>
      </c>
    </row>
    <row r="25" spans="1:28" s="27" customFormat="1" ht="15" customHeight="1" x14ac:dyDescent="0.25">
      <c r="A25" s="49" t="s">
        <v>35</v>
      </c>
      <c r="B25" s="12" t="s">
        <v>509</v>
      </c>
      <c r="C25" s="39">
        <f t="shared" si="0"/>
        <v>13</v>
      </c>
      <c r="D25" s="39">
        <f t="shared" si="1"/>
        <v>2</v>
      </c>
      <c r="E25" s="39" t="e">
        <f>#REF!</f>
        <v>#REF!</v>
      </c>
      <c r="F25" s="39" t="e">
        <f>#REF!</f>
        <v>#REF!</v>
      </c>
      <c r="G25" s="39" t="e">
        <f>#REF!</f>
        <v>#REF!</v>
      </c>
      <c r="I25" s="40"/>
      <c r="J25" s="40"/>
      <c r="K25" s="40"/>
      <c r="L25" s="40">
        <v>2890863</v>
      </c>
      <c r="M25" s="40">
        <v>7624519</v>
      </c>
      <c r="N25" s="40">
        <v>3564555</v>
      </c>
      <c r="O25" s="40">
        <v>34561448</v>
      </c>
      <c r="P25" s="40">
        <v>13028583</v>
      </c>
      <c r="Q25" s="40">
        <v>2319711</v>
      </c>
      <c r="R25" s="40"/>
      <c r="S25" s="40"/>
      <c r="T25" s="40"/>
      <c r="U25" s="40"/>
      <c r="V25" s="40"/>
      <c r="W25" s="40"/>
      <c r="X25" s="40"/>
      <c r="Z25" s="27" t="s">
        <v>637</v>
      </c>
      <c r="AB25" s="27" t="s">
        <v>89</v>
      </c>
    </row>
    <row r="26" spans="1:28" s="27" customFormat="1" ht="15" customHeight="1" x14ac:dyDescent="0.25">
      <c r="A26" s="49" t="s">
        <v>36</v>
      </c>
      <c r="B26" s="12" t="s">
        <v>30</v>
      </c>
      <c r="C26" s="39">
        <f t="shared" si="0"/>
        <v>198</v>
      </c>
      <c r="D26" s="39">
        <f t="shared" si="1"/>
        <v>42</v>
      </c>
      <c r="E26" s="39" t="e">
        <f>#REF!</f>
        <v>#REF!</v>
      </c>
      <c r="F26" s="39" t="e">
        <f>#REF!</f>
        <v>#REF!</v>
      </c>
      <c r="G26" s="39" t="e">
        <f>#REF!</f>
        <v>#REF!</v>
      </c>
      <c r="I26" s="40"/>
      <c r="J26" s="40"/>
      <c r="K26" s="40"/>
      <c r="L26" s="40">
        <v>37473278</v>
      </c>
      <c r="M26" s="40">
        <v>42605622</v>
      </c>
      <c r="N26" s="40">
        <v>9451289</v>
      </c>
      <c r="O26" s="40">
        <v>120704626</v>
      </c>
      <c r="P26" s="40">
        <v>198279660</v>
      </c>
      <c r="Q26" s="40">
        <v>42551849</v>
      </c>
      <c r="R26" s="40"/>
      <c r="S26" s="40"/>
      <c r="T26" s="40"/>
      <c r="U26" s="40"/>
      <c r="V26" s="40"/>
      <c r="W26" s="40"/>
      <c r="X26" s="40"/>
      <c r="Z26" s="27" t="s">
        <v>637</v>
      </c>
      <c r="AB26" s="27" t="s">
        <v>89</v>
      </c>
    </row>
    <row r="27" spans="1:28" s="27" customFormat="1" ht="15" customHeight="1" x14ac:dyDescent="0.25">
      <c r="A27" s="49" t="s">
        <v>37</v>
      </c>
      <c r="B27" s="12" t="s">
        <v>31</v>
      </c>
      <c r="C27" s="39">
        <f t="shared" si="0"/>
        <v>24</v>
      </c>
      <c r="D27" s="39">
        <f t="shared" si="1"/>
        <v>18</v>
      </c>
      <c r="E27" s="39" t="e">
        <f>#REF!</f>
        <v>#REF!</v>
      </c>
      <c r="F27" s="39" t="e">
        <f>#REF!</f>
        <v>#REF!</v>
      </c>
      <c r="G27" s="39" t="e">
        <f>#REF!</f>
        <v>#REF!</v>
      </c>
      <c r="I27" s="39">
        <f>I22-SUM(I23:I26)</f>
        <v>0</v>
      </c>
      <c r="J27" s="39">
        <f t="shared" ref="J27:X27" si="6">J22-SUM(J23:J26)</f>
        <v>0</v>
      </c>
      <c r="K27" s="39">
        <f>K22-SUM(K23:K26)</f>
        <v>0</v>
      </c>
      <c r="L27" s="39">
        <f t="shared" si="6"/>
        <v>6640157</v>
      </c>
      <c r="M27" s="39">
        <f t="shared" si="6"/>
        <v>7349594</v>
      </c>
      <c r="N27" s="39">
        <f t="shared" si="6"/>
        <v>8407309</v>
      </c>
      <c r="O27" s="39">
        <f t="shared" si="6"/>
        <v>9970928</v>
      </c>
      <c r="P27" s="39">
        <f t="shared" si="6"/>
        <v>24549213</v>
      </c>
      <c r="Q27" s="39">
        <f t="shared" si="6"/>
        <v>18231641</v>
      </c>
      <c r="R27" s="39">
        <f t="shared" si="6"/>
        <v>0</v>
      </c>
      <c r="S27" s="39">
        <f t="shared" si="6"/>
        <v>0</v>
      </c>
      <c r="T27" s="39">
        <f t="shared" si="6"/>
        <v>0</v>
      </c>
      <c r="U27" s="39">
        <f t="shared" si="6"/>
        <v>0</v>
      </c>
      <c r="V27" s="39">
        <f t="shared" si="6"/>
        <v>0</v>
      </c>
      <c r="W27" s="39">
        <f t="shared" si="6"/>
        <v>0</v>
      </c>
      <c r="X27" s="39">
        <f t="shared" si="6"/>
        <v>0</v>
      </c>
      <c r="AB27" s="27" t="s">
        <v>89</v>
      </c>
    </row>
    <row r="28" spans="1:28" s="27" customFormat="1" ht="15" customHeight="1" x14ac:dyDescent="0.25">
      <c r="A28" s="36" t="s">
        <v>38</v>
      </c>
      <c r="B28" s="11" t="s">
        <v>41</v>
      </c>
      <c r="C28" s="37">
        <f t="shared" si="0"/>
        <v>151</v>
      </c>
      <c r="D28" s="37">
        <f t="shared" si="1"/>
        <v>183</v>
      </c>
      <c r="E28" s="37" t="e">
        <f>#REF!</f>
        <v>#REF!</v>
      </c>
      <c r="F28" s="37" t="e">
        <f>#REF!</f>
        <v>#REF!</v>
      </c>
      <c r="G28" s="37" t="e">
        <f>#REF!</f>
        <v>#REF!</v>
      </c>
      <c r="I28" s="48"/>
      <c r="J28" s="48"/>
      <c r="K28" s="48"/>
      <c r="L28" s="48">
        <v>29334028</v>
      </c>
      <c r="M28" s="48">
        <v>47004702</v>
      </c>
      <c r="N28" s="48">
        <v>111865319</v>
      </c>
      <c r="O28" s="48">
        <v>65397672</v>
      </c>
      <c r="P28" s="48">
        <v>151214882</v>
      </c>
      <c r="Q28" s="48">
        <v>183600683</v>
      </c>
      <c r="R28" s="48"/>
      <c r="S28" s="48"/>
      <c r="T28" s="48"/>
      <c r="U28" s="48"/>
      <c r="V28" s="48"/>
      <c r="W28" s="48"/>
      <c r="X28" s="48"/>
      <c r="Z28" s="27" t="s">
        <v>637</v>
      </c>
      <c r="AB28" s="27" t="s">
        <v>89</v>
      </c>
    </row>
    <row r="29" spans="1:28" s="27" customFormat="1" ht="15" customHeight="1" x14ac:dyDescent="0.25">
      <c r="A29" s="49" t="s">
        <v>39</v>
      </c>
      <c r="B29" s="12" t="s">
        <v>197</v>
      </c>
      <c r="C29" s="39">
        <f t="shared" si="0"/>
        <v>69</v>
      </c>
      <c r="D29" s="39">
        <f t="shared" si="1"/>
        <v>68</v>
      </c>
      <c r="E29" s="39" t="e">
        <f>#REF!</f>
        <v>#REF!</v>
      </c>
      <c r="F29" s="39" t="e">
        <f>#REF!</f>
        <v>#REF!</v>
      </c>
      <c r="G29" s="39" t="e">
        <f>#REF!</f>
        <v>#REF!</v>
      </c>
      <c r="I29" s="40"/>
      <c r="J29" s="40"/>
      <c r="K29" s="40"/>
      <c r="L29" s="40">
        <v>20320656</v>
      </c>
      <c r="M29" s="40">
        <v>38099652</v>
      </c>
      <c r="N29" s="40">
        <v>47805958</v>
      </c>
      <c r="O29" s="40">
        <v>59447237</v>
      </c>
      <c r="P29" s="40">
        <v>69901211</v>
      </c>
      <c r="Q29" s="40">
        <v>68229284</v>
      </c>
      <c r="R29" s="40"/>
      <c r="S29" s="40"/>
      <c r="T29" s="40"/>
      <c r="U29" s="40"/>
      <c r="V29" s="40"/>
      <c r="W29" s="40"/>
      <c r="X29" s="40"/>
      <c r="Z29" s="27" t="s">
        <v>637</v>
      </c>
      <c r="AB29" s="27" t="s">
        <v>89</v>
      </c>
    </row>
    <row r="30" spans="1:28" s="27" customFormat="1" ht="15" customHeight="1" x14ac:dyDescent="0.25">
      <c r="A30" s="49" t="s">
        <v>672</v>
      </c>
      <c r="B30" s="12" t="s">
        <v>673</v>
      </c>
      <c r="C30" s="39">
        <f t="shared" si="0"/>
        <v>50</v>
      </c>
      <c r="D30" s="39" t="str">
        <f t="shared" si="1"/>
        <v>―</v>
      </c>
      <c r="E30" s="39" t="e">
        <f>#REF!</f>
        <v>#REF!</v>
      </c>
      <c r="F30" s="39" t="e">
        <f>#REF!</f>
        <v>#REF!</v>
      </c>
      <c r="G30" s="39" t="e">
        <f>#REF!</f>
        <v>#REF!</v>
      </c>
      <c r="I30" s="40"/>
      <c r="J30" s="40"/>
      <c r="K30" s="40"/>
      <c r="L30" s="40">
        <v>115740</v>
      </c>
      <c r="M30" s="40">
        <v>350595</v>
      </c>
      <c r="N30" s="40">
        <v>114338</v>
      </c>
      <c r="O30" s="40">
        <v>115740</v>
      </c>
      <c r="P30" s="40">
        <v>50155687</v>
      </c>
      <c r="Q30" s="40"/>
      <c r="R30" s="40"/>
      <c r="S30" s="40"/>
      <c r="T30" s="40"/>
      <c r="U30" s="40"/>
      <c r="V30" s="40"/>
      <c r="W30" s="40"/>
      <c r="X30" s="40"/>
      <c r="Z30" s="27" t="s">
        <v>637</v>
      </c>
      <c r="AB30" s="27" t="s">
        <v>89</v>
      </c>
    </row>
    <row r="31" spans="1:28" s="27" customFormat="1" ht="15" customHeight="1" x14ac:dyDescent="0.25">
      <c r="A31" s="49" t="s">
        <v>40</v>
      </c>
      <c r="B31" s="12" t="s">
        <v>42</v>
      </c>
      <c r="C31" s="39">
        <f t="shared" si="0"/>
        <v>0</v>
      </c>
      <c r="D31" s="39">
        <f t="shared" si="1"/>
        <v>0</v>
      </c>
      <c r="E31" s="39" t="e">
        <f>#REF!</f>
        <v>#REF!</v>
      </c>
      <c r="F31" s="39" t="e">
        <f>#REF!</f>
        <v>#REF!</v>
      </c>
      <c r="G31" s="39" t="e">
        <f>#REF!</f>
        <v>#REF!</v>
      </c>
      <c r="I31" s="40"/>
      <c r="J31" s="40"/>
      <c r="K31" s="40"/>
      <c r="L31" s="40"/>
      <c r="M31" s="40">
        <v>3820433</v>
      </c>
      <c r="N31" s="40">
        <v>1278964</v>
      </c>
      <c r="O31" s="40">
        <v>4023740</v>
      </c>
      <c r="P31" s="40">
        <v>652926</v>
      </c>
      <c r="Q31" s="40">
        <v>785393</v>
      </c>
      <c r="R31" s="40"/>
      <c r="S31" s="40"/>
      <c r="T31" s="40"/>
      <c r="U31" s="40"/>
      <c r="V31" s="40"/>
      <c r="W31" s="40"/>
      <c r="X31" s="40"/>
      <c r="Z31" s="27" t="s">
        <v>637</v>
      </c>
      <c r="AB31" s="27" t="s">
        <v>89</v>
      </c>
    </row>
    <row r="32" spans="1:28" s="27" customFormat="1" ht="15" customHeight="1" outlineLevel="1" x14ac:dyDescent="0.25">
      <c r="A32" s="49" t="s">
        <v>674</v>
      </c>
      <c r="B32" s="168" t="s">
        <v>675</v>
      </c>
      <c r="C32" s="39" t="str">
        <f t="shared" si="0"/>
        <v>―</v>
      </c>
      <c r="D32" s="39" t="str">
        <f t="shared" si="1"/>
        <v>―</v>
      </c>
      <c r="E32" s="39" t="e">
        <f>#REF!</f>
        <v>#REF!</v>
      </c>
      <c r="F32" s="39" t="e">
        <f>#REF!</f>
        <v>#REF!</v>
      </c>
      <c r="G32" s="39" t="e">
        <f>#REF!</f>
        <v>#REF!</v>
      </c>
      <c r="I32" s="40"/>
      <c r="J32" s="40"/>
      <c r="K32" s="40"/>
      <c r="L32" s="40"/>
      <c r="M32" s="40"/>
      <c r="N32" s="40"/>
      <c r="O32" s="40"/>
      <c r="P32" s="40"/>
      <c r="Q32" s="40"/>
      <c r="R32" s="40"/>
      <c r="S32" s="40"/>
      <c r="T32" s="40"/>
      <c r="U32" s="40"/>
      <c r="V32" s="40"/>
      <c r="W32" s="40"/>
      <c r="X32" s="40"/>
      <c r="Z32" s="27" t="s">
        <v>637</v>
      </c>
      <c r="AB32" s="27" t="s">
        <v>89</v>
      </c>
    </row>
    <row r="33" spans="1:28" s="27" customFormat="1" ht="15" customHeight="1" x14ac:dyDescent="0.25">
      <c r="A33" s="50" t="s">
        <v>37</v>
      </c>
      <c r="B33" s="14" t="s">
        <v>31</v>
      </c>
      <c r="C33" s="43">
        <f t="shared" si="0"/>
        <v>30</v>
      </c>
      <c r="D33" s="43">
        <f t="shared" si="1"/>
        <v>114</v>
      </c>
      <c r="E33" s="43" t="e">
        <f>#REF!</f>
        <v>#REF!</v>
      </c>
      <c r="F33" s="43" t="e">
        <f>#REF!</f>
        <v>#REF!</v>
      </c>
      <c r="G33" s="43" t="e">
        <f>#REF!</f>
        <v>#REF!</v>
      </c>
      <c r="I33" s="43">
        <f>I28-SUM(I29:I31)</f>
        <v>0</v>
      </c>
      <c r="J33" s="43">
        <f>J28-SUM(J29:J31)</f>
        <v>0</v>
      </c>
      <c r="K33" s="43">
        <f>K28-SUM(K29:K32)</f>
        <v>0</v>
      </c>
      <c r="L33" s="43">
        <f t="shared" ref="L33:X33" si="7">L28-SUM(L29:L32)</f>
        <v>8897632</v>
      </c>
      <c r="M33" s="43">
        <f t="shared" si="7"/>
        <v>4734022</v>
      </c>
      <c r="N33" s="43">
        <f t="shared" si="7"/>
        <v>62666059</v>
      </c>
      <c r="O33" s="43">
        <f t="shared" si="7"/>
        <v>1810955</v>
      </c>
      <c r="P33" s="43">
        <f t="shared" si="7"/>
        <v>30505058</v>
      </c>
      <c r="Q33" s="43">
        <f t="shared" si="7"/>
        <v>114586006</v>
      </c>
      <c r="R33" s="43">
        <f t="shared" si="7"/>
        <v>0</v>
      </c>
      <c r="S33" s="43">
        <f t="shared" si="7"/>
        <v>0</v>
      </c>
      <c r="T33" s="43">
        <f t="shared" si="7"/>
        <v>0</v>
      </c>
      <c r="U33" s="43">
        <f t="shared" si="7"/>
        <v>0</v>
      </c>
      <c r="V33" s="43">
        <f t="shared" si="7"/>
        <v>0</v>
      </c>
      <c r="W33" s="43">
        <f t="shared" si="7"/>
        <v>0</v>
      </c>
      <c r="X33" s="43">
        <f t="shared" si="7"/>
        <v>0</v>
      </c>
      <c r="Y33" s="27" t="s">
        <v>821</v>
      </c>
      <c r="AB33" s="27" t="s">
        <v>89</v>
      </c>
    </row>
    <row r="34" spans="1:28" s="27" customFormat="1" ht="15" customHeight="1" x14ac:dyDescent="0.25">
      <c r="A34" s="45" t="s">
        <v>48</v>
      </c>
      <c r="B34" s="13" t="s">
        <v>515</v>
      </c>
      <c r="C34" s="46">
        <f t="shared" si="0"/>
        <v>1572</v>
      </c>
      <c r="D34" s="46">
        <f t="shared" si="1"/>
        <v>1081</v>
      </c>
      <c r="E34" s="46" t="e">
        <f>#REF!</f>
        <v>#REF!</v>
      </c>
      <c r="F34" s="46" t="e">
        <f>#REF!</f>
        <v>#REF!</v>
      </c>
      <c r="G34" s="46" t="e">
        <f>#REF!</f>
        <v>#REF!</v>
      </c>
      <c r="I34" s="46">
        <f t="shared" ref="I34:X34" si="8">I16+I22-I28</f>
        <v>0</v>
      </c>
      <c r="J34" s="46">
        <f t="shared" si="8"/>
        <v>0</v>
      </c>
      <c r="K34" s="46">
        <f t="shared" si="8"/>
        <v>0</v>
      </c>
      <c r="L34" s="46">
        <f t="shared" si="8"/>
        <v>1283755851</v>
      </c>
      <c r="M34" s="46">
        <f t="shared" si="8"/>
        <v>1101090325</v>
      </c>
      <c r="N34" s="46">
        <f t="shared" si="8"/>
        <v>1077706203</v>
      </c>
      <c r="O34" s="46">
        <f t="shared" si="8"/>
        <v>1712694509</v>
      </c>
      <c r="P34" s="46">
        <f t="shared" si="8"/>
        <v>1572563671</v>
      </c>
      <c r="Q34" s="46">
        <f t="shared" si="8"/>
        <v>1081256941</v>
      </c>
      <c r="R34" s="46">
        <f t="shared" si="8"/>
        <v>0</v>
      </c>
      <c r="S34" s="46">
        <f t="shared" si="8"/>
        <v>0</v>
      </c>
      <c r="T34" s="46">
        <f t="shared" si="8"/>
        <v>0</v>
      </c>
      <c r="U34" s="46">
        <f t="shared" si="8"/>
        <v>0</v>
      </c>
      <c r="V34" s="46">
        <f t="shared" si="8"/>
        <v>0</v>
      </c>
      <c r="W34" s="46">
        <f t="shared" si="8"/>
        <v>0</v>
      </c>
      <c r="X34" s="46">
        <f t="shared" si="8"/>
        <v>0</v>
      </c>
      <c r="AB34" s="27" t="s">
        <v>89</v>
      </c>
    </row>
    <row r="35" spans="1:28" s="27" customFormat="1" ht="15" customHeight="1" x14ac:dyDescent="0.25">
      <c r="A35" s="36" t="s">
        <v>49</v>
      </c>
      <c r="B35" s="11" t="s">
        <v>510</v>
      </c>
      <c r="C35" s="37" t="str">
        <f t="shared" si="0"/>
        <v>―</v>
      </c>
      <c r="D35" s="37">
        <f t="shared" si="1"/>
        <v>2828</v>
      </c>
      <c r="E35" s="37" t="e">
        <f>#REF!</f>
        <v>#REF!</v>
      </c>
      <c r="F35" s="37" t="e">
        <f>#REF!</f>
        <v>#REF!</v>
      </c>
      <c r="G35" s="37" t="e">
        <f>#REF!</f>
        <v>#REF!</v>
      </c>
      <c r="I35" s="48"/>
      <c r="J35" s="48"/>
      <c r="K35" s="48"/>
      <c r="L35" s="48">
        <v>154565655</v>
      </c>
      <c r="M35" s="48">
        <v>2491295026</v>
      </c>
      <c r="N35" s="48">
        <v>81937733</v>
      </c>
      <c r="O35" s="48">
        <v>398036876</v>
      </c>
      <c r="P35" s="48"/>
      <c r="Q35" s="48">
        <v>2828670373</v>
      </c>
      <c r="R35" s="48"/>
      <c r="S35" s="48"/>
      <c r="T35" s="48"/>
      <c r="U35" s="48"/>
      <c r="V35" s="48"/>
      <c r="W35" s="48"/>
      <c r="X35" s="48"/>
      <c r="Z35" s="27" t="s">
        <v>637</v>
      </c>
      <c r="AB35" s="27" t="s">
        <v>89</v>
      </c>
    </row>
    <row r="36" spans="1:28" s="27" customFormat="1" ht="15" customHeight="1" x14ac:dyDescent="0.25">
      <c r="A36" s="49" t="s">
        <v>36</v>
      </c>
      <c r="B36" s="12" t="s">
        <v>30</v>
      </c>
      <c r="C36" s="39" t="str">
        <f t="shared" si="0"/>
        <v>―</v>
      </c>
      <c r="D36" s="39" t="str">
        <f t="shared" si="1"/>
        <v>―</v>
      </c>
      <c r="E36" s="39" t="e">
        <f>#REF!</f>
        <v>#REF!</v>
      </c>
      <c r="F36" s="39" t="e">
        <f>#REF!</f>
        <v>#REF!</v>
      </c>
      <c r="G36" s="39" t="e">
        <f>#REF!</f>
        <v>#REF!</v>
      </c>
      <c r="I36" s="40"/>
      <c r="J36" s="40"/>
      <c r="K36" s="40"/>
      <c r="L36" s="40">
        <v>154565655</v>
      </c>
      <c r="M36" s="40">
        <v>275416378</v>
      </c>
      <c r="N36" s="40">
        <v>81937733</v>
      </c>
      <c r="O36" s="40">
        <v>194625532</v>
      </c>
      <c r="P36" s="40"/>
      <c r="Q36" s="40"/>
      <c r="R36" s="40"/>
      <c r="S36" s="40"/>
      <c r="T36" s="40"/>
      <c r="U36" s="40"/>
      <c r="V36" s="40"/>
      <c r="W36" s="40"/>
      <c r="X36" s="40"/>
      <c r="Z36" s="27" t="s">
        <v>637</v>
      </c>
      <c r="AB36" s="27" t="s">
        <v>89</v>
      </c>
    </row>
    <row r="37" spans="1:28" s="27" customFormat="1" ht="15" customHeight="1" x14ac:dyDescent="0.25">
      <c r="A37" s="49" t="s">
        <v>46</v>
      </c>
      <c r="B37" s="12" t="s">
        <v>511</v>
      </c>
      <c r="C37" s="39" t="str">
        <f t="shared" si="0"/>
        <v>―</v>
      </c>
      <c r="D37" s="39" t="str">
        <f t="shared" si="1"/>
        <v>―</v>
      </c>
      <c r="E37" s="39" t="e">
        <f>#REF!</f>
        <v>#REF!</v>
      </c>
      <c r="F37" s="39" t="e">
        <f>#REF!</f>
        <v>#REF!</v>
      </c>
      <c r="G37" s="39" t="e">
        <f>#REF!</f>
        <v>#REF!</v>
      </c>
      <c r="I37" s="40"/>
      <c r="J37" s="40"/>
      <c r="K37" s="40"/>
      <c r="L37" s="40"/>
      <c r="M37" s="40">
        <v>2201845171</v>
      </c>
      <c r="N37" s="40"/>
      <c r="O37" s="40">
        <v>803344</v>
      </c>
      <c r="P37" s="40"/>
      <c r="Q37" s="40"/>
      <c r="R37" s="40"/>
      <c r="S37" s="40"/>
      <c r="T37" s="40"/>
      <c r="U37" s="40"/>
      <c r="V37" s="40"/>
      <c r="W37" s="40"/>
      <c r="X37" s="40"/>
      <c r="Z37" s="27" t="s">
        <v>637</v>
      </c>
      <c r="AB37" s="27" t="s">
        <v>89</v>
      </c>
    </row>
    <row r="38" spans="1:28" s="27" customFormat="1" ht="15" customHeight="1" x14ac:dyDescent="0.25">
      <c r="A38" s="49" t="s">
        <v>47</v>
      </c>
      <c r="B38" s="12" t="s">
        <v>50</v>
      </c>
      <c r="C38" s="39" t="str">
        <f t="shared" si="0"/>
        <v>―</v>
      </c>
      <c r="D38" s="39" t="str">
        <f t="shared" si="1"/>
        <v>―</v>
      </c>
      <c r="E38" s="39" t="e">
        <f>#REF!</f>
        <v>#REF!</v>
      </c>
      <c r="F38" s="39" t="e">
        <f>#REF!</f>
        <v>#REF!</v>
      </c>
      <c r="G38" s="39" t="e">
        <f>#REF!</f>
        <v>#REF!</v>
      </c>
      <c r="I38" s="40"/>
      <c r="J38" s="40"/>
      <c r="K38" s="40"/>
      <c r="L38" s="40"/>
      <c r="M38" s="40"/>
      <c r="N38" s="40"/>
      <c r="O38" s="40">
        <v>202608000</v>
      </c>
      <c r="P38" s="40"/>
      <c r="Q38" s="40"/>
      <c r="R38" s="40"/>
      <c r="S38" s="40"/>
      <c r="T38" s="40"/>
      <c r="U38" s="40"/>
      <c r="V38" s="40"/>
      <c r="W38" s="40"/>
      <c r="X38" s="40"/>
      <c r="Z38" s="27" t="s">
        <v>637</v>
      </c>
      <c r="AB38" s="27" t="s">
        <v>89</v>
      </c>
    </row>
    <row r="39" spans="1:28" s="27" customFormat="1" ht="15" customHeight="1" x14ac:dyDescent="0.25">
      <c r="A39" s="49" t="s">
        <v>808</v>
      </c>
      <c r="B39" s="12" t="s">
        <v>809</v>
      </c>
      <c r="C39" s="39" t="str">
        <f>+IF(OR(P39="",P39=0),"―",IF(P39&lt;0,ROUNDDOWN(P39/10^6,0)+-0.0000001,ROUNDDOWN(P39/10^6,0)))</f>
        <v>―</v>
      </c>
      <c r="D39" s="39">
        <f>+IF(OR(Q39="",Q39=0),"―",IF(Q39&lt;0,ROUNDDOWN(Q39/10^6,0)+-0.0000001,ROUNDDOWN(Q39/10^6,0)))</f>
        <v>2828</v>
      </c>
      <c r="E39" s="39" t="s">
        <v>771</v>
      </c>
      <c r="F39" s="39" t="s">
        <v>771</v>
      </c>
      <c r="G39" s="39" t="s">
        <v>771</v>
      </c>
      <c r="H39" s="208" t="s">
        <v>828</v>
      </c>
      <c r="I39" s="40"/>
      <c r="J39" s="40"/>
      <c r="K39" s="40"/>
      <c r="L39" s="40"/>
      <c r="M39" s="40"/>
      <c r="N39" s="40"/>
      <c r="O39" s="40"/>
      <c r="P39" s="40"/>
      <c r="Q39" s="40">
        <v>2828670373</v>
      </c>
      <c r="R39" s="40"/>
      <c r="S39" s="40"/>
      <c r="T39" s="40"/>
      <c r="U39" s="40"/>
      <c r="V39" s="40"/>
      <c r="W39" s="40"/>
      <c r="X39" s="40"/>
    </row>
    <row r="40" spans="1:28" s="27" customFormat="1" ht="15" customHeight="1" x14ac:dyDescent="0.25">
      <c r="A40" s="50" t="s">
        <v>37</v>
      </c>
      <c r="B40" s="14" t="s">
        <v>31</v>
      </c>
      <c r="C40" s="43" t="str">
        <f t="shared" si="0"/>
        <v>―</v>
      </c>
      <c r="D40" s="43" t="str">
        <f t="shared" si="1"/>
        <v>―</v>
      </c>
      <c r="E40" s="43" t="e">
        <f>#REF!</f>
        <v>#REF!</v>
      </c>
      <c r="F40" s="43" t="e">
        <f>#REF!</f>
        <v>#REF!</v>
      </c>
      <c r="G40" s="43" t="e">
        <f>#REF!</f>
        <v>#REF!</v>
      </c>
      <c r="I40" s="39">
        <f t="shared" ref="I40:Q40" si="9">I35-SUM(I36:I39)</f>
        <v>0</v>
      </c>
      <c r="J40" s="39">
        <f t="shared" si="9"/>
        <v>0</v>
      </c>
      <c r="K40" s="39">
        <f t="shared" si="9"/>
        <v>0</v>
      </c>
      <c r="L40" s="39">
        <f t="shared" si="9"/>
        <v>0</v>
      </c>
      <c r="M40" s="39">
        <f t="shared" si="9"/>
        <v>14033477</v>
      </c>
      <c r="N40" s="39">
        <f t="shared" si="9"/>
        <v>0</v>
      </c>
      <c r="O40" s="39">
        <f t="shared" si="9"/>
        <v>0</v>
      </c>
      <c r="P40" s="39">
        <f t="shared" si="9"/>
        <v>0</v>
      </c>
      <c r="Q40" s="39">
        <f t="shared" si="9"/>
        <v>0</v>
      </c>
      <c r="R40" s="39">
        <f t="shared" ref="R40:X40" si="10">R35-SUM(R36:R38)</f>
        <v>0</v>
      </c>
      <c r="S40" s="39">
        <f t="shared" si="10"/>
        <v>0</v>
      </c>
      <c r="T40" s="39">
        <f t="shared" si="10"/>
        <v>0</v>
      </c>
      <c r="U40" s="39">
        <f t="shared" si="10"/>
        <v>0</v>
      </c>
      <c r="V40" s="39">
        <f t="shared" si="10"/>
        <v>0</v>
      </c>
      <c r="W40" s="39">
        <f t="shared" si="10"/>
        <v>0</v>
      </c>
      <c r="X40" s="39">
        <f t="shared" si="10"/>
        <v>0</v>
      </c>
      <c r="AB40" s="27" t="s">
        <v>89</v>
      </c>
    </row>
    <row r="41" spans="1:28" s="27" customFormat="1" ht="15" customHeight="1" x14ac:dyDescent="0.25">
      <c r="A41" s="36" t="s">
        <v>51</v>
      </c>
      <c r="B41" s="11" t="s">
        <v>512</v>
      </c>
      <c r="C41" s="37" t="str">
        <f t="shared" si="0"/>
        <v>―</v>
      </c>
      <c r="D41" s="37" t="str">
        <f t="shared" si="1"/>
        <v>―</v>
      </c>
      <c r="E41" s="37" t="e">
        <f>#REF!</f>
        <v>#REF!</v>
      </c>
      <c r="F41" s="37" t="e">
        <f>#REF!</f>
        <v>#REF!</v>
      </c>
      <c r="G41" s="37" t="e">
        <f>#REF!</f>
        <v>#REF!</v>
      </c>
      <c r="I41" s="48"/>
      <c r="J41" s="48"/>
      <c r="K41" s="48"/>
      <c r="L41" s="48">
        <v>156075894</v>
      </c>
      <c r="M41" s="48">
        <v>281036456</v>
      </c>
      <c r="N41" s="48">
        <v>82024897</v>
      </c>
      <c r="O41" s="48">
        <v>231622505</v>
      </c>
      <c r="P41" s="48"/>
      <c r="Q41" s="48"/>
      <c r="R41" s="48"/>
      <c r="S41" s="48"/>
      <c r="T41" s="48"/>
      <c r="U41" s="48"/>
      <c r="V41" s="48"/>
      <c r="W41" s="48"/>
      <c r="X41" s="48"/>
      <c r="Z41" s="27" t="s">
        <v>637</v>
      </c>
      <c r="AB41" s="27" t="s">
        <v>89</v>
      </c>
    </row>
    <row r="42" spans="1:28" s="27" customFormat="1" ht="15" customHeight="1" x14ac:dyDescent="0.25">
      <c r="A42" s="49" t="s">
        <v>52</v>
      </c>
      <c r="B42" s="178" t="s">
        <v>513</v>
      </c>
      <c r="C42" s="39" t="str">
        <f t="shared" si="0"/>
        <v>―</v>
      </c>
      <c r="D42" s="39" t="str">
        <f t="shared" si="1"/>
        <v>―</v>
      </c>
      <c r="E42" s="39" t="e">
        <f>#REF!</f>
        <v>#REF!</v>
      </c>
      <c r="F42" s="39" t="e">
        <f>#REF!</f>
        <v>#REF!</v>
      </c>
      <c r="G42" s="39" t="e">
        <f>#REF!</f>
        <v>#REF!</v>
      </c>
      <c r="I42" s="40"/>
      <c r="J42" s="40"/>
      <c r="K42" s="40"/>
      <c r="L42" s="40">
        <v>154565655</v>
      </c>
      <c r="M42" s="40">
        <v>275416378</v>
      </c>
      <c r="N42" s="40">
        <v>81937733</v>
      </c>
      <c r="O42" s="40">
        <v>194625532</v>
      </c>
      <c r="P42" s="40"/>
      <c r="Q42" s="40"/>
      <c r="R42" s="40"/>
      <c r="S42" s="40"/>
      <c r="T42" s="40"/>
      <c r="U42" s="40"/>
      <c r="V42" s="40"/>
      <c r="W42" s="40"/>
      <c r="X42" s="40"/>
      <c r="Z42" s="27" t="s">
        <v>637</v>
      </c>
      <c r="AB42" s="27" t="s">
        <v>89</v>
      </c>
    </row>
    <row r="43" spans="1:28" s="27" customFormat="1" ht="15" customHeight="1" x14ac:dyDescent="0.25">
      <c r="A43" s="49" t="s">
        <v>53</v>
      </c>
      <c r="B43" s="12" t="s">
        <v>514</v>
      </c>
      <c r="C43" s="39" t="str">
        <f t="shared" si="0"/>
        <v>―</v>
      </c>
      <c r="D43" s="39" t="str">
        <f t="shared" si="1"/>
        <v>―</v>
      </c>
      <c r="E43" s="39" t="e">
        <f>#REF!</f>
        <v>#REF!</v>
      </c>
      <c r="F43" s="39" t="e">
        <f>#REF!</f>
        <v>#REF!</v>
      </c>
      <c r="G43" s="39" t="e">
        <f>#REF!</f>
        <v>#REF!</v>
      </c>
      <c r="I43" s="40"/>
      <c r="J43" s="40"/>
      <c r="K43" s="40"/>
      <c r="L43" s="40"/>
      <c r="M43" s="40"/>
      <c r="N43" s="40"/>
      <c r="O43" s="40"/>
      <c r="P43" s="40"/>
      <c r="Q43" s="40"/>
      <c r="R43" s="40"/>
      <c r="S43" s="40"/>
      <c r="T43" s="40"/>
      <c r="U43" s="40"/>
      <c r="V43" s="40"/>
      <c r="W43" s="40"/>
      <c r="X43" s="40"/>
      <c r="Z43" s="27" t="s">
        <v>637</v>
      </c>
      <c r="AB43" s="27" t="s">
        <v>89</v>
      </c>
    </row>
    <row r="44" spans="1:28" s="27" customFormat="1" ht="15" customHeight="1" x14ac:dyDescent="0.25">
      <c r="A44" s="49" t="s">
        <v>40</v>
      </c>
      <c r="B44" s="12" t="s">
        <v>42</v>
      </c>
      <c r="C44" s="39" t="str">
        <f t="shared" si="0"/>
        <v>―</v>
      </c>
      <c r="D44" s="39" t="str">
        <f t="shared" si="1"/>
        <v>―</v>
      </c>
      <c r="E44" s="39" t="e">
        <f>#REF!</f>
        <v>#REF!</v>
      </c>
      <c r="F44" s="39" t="e">
        <f>#REF!</f>
        <v>#REF!</v>
      </c>
      <c r="G44" s="39" t="e">
        <f>#REF!</f>
        <v>#REF!</v>
      </c>
      <c r="I44" s="40"/>
      <c r="J44" s="40"/>
      <c r="K44" s="40"/>
      <c r="L44" s="40"/>
      <c r="M44" s="40"/>
      <c r="N44" s="40"/>
      <c r="O44" s="40"/>
      <c r="P44" s="40"/>
      <c r="Q44" s="40"/>
      <c r="R44" s="40"/>
      <c r="S44" s="40"/>
      <c r="T44" s="40"/>
      <c r="U44" s="40"/>
      <c r="V44" s="40"/>
      <c r="W44" s="40"/>
      <c r="X44" s="40"/>
      <c r="Z44" s="27" t="s">
        <v>637</v>
      </c>
      <c r="AB44" s="27" t="s">
        <v>89</v>
      </c>
    </row>
    <row r="45" spans="1:28" s="27" customFormat="1" ht="15" customHeight="1" x14ac:dyDescent="0.25">
      <c r="A45" s="49" t="s">
        <v>674</v>
      </c>
      <c r="B45" s="168" t="s">
        <v>675</v>
      </c>
      <c r="C45" s="39" t="str">
        <f t="shared" si="0"/>
        <v>―</v>
      </c>
      <c r="D45" s="39" t="str">
        <f t="shared" si="1"/>
        <v>―</v>
      </c>
      <c r="E45" s="39" t="e">
        <f>#REF!</f>
        <v>#REF!</v>
      </c>
      <c r="F45" s="39" t="e">
        <f>#REF!</f>
        <v>#REF!</v>
      </c>
      <c r="G45" s="39" t="e">
        <f>#REF!</f>
        <v>#REF!</v>
      </c>
      <c r="I45" s="40"/>
      <c r="J45" s="40"/>
      <c r="K45" s="40"/>
      <c r="L45" s="40"/>
      <c r="M45" s="40"/>
      <c r="N45" s="40"/>
      <c r="O45" s="40"/>
      <c r="P45" s="40"/>
      <c r="Q45" s="40"/>
      <c r="R45" s="40"/>
      <c r="S45" s="40"/>
      <c r="T45" s="40"/>
      <c r="U45" s="40"/>
      <c r="V45" s="40"/>
      <c r="W45" s="40"/>
      <c r="X45" s="40"/>
      <c r="Z45" s="27" t="s">
        <v>637</v>
      </c>
      <c r="AB45" s="27" t="s">
        <v>89</v>
      </c>
    </row>
    <row r="46" spans="1:28" s="27" customFormat="1" ht="15" customHeight="1" x14ac:dyDescent="0.25">
      <c r="A46" s="50" t="s">
        <v>37</v>
      </c>
      <c r="B46" s="14" t="s">
        <v>31</v>
      </c>
      <c r="C46" s="43" t="str">
        <f t="shared" si="0"/>
        <v>―</v>
      </c>
      <c r="D46" s="43" t="str">
        <f t="shared" si="1"/>
        <v>―</v>
      </c>
      <c r="E46" s="43" t="e">
        <f>#REF!</f>
        <v>#REF!</v>
      </c>
      <c r="F46" s="43" t="e">
        <f>#REF!</f>
        <v>#REF!</v>
      </c>
      <c r="G46" s="43" t="e">
        <f>#REF!</f>
        <v>#REF!</v>
      </c>
      <c r="I46" s="39">
        <f>I41-SUM(I42:I45)</f>
        <v>0</v>
      </c>
      <c r="J46" s="39">
        <f t="shared" ref="J46:X46" si="11">J41-SUM(J42:J45)</f>
        <v>0</v>
      </c>
      <c r="K46" s="39">
        <f t="shared" si="11"/>
        <v>0</v>
      </c>
      <c r="L46" s="39">
        <f>L41-SUM(L42:L45)</f>
        <v>1510239</v>
      </c>
      <c r="M46" s="39">
        <f t="shared" si="11"/>
        <v>5620078</v>
      </c>
      <c r="N46" s="39">
        <f t="shared" si="11"/>
        <v>87164</v>
      </c>
      <c r="O46" s="39">
        <f t="shared" si="11"/>
        <v>36996973</v>
      </c>
      <c r="P46" s="39">
        <f t="shared" si="11"/>
        <v>0</v>
      </c>
      <c r="Q46" s="39">
        <f t="shared" si="11"/>
        <v>0</v>
      </c>
      <c r="R46" s="39">
        <f t="shared" si="11"/>
        <v>0</v>
      </c>
      <c r="S46" s="39">
        <f t="shared" si="11"/>
        <v>0</v>
      </c>
      <c r="T46" s="39">
        <f t="shared" si="11"/>
        <v>0</v>
      </c>
      <c r="U46" s="39">
        <f t="shared" si="11"/>
        <v>0</v>
      </c>
      <c r="V46" s="39">
        <f t="shared" si="11"/>
        <v>0</v>
      </c>
      <c r="W46" s="39">
        <f t="shared" si="11"/>
        <v>0</v>
      </c>
      <c r="X46" s="39">
        <f t="shared" si="11"/>
        <v>0</v>
      </c>
      <c r="AB46" s="27" t="s">
        <v>89</v>
      </c>
    </row>
    <row r="47" spans="1:28" s="27" customFormat="1" ht="15" customHeight="1" x14ac:dyDescent="0.25">
      <c r="A47" s="9" t="s">
        <v>555</v>
      </c>
      <c r="B47" s="13" t="s">
        <v>516</v>
      </c>
      <c r="C47" s="46">
        <f t="shared" si="0"/>
        <v>1572</v>
      </c>
      <c r="D47" s="46">
        <f t="shared" si="1"/>
        <v>3909</v>
      </c>
      <c r="E47" s="46" t="e">
        <f>#REF!</f>
        <v>#REF!</v>
      </c>
      <c r="F47" s="46" t="e">
        <f>#REF!</f>
        <v>#REF!</v>
      </c>
      <c r="G47" s="46" t="e">
        <f>#REF!</f>
        <v>#REF!</v>
      </c>
      <c r="I47" s="46">
        <f t="shared" ref="I47:X47" si="12">I34+I35-I41</f>
        <v>0</v>
      </c>
      <c r="J47" s="46">
        <f t="shared" si="12"/>
        <v>0</v>
      </c>
      <c r="K47" s="46">
        <f t="shared" si="12"/>
        <v>0</v>
      </c>
      <c r="L47" s="46">
        <f t="shared" si="12"/>
        <v>1282245612</v>
      </c>
      <c r="M47" s="46">
        <f t="shared" si="12"/>
        <v>3311348895</v>
      </c>
      <c r="N47" s="46">
        <f t="shared" si="12"/>
        <v>1077619039</v>
      </c>
      <c r="O47" s="46">
        <f t="shared" si="12"/>
        <v>1879108880</v>
      </c>
      <c r="P47" s="46">
        <f t="shared" si="12"/>
        <v>1572563671</v>
      </c>
      <c r="Q47" s="46">
        <f t="shared" si="12"/>
        <v>3909927314</v>
      </c>
      <c r="R47" s="46">
        <f t="shared" si="12"/>
        <v>0</v>
      </c>
      <c r="S47" s="46">
        <f t="shared" si="12"/>
        <v>0</v>
      </c>
      <c r="T47" s="46">
        <f t="shared" si="12"/>
        <v>0</v>
      </c>
      <c r="U47" s="46">
        <f t="shared" si="12"/>
        <v>0</v>
      </c>
      <c r="V47" s="46">
        <f t="shared" si="12"/>
        <v>0</v>
      </c>
      <c r="W47" s="46">
        <f t="shared" si="12"/>
        <v>0</v>
      </c>
      <c r="X47" s="46">
        <f t="shared" si="12"/>
        <v>0</v>
      </c>
      <c r="AB47" s="27" t="s">
        <v>89</v>
      </c>
    </row>
    <row r="48" spans="1:28" s="27" customFormat="1" ht="15" customHeight="1" x14ac:dyDescent="0.25">
      <c r="A48" s="45" t="s">
        <v>57</v>
      </c>
      <c r="B48" s="13" t="s">
        <v>54</v>
      </c>
      <c r="C48" s="46">
        <f t="shared" si="0"/>
        <v>664</v>
      </c>
      <c r="D48" s="46">
        <f t="shared" si="1"/>
        <v>519</v>
      </c>
      <c r="E48" s="46" t="e">
        <f>#REF!</f>
        <v>#REF!</v>
      </c>
      <c r="F48" s="46" t="e">
        <f>#REF!</f>
        <v>#REF!</v>
      </c>
      <c r="G48" s="46" t="e">
        <f>#REF!</f>
        <v>#REF!</v>
      </c>
      <c r="I48" s="47"/>
      <c r="J48" s="47"/>
      <c r="K48" s="47"/>
      <c r="L48" s="47">
        <v>465129886</v>
      </c>
      <c r="M48" s="47">
        <v>1176828356</v>
      </c>
      <c r="N48" s="47">
        <v>455609282</v>
      </c>
      <c r="O48" s="47">
        <v>808851928</v>
      </c>
      <c r="P48" s="47">
        <v>664327672</v>
      </c>
      <c r="Q48" s="47">
        <v>519421134</v>
      </c>
      <c r="R48" s="47"/>
      <c r="S48" s="47"/>
      <c r="T48" s="47"/>
      <c r="U48" s="47"/>
      <c r="V48" s="47"/>
      <c r="W48" s="47"/>
      <c r="X48" s="47"/>
      <c r="Z48" s="27" t="s">
        <v>637</v>
      </c>
      <c r="AB48" s="27" t="s">
        <v>89</v>
      </c>
    </row>
    <row r="49" spans="1:28" s="27" customFormat="1" ht="15" customHeight="1" x14ac:dyDescent="0.25">
      <c r="A49" s="156" t="s">
        <v>556</v>
      </c>
      <c r="B49" s="13" t="s">
        <v>55</v>
      </c>
      <c r="C49" s="46">
        <f t="shared" si="0"/>
        <v>908</v>
      </c>
      <c r="D49" s="46">
        <f t="shared" si="1"/>
        <v>3390</v>
      </c>
      <c r="E49" s="46" t="e">
        <f>#REF!</f>
        <v>#REF!</v>
      </c>
      <c r="F49" s="46" t="e">
        <f>#REF!</f>
        <v>#REF!</v>
      </c>
      <c r="G49" s="46" t="e">
        <f>#REF!</f>
        <v>#REF!</v>
      </c>
      <c r="I49" s="46">
        <f>I47-I48</f>
        <v>0</v>
      </c>
      <c r="J49" s="46">
        <f t="shared" ref="J49:X49" si="13">J47-J48</f>
        <v>0</v>
      </c>
      <c r="K49" s="46">
        <f t="shared" si="13"/>
        <v>0</v>
      </c>
      <c r="L49" s="46">
        <f t="shared" si="13"/>
        <v>817115726</v>
      </c>
      <c r="M49" s="46">
        <f t="shared" si="13"/>
        <v>2134520539</v>
      </c>
      <c r="N49" s="46">
        <f t="shared" si="13"/>
        <v>622009757</v>
      </c>
      <c r="O49" s="46">
        <f t="shared" si="13"/>
        <v>1070256952</v>
      </c>
      <c r="P49" s="46">
        <f t="shared" si="13"/>
        <v>908235999</v>
      </c>
      <c r="Q49" s="46">
        <f t="shared" si="13"/>
        <v>3390506180</v>
      </c>
      <c r="R49" s="46">
        <f t="shared" si="13"/>
        <v>0</v>
      </c>
      <c r="S49" s="46">
        <f t="shared" si="13"/>
        <v>0</v>
      </c>
      <c r="T49" s="46">
        <f t="shared" si="13"/>
        <v>0</v>
      </c>
      <c r="U49" s="46">
        <f t="shared" si="13"/>
        <v>0</v>
      </c>
      <c r="V49" s="46">
        <f t="shared" si="13"/>
        <v>0</v>
      </c>
      <c r="W49" s="46">
        <f t="shared" si="13"/>
        <v>0</v>
      </c>
      <c r="X49" s="46">
        <f t="shared" si="13"/>
        <v>0</v>
      </c>
      <c r="AB49" s="27" t="s">
        <v>89</v>
      </c>
    </row>
    <row r="50" spans="1:28" s="27" customFormat="1" ht="15" customHeight="1" x14ac:dyDescent="0.25">
      <c r="B50" s="3"/>
      <c r="AB50" s="27" t="s">
        <v>89</v>
      </c>
    </row>
    <row r="51" spans="1:28" s="27" customFormat="1" ht="15" customHeight="1" x14ac:dyDescent="0.25">
      <c r="A51" s="36" t="s">
        <v>59</v>
      </c>
      <c r="B51" s="11" t="s">
        <v>59</v>
      </c>
      <c r="C51" s="37">
        <f t="shared" ref="C51:C59" si="14">+IF(OR(P51="",P51=0),"―",IF(P51&lt;0,ROUNDDOWN(P51/10^6,0)+-0.0000001,ROUNDDOWN(P51/10^6,0)))</f>
        <v>2280</v>
      </c>
      <c r="D51" s="37">
        <f t="shared" ref="D51:D59" si="15">+IF(OR(Q51="",Q51=0),"―",IF(Q51&lt;0,ROUNDDOWN(Q51/10^6,0)+-0.0000001,ROUNDDOWN(Q51/10^6,0)))</f>
        <v>1982</v>
      </c>
      <c r="E51" s="37" t="e">
        <f>#REF!</f>
        <v>#REF!</v>
      </c>
      <c r="F51" s="37" t="e">
        <f>#REF!</f>
        <v>#REF!</v>
      </c>
      <c r="G51" s="37" t="e">
        <f>#REF!</f>
        <v>#REF!</v>
      </c>
      <c r="I51" s="37">
        <f t="shared" ref="I51:X51" si="16">I16+I55+I56</f>
        <v>0</v>
      </c>
      <c r="J51" s="37">
        <f t="shared" si="16"/>
        <v>0</v>
      </c>
      <c r="K51" s="37">
        <f t="shared" si="16"/>
        <v>0</v>
      </c>
      <c r="L51" s="37">
        <f t="shared" si="16"/>
        <v>1612116176</v>
      </c>
      <c r="M51" s="37">
        <f t="shared" si="16"/>
        <v>1551454954</v>
      </c>
      <c r="N51" s="37">
        <f t="shared" si="16"/>
        <v>1711594912</v>
      </c>
      <c r="O51" s="37">
        <f t="shared" si="16"/>
        <v>2207140839</v>
      </c>
      <c r="P51" s="37">
        <f t="shared" si="16"/>
        <v>2280527574</v>
      </c>
      <c r="Q51" s="37">
        <f>Q16+Q55+Q56</f>
        <v>1982744128</v>
      </c>
      <c r="R51" s="37">
        <f t="shared" si="16"/>
        <v>0</v>
      </c>
      <c r="S51" s="37">
        <f t="shared" si="16"/>
        <v>0</v>
      </c>
      <c r="T51" s="37">
        <f t="shared" si="16"/>
        <v>0</v>
      </c>
      <c r="U51" s="37">
        <f t="shared" si="16"/>
        <v>0</v>
      </c>
      <c r="V51" s="37">
        <f t="shared" si="16"/>
        <v>0</v>
      </c>
      <c r="W51" s="37">
        <f t="shared" si="16"/>
        <v>0</v>
      </c>
      <c r="X51" s="37">
        <f t="shared" si="16"/>
        <v>0</v>
      </c>
      <c r="AB51" s="27" t="s">
        <v>89</v>
      </c>
    </row>
    <row r="52" spans="1:28" s="27" customFormat="1" ht="15" customHeight="1" x14ac:dyDescent="0.25">
      <c r="A52" s="38" t="s">
        <v>10</v>
      </c>
      <c r="B52" s="12" t="s">
        <v>13</v>
      </c>
      <c r="C52" s="39">
        <f t="shared" si="14"/>
        <v>2143</v>
      </c>
      <c r="D52" s="39">
        <f t="shared" si="15"/>
        <v>2078</v>
      </c>
      <c r="E52" s="39" t="e">
        <f>#REF!</f>
        <v>#REF!</v>
      </c>
      <c r="F52" s="39" t="e">
        <f>#REF!</f>
        <v>#REF!</v>
      </c>
      <c r="G52" s="39" t="e">
        <f>#REF!</f>
        <v>#REF!</v>
      </c>
      <c r="I52" s="39">
        <f t="shared" ref="I52:X52" si="17">SUM(I17,I77,I81)</f>
        <v>0</v>
      </c>
      <c r="J52" s="39">
        <f t="shared" si="17"/>
        <v>0</v>
      </c>
      <c r="K52" s="39">
        <f t="shared" si="17"/>
        <v>0</v>
      </c>
      <c r="L52" s="39">
        <f t="shared" si="17"/>
        <v>1410527681</v>
      </c>
      <c r="M52" s="39">
        <f t="shared" si="17"/>
        <v>1565478916</v>
      </c>
      <c r="N52" s="39">
        <f t="shared" si="17"/>
        <v>1834152174</v>
      </c>
      <c r="O52" s="39">
        <f t="shared" si="17"/>
        <v>2068738082</v>
      </c>
      <c r="P52" s="39">
        <f t="shared" si="17"/>
        <v>2143587364</v>
      </c>
      <c r="Q52" s="39">
        <f t="shared" si="17"/>
        <v>2078999804</v>
      </c>
      <c r="R52" s="39">
        <f t="shared" si="17"/>
        <v>0</v>
      </c>
      <c r="S52" s="39">
        <f t="shared" si="17"/>
        <v>0</v>
      </c>
      <c r="T52" s="39">
        <f t="shared" si="17"/>
        <v>0</v>
      </c>
      <c r="U52" s="39">
        <f t="shared" si="17"/>
        <v>0</v>
      </c>
      <c r="V52" s="39">
        <f t="shared" si="17"/>
        <v>0</v>
      </c>
      <c r="W52" s="39">
        <f t="shared" si="17"/>
        <v>0</v>
      </c>
      <c r="X52" s="39">
        <f t="shared" si="17"/>
        <v>0</v>
      </c>
      <c r="AB52" s="27" t="s">
        <v>89</v>
      </c>
    </row>
    <row r="53" spans="1:28" s="27" customFormat="1" ht="15" customHeight="1" x14ac:dyDescent="0.25">
      <c r="A53" s="38" t="s">
        <v>11</v>
      </c>
      <c r="B53" s="12" t="s">
        <v>44</v>
      </c>
      <c r="C53" s="39">
        <f t="shared" si="14"/>
        <v>1220</v>
      </c>
      <c r="D53" s="39">
        <f t="shared" si="15"/>
        <v>1268</v>
      </c>
      <c r="E53" s="39" t="e">
        <f>#REF!</f>
        <v>#REF!</v>
      </c>
      <c r="F53" s="39" t="e">
        <f>#REF!</f>
        <v>#REF!</v>
      </c>
      <c r="G53" s="39" t="e">
        <f>#REF!</f>
        <v>#REF!</v>
      </c>
      <c r="I53" s="39">
        <f t="shared" ref="I53:X53" si="18">SUM(I18,I78,I82)</f>
        <v>0</v>
      </c>
      <c r="J53" s="39">
        <f t="shared" si="18"/>
        <v>0</v>
      </c>
      <c r="K53" s="39">
        <f t="shared" si="18"/>
        <v>0</v>
      </c>
      <c r="L53" s="39">
        <f t="shared" si="18"/>
        <v>739726470</v>
      </c>
      <c r="M53" s="39">
        <f t="shared" si="18"/>
        <v>769840045</v>
      </c>
      <c r="N53" s="39">
        <f t="shared" si="18"/>
        <v>717536456</v>
      </c>
      <c r="O53" s="39">
        <f t="shared" si="18"/>
        <v>1117919020</v>
      </c>
      <c r="P53" s="39">
        <f t="shared" si="18"/>
        <v>1220367610</v>
      </c>
      <c r="Q53" s="39">
        <f t="shared" si="18"/>
        <v>1268744077</v>
      </c>
      <c r="R53" s="39">
        <f t="shared" si="18"/>
        <v>0</v>
      </c>
      <c r="S53" s="39">
        <f t="shared" si="18"/>
        <v>0</v>
      </c>
      <c r="T53" s="39">
        <f t="shared" si="18"/>
        <v>0</v>
      </c>
      <c r="U53" s="39">
        <f t="shared" si="18"/>
        <v>0</v>
      </c>
      <c r="V53" s="39">
        <f t="shared" si="18"/>
        <v>0</v>
      </c>
      <c r="W53" s="39">
        <f t="shared" si="18"/>
        <v>0</v>
      </c>
      <c r="X53" s="39">
        <f t="shared" si="18"/>
        <v>0</v>
      </c>
      <c r="AB53" s="27" t="s">
        <v>89</v>
      </c>
    </row>
    <row r="54" spans="1:28" s="27" customFormat="1" ht="15" customHeight="1" x14ac:dyDescent="0.25">
      <c r="A54" s="38" t="s">
        <v>14</v>
      </c>
      <c r="B54" s="12" t="s">
        <v>77</v>
      </c>
      <c r="C54" s="43">
        <f t="shared" si="14"/>
        <v>223</v>
      </c>
      <c r="D54" s="43">
        <f t="shared" si="15"/>
        <v>138</v>
      </c>
      <c r="E54" s="43" t="e">
        <f>#REF!</f>
        <v>#REF!</v>
      </c>
      <c r="F54" s="43" t="e">
        <f>#REF!</f>
        <v>#REF!</v>
      </c>
      <c r="G54" s="43" t="e">
        <f>#REF!</f>
        <v>#REF!</v>
      </c>
      <c r="I54" s="43">
        <f t="shared" ref="I54:X54" si="19">SUM(I19,I79,I83)</f>
        <v>0</v>
      </c>
      <c r="J54" s="43">
        <f t="shared" si="19"/>
        <v>0</v>
      </c>
      <c r="K54" s="43">
        <f t="shared" si="19"/>
        <v>0</v>
      </c>
      <c r="L54" s="43">
        <f t="shared" si="19"/>
        <v>37204474</v>
      </c>
      <c r="M54" s="43">
        <f t="shared" si="19"/>
        <v>53252184</v>
      </c>
      <c r="N54" s="43">
        <f t="shared" si="19"/>
        <v>64912943</v>
      </c>
      <c r="O54" s="43">
        <f t="shared" si="19"/>
        <v>67762530</v>
      </c>
      <c r="P54" s="43">
        <f t="shared" si="19"/>
        <v>223423194</v>
      </c>
      <c r="Q54" s="43">
        <f t="shared" si="19"/>
        <v>138097699</v>
      </c>
      <c r="R54" s="43">
        <f t="shared" si="19"/>
        <v>0</v>
      </c>
      <c r="S54" s="43">
        <f t="shared" si="19"/>
        <v>0</v>
      </c>
      <c r="T54" s="43">
        <f t="shared" si="19"/>
        <v>0</v>
      </c>
      <c r="U54" s="43">
        <f t="shared" si="19"/>
        <v>0</v>
      </c>
      <c r="V54" s="43">
        <f t="shared" si="19"/>
        <v>0</v>
      </c>
      <c r="W54" s="43">
        <f t="shared" si="19"/>
        <v>0</v>
      </c>
      <c r="X54" s="43">
        <f t="shared" si="19"/>
        <v>0</v>
      </c>
      <c r="AB54" s="27" t="s">
        <v>89</v>
      </c>
    </row>
    <row r="55" spans="1:28" s="27" customFormat="1" ht="15" customHeight="1" x14ac:dyDescent="0.25">
      <c r="A55" s="45" t="s">
        <v>71</v>
      </c>
      <c r="B55" s="13" t="s">
        <v>70</v>
      </c>
      <c r="C55" s="46">
        <f t="shared" si="14"/>
        <v>346</v>
      </c>
      <c r="D55" s="46">
        <f t="shared" si="15"/>
        <v>359</v>
      </c>
      <c r="E55" s="46" t="e">
        <f>#REF!</f>
        <v>#REF!</v>
      </c>
      <c r="F55" s="46" t="e">
        <f>#REF!</f>
        <v>#REF!</v>
      </c>
      <c r="G55" s="46" t="e">
        <f>#REF!</f>
        <v>#REF!</v>
      </c>
      <c r="I55" s="47"/>
      <c r="J55" s="47"/>
      <c r="K55" s="47"/>
      <c r="L55" s="47">
        <v>178070964</v>
      </c>
      <c r="M55" s="47">
        <v>209583109</v>
      </c>
      <c r="N55" s="47">
        <v>245344109</v>
      </c>
      <c r="O55" s="47">
        <v>264121118</v>
      </c>
      <c r="P55" s="47">
        <v>346263335</v>
      </c>
      <c r="Q55" s="47">
        <v>359350772</v>
      </c>
      <c r="R55" s="47"/>
      <c r="S55" s="47"/>
      <c r="T55" s="47"/>
      <c r="U55" s="47"/>
      <c r="V55" s="47"/>
      <c r="W55" s="47"/>
      <c r="X55" s="47"/>
      <c r="Z55" s="27" t="s">
        <v>638</v>
      </c>
      <c r="AB55" s="27" t="s">
        <v>89</v>
      </c>
    </row>
    <row r="56" spans="1:28" s="27" customFormat="1" ht="15" customHeight="1" x14ac:dyDescent="0.25">
      <c r="A56" s="45" t="s">
        <v>60</v>
      </c>
      <c r="B56" s="13" t="s">
        <v>409</v>
      </c>
      <c r="C56" s="46">
        <f t="shared" si="14"/>
        <v>450</v>
      </c>
      <c r="D56" s="46">
        <f t="shared" si="15"/>
        <v>428</v>
      </c>
      <c r="E56" s="46" t="e">
        <f>#REF!</f>
        <v>#REF!</v>
      </c>
      <c r="F56" s="46" t="e">
        <f>#REF!</f>
        <v>#REF!</v>
      </c>
      <c r="G56" s="46" t="e">
        <f>#REF!</f>
        <v>#REF!</v>
      </c>
      <c r="I56" s="47"/>
      <c r="J56" s="47"/>
      <c r="K56" s="47"/>
      <c r="L56" s="47">
        <v>169034865</v>
      </c>
      <c r="M56" s="47">
        <v>256764809</v>
      </c>
      <c r="N56" s="47">
        <v>303342379</v>
      </c>
      <c r="O56" s="47">
        <v>335240577</v>
      </c>
      <c r="P56" s="47">
        <v>450276499</v>
      </c>
      <c r="Q56" s="47">
        <v>428387125</v>
      </c>
      <c r="R56" s="47"/>
      <c r="S56" s="47"/>
      <c r="T56" s="47"/>
      <c r="U56" s="47"/>
      <c r="V56" s="47"/>
      <c r="W56" s="47"/>
      <c r="X56" s="47"/>
      <c r="Z56" s="27" t="s">
        <v>638</v>
      </c>
      <c r="AB56" s="27" t="s">
        <v>89</v>
      </c>
    </row>
    <row r="57" spans="1:28" s="27" customFormat="1" ht="15" customHeight="1" x14ac:dyDescent="0.25">
      <c r="A57" s="45" t="s">
        <v>61</v>
      </c>
      <c r="B57" s="13" t="s">
        <v>65</v>
      </c>
      <c r="C57" s="46">
        <f t="shared" si="14"/>
        <v>81</v>
      </c>
      <c r="D57" s="46">
        <f t="shared" si="15"/>
        <v>635</v>
      </c>
      <c r="E57" s="46" t="e">
        <f>#REF!</f>
        <v>#REF!</v>
      </c>
      <c r="F57" s="46" t="e">
        <f>#REF!</f>
        <v>#REF!</v>
      </c>
      <c r="G57" s="46" t="e">
        <f>#REF!</f>
        <v>#REF!</v>
      </c>
      <c r="I57" s="47"/>
      <c r="J57" s="47"/>
      <c r="K57" s="47"/>
      <c r="L57" s="47">
        <v>37225937</v>
      </c>
      <c r="M57" s="47">
        <v>437014696</v>
      </c>
      <c r="N57" s="47">
        <v>77810233</v>
      </c>
      <c r="O57" s="47">
        <v>218866021</v>
      </c>
      <c r="P57" s="47">
        <v>81469450</v>
      </c>
      <c r="Q57" s="47">
        <v>635690168</v>
      </c>
      <c r="R57" s="47"/>
      <c r="S57" s="47"/>
      <c r="T57" s="47"/>
      <c r="U57" s="47"/>
      <c r="V57" s="47"/>
      <c r="W57" s="47"/>
      <c r="X57" s="47"/>
      <c r="Z57" s="27" t="s">
        <v>639</v>
      </c>
      <c r="AB57" s="27" t="s">
        <v>89</v>
      </c>
    </row>
    <row r="58" spans="1:28" s="27" customFormat="1" ht="15" customHeight="1" x14ac:dyDescent="0.25">
      <c r="A58" s="45" t="s">
        <v>62</v>
      </c>
      <c r="B58" s="13" t="s">
        <v>66</v>
      </c>
      <c r="C58" s="46">
        <f t="shared" si="14"/>
        <v>90</v>
      </c>
      <c r="D58" s="46">
        <f t="shared" si="15"/>
        <v>-309.00000010000002</v>
      </c>
      <c r="E58" s="46" t="e">
        <f>#REF!</f>
        <v>#REF!</v>
      </c>
      <c r="F58" s="46" t="e">
        <f>#REF!</f>
        <v>#REF!</v>
      </c>
      <c r="G58" s="46" t="e">
        <f>#REF!</f>
        <v>#REF!</v>
      </c>
      <c r="I58" s="47"/>
      <c r="J58" s="47"/>
      <c r="K58" s="47"/>
      <c r="L58" s="47"/>
      <c r="M58" s="47">
        <v>807326503</v>
      </c>
      <c r="N58" s="47">
        <v>391045231</v>
      </c>
      <c r="O58" s="47">
        <v>0</v>
      </c>
      <c r="P58" s="47">
        <v>90482908</v>
      </c>
      <c r="Q58" s="47">
        <v>-309801755</v>
      </c>
      <c r="R58" s="47"/>
      <c r="S58" s="47"/>
      <c r="T58" s="47"/>
      <c r="U58" s="47"/>
      <c r="V58" s="47"/>
      <c r="W58" s="47"/>
      <c r="X58" s="47"/>
      <c r="Z58" s="27" t="s">
        <v>637</v>
      </c>
      <c r="AB58" s="27" t="s">
        <v>89</v>
      </c>
    </row>
    <row r="59" spans="1:28" s="27" customFormat="1" ht="15" customHeight="1" x14ac:dyDescent="0.25">
      <c r="A59" s="51" t="s">
        <v>63</v>
      </c>
      <c r="B59" s="15" t="s">
        <v>67</v>
      </c>
      <c r="C59" s="46">
        <f t="shared" si="14"/>
        <v>93</v>
      </c>
      <c r="D59" s="46" t="str">
        <f t="shared" si="15"/>
        <v>―</v>
      </c>
      <c r="E59" s="46" t="e">
        <f>#REF!</f>
        <v>#REF!</v>
      </c>
      <c r="F59" s="46" t="e">
        <f>#REF!</f>
        <v>#REF!</v>
      </c>
      <c r="G59" s="46" t="e">
        <f>#REF!</f>
        <v>#REF!</v>
      </c>
      <c r="I59" s="47"/>
      <c r="J59" s="47"/>
      <c r="K59" s="47"/>
      <c r="L59" s="47"/>
      <c r="M59" s="47"/>
      <c r="N59" s="47">
        <v>105000000</v>
      </c>
      <c r="O59" s="47">
        <v>0</v>
      </c>
      <c r="P59" s="47">
        <v>93600000</v>
      </c>
      <c r="Q59" s="47"/>
      <c r="R59" s="47"/>
      <c r="S59" s="47"/>
      <c r="T59" s="47"/>
      <c r="U59" s="47"/>
      <c r="V59" s="47"/>
      <c r="W59" s="47"/>
      <c r="X59" s="47"/>
      <c r="Z59" s="27" t="s">
        <v>637</v>
      </c>
      <c r="AB59" s="27" t="s">
        <v>89</v>
      </c>
    </row>
    <row r="60" spans="1:28" s="27" customFormat="1" ht="15" customHeight="1" x14ac:dyDescent="0.25">
      <c r="AB60" s="27" t="s">
        <v>89</v>
      </c>
    </row>
    <row r="61" spans="1:28" s="27" customFormat="1" ht="15" customHeight="1" x14ac:dyDescent="0.25">
      <c r="AB61" s="27" t="s">
        <v>89</v>
      </c>
    </row>
    <row r="62" spans="1:28" s="27" customFormat="1" ht="15" customHeight="1" x14ac:dyDescent="0.25">
      <c r="A62" s="1" t="s">
        <v>97</v>
      </c>
      <c r="I62" s="114" t="s">
        <v>375</v>
      </c>
      <c r="J62" s="114" t="s">
        <v>566</v>
      </c>
      <c r="AB62" s="27" t="s">
        <v>89</v>
      </c>
    </row>
    <row r="63" spans="1:28" s="27" customFormat="1" ht="15" customHeight="1" x14ac:dyDescent="0.25">
      <c r="G63" s="28" t="s">
        <v>68</v>
      </c>
      <c r="AB63" s="27" t="s">
        <v>89</v>
      </c>
    </row>
    <row r="64" spans="1:28" s="27" customFormat="1" ht="15" customHeight="1" x14ac:dyDescent="0.25">
      <c r="A64" s="312"/>
      <c r="B64" s="313"/>
      <c r="C64" s="117" t="str">
        <f>'23Q1_パラメータ設定'!$F$4</f>
        <v>FY2022</v>
      </c>
      <c r="D64" s="30" t="str">
        <f>'23Q1_パラメータ設定'!$G$4</f>
        <v>FY2023</v>
      </c>
      <c r="E64" s="117" t="str">
        <f>'23Q1_パラメータ設定'!$E$4</f>
        <v>FY2021</v>
      </c>
      <c r="F64" s="117" t="str">
        <f>'23Q1_パラメータ設定'!$F$4</f>
        <v>FY2022</v>
      </c>
      <c r="G64" s="122" t="str">
        <f>'23Q1_パラメータ設定'!$G$4</f>
        <v>FY2023</v>
      </c>
      <c r="I64" s="29" t="str">
        <f t="shared" ref="I64:X64" si="20">I6</f>
        <v>FY2015</v>
      </c>
      <c r="J64" s="29" t="str">
        <f t="shared" si="20"/>
        <v>FY2016</v>
      </c>
      <c r="K64" s="29" t="str">
        <f t="shared" si="20"/>
        <v>FY2017</v>
      </c>
      <c r="L64" s="29" t="str">
        <f t="shared" si="20"/>
        <v>FY2018</v>
      </c>
      <c r="M64" s="29" t="str">
        <f t="shared" si="20"/>
        <v>FY2019</v>
      </c>
      <c r="N64" s="29" t="str">
        <f t="shared" si="20"/>
        <v>FY2020</v>
      </c>
      <c r="O64" s="29" t="str">
        <f t="shared" si="20"/>
        <v>FY2021</v>
      </c>
      <c r="P64" s="29" t="str">
        <f t="shared" si="20"/>
        <v>FY2022</v>
      </c>
      <c r="Q64" s="29" t="str">
        <f t="shared" si="20"/>
        <v>FY2023</v>
      </c>
      <c r="R64" s="29" t="str">
        <f t="shared" si="20"/>
        <v>FY2024</v>
      </c>
      <c r="S64" s="29" t="str">
        <f t="shared" si="20"/>
        <v>FY2025</v>
      </c>
      <c r="T64" s="29" t="str">
        <f t="shared" si="20"/>
        <v>FY2026</v>
      </c>
      <c r="U64" s="29" t="str">
        <f t="shared" si="20"/>
        <v>FY2027</v>
      </c>
      <c r="V64" s="29" t="str">
        <f t="shared" si="20"/>
        <v>FY2028</v>
      </c>
      <c r="W64" s="29" t="str">
        <f t="shared" si="20"/>
        <v>FY2029</v>
      </c>
      <c r="X64" s="32" t="str">
        <f t="shared" si="20"/>
        <v>FY2030</v>
      </c>
      <c r="AB64" s="27" t="s">
        <v>89</v>
      </c>
    </row>
    <row r="65" spans="1:28" s="27" customFormat="1" ht="15" customHeight="1" x14ac:dyDescent="0.25">
      <c r="A65" s="314"/>
      <c r="B65" s="315"/>
      <c r="C65" s="119" t="s">
        <v>380</v>
      </c>
      <c r="D65" s="35" t="s">
        <v>380</v>
      </c>
      <c r="E65" s="118"/>
      <c r="F65" s="118"/>
      <c r="G65" s="118" t="s">
        <v>5</v>
      </c>
      <c r="I65" s="33" t="str">
        <f t="shared" ref="I65:X65" si="21">I7</f>
        <v>Q1</v>
      </c>
      <c r="J65" s="33" t="str">
        <f t="shared" si="21"/>
        <v>Q1</v>
      </c>
      <c r="K65" s="33" t="str">
        <f t="shared" si="21"/>
        <v>Q1</v>
      </c>
      <c r="L65" s="33" t="str">
        <f t="shared" si="21"/>
        <v>Q1</v>
      </c>
      <c r="M65" s="33" t="str">
        <f t="shared" si="21"/>
        <v>Q1</v>
      </c>
      <c r="N65" s="33" t="str">
        <f t="shared" si="21"/>
        <v>Q1</v>
      </c>
      <c r="O65" s="33" t="str">
        <f t="shared" si="21"/>
        <v>Q1</v>
      </c>
      <c r="P65" s="33" t="str">
        <f t="shared" si="21"/>
        <v>Q1</v>
      </c>
      <c r="Q65" s="33" t="str">
        <f t="shared" si="21"/>
        <v>Q1</v>
      </c>
      <c r="R65" s="33" t="str">
        <f t="shared" si="21"/>
        <v>Q1</v>
      </c>
      <c r="S65" s="33" t="str">
        <f t="shared" si="21"/>
        <v>Q1</v>
      </c>
      <c r="T65" s="33" t="str">
        <f t="shared" si="21"/>
        <v>Q1</v>
      </c>
      <c r="U65" s="33" t="str">
        <f t="shared" si="21"/>
        <v>Q1</v>
      </c>
      <c r="V65" s="33" t="str">
        <f t="shared" si="21"/>
        <v>Q1</v>
      </c>
      <c r="W65" s="33" t="str">
        <f t="shared" si="21"/>
        <v>Q1</v>
      </c>
      <c r="X65" s="34" t="str">
        <f t="shared" si="21"/>
        <v>Q1</v>
      </c>
      <c r="AB65" s="27" t="s">
        <v>89</v>
      </c>
    </row>
    <row r="66" spans="1:28" s="27" customFormat="1" ht="15" customHeight="1" x14ac:dyDescent="0.25">
      <c r="A66" s="36" t="s">
        <v>557</v>
      </c>
      <c r="B66" s="11" t="s">
        <v>74</v>
      </c>
      <c r="C66" s="52">
        <f t="shared" ref="C66:D68" si="22">+IF(P66="","―",P66)</f>
        <v>9.6</v>
      </c>
      <c r="D66" s="52">
        <f t="shared" si="22"/>
        <v>35.82</v>
      </c>
      <c r="E66" s="52" t="e">
        <f>#REF!</f>
        <v>#REF!</v>
      </c>
      <c r="F66" s="52" t="e">
        <f>#REF!</f>
        <v>#REF!</v>
      </c>
      <c r="G66" s="52" t="e">
        <f>#REF!</f>
        <v>#REF!</v>
      </c>
      <c r="I66" s="53"/>
      <c r="J66" s="53"/>
      <c r="K66" s="53"/>
      <c r="L66" s="53">
        <v>8.75</v>
      </c>
      <c r="M66" s="53">
        <v>22.672722542686365</v>
      </c>
      <c r="N66" s="53">
        <v>6.5942766075417412</v>
      </c>
      <c r="O66" s="53">
        <v>11.33</v>
      </c>
      <c r="P66" s="53">
        <v>9.6</v>
      </c>
      <c r="Q66" s="53">
        <v>35.82</v>
      </c>
      <c r="R66" s="53"/>
      <c r="S66" s="53"/>
      <c r="T66" s="53"/>
      <c r="U66" s="53"/>
      <c r="V66" s="53"/>
      <c r="W66" s="53"/>
      <c r="X66" s="53"/>
      <c r="Z66" s="27" t="s">
        <v>677</v>
      </c>
      <c r="AB66" s="27" t="s">
        <v>89</v>
      </c>
    </row>
    <row r="67" spans="1:28" s="27" customFormat="1" ht="15" customHeight="1" x14ac:dyDescent="0.25">
      <c r="A67" s="45" t="s">
        <v>72</v>
      </c>
      <c r="B67" s="13" t="s">
        <v>69</v>
      </c>
      <c r="C67" s="52" t="str">
        <f t="shared" si="22"/>
        <v>―</v>
      </c>
      <c r="D67" s="52" t="str">
        <f t="shared" si="22"/>
        <v>―</v>
      </c>
      <c r="E67" s="52" t="e">
        <f>#REF!</f>
        <v>#REF!</v>
      </c>
      <c r="F67" s="52" t="e">
        <f>#REF!</f>
        <v>#REF!</v>
      </c>
      <c r="G67" s="52" t="e">
        <f>#REF!</f>
        <v>#REF!</v>
      </c>
      <c r="I67" s="53"/>
      <c r="J67" s="53"/>
      <c r="K67" s="53"/>
      <c r="L67" s="53"/>
      <c r="M67" s="53"/>
      <c r="N67" s="53"/>
      <c r="O67" s="53"/>
      <c r="P67" s="53"/>
      <c r="Q67" s="53"/>
      <c r="R67" s="53"/>
      <c r="S67" s="53"/>
      <c r="T67" s="53"/>
      <c r="U67" s="53"/>
      <c r="V67" s="53"/>
      <c r="W67" s="53"/>
      <c r="X67" s="53"/>
      <c r="Z67" s="27" t="s">
        <v>677</v>
      </c>
      <c r="AB67" s="27" t="s">
        <v>89</v>
      </c>
    </row>
    <row r="68" spans="1:28" s="27" customFormat="1" ht="15" customHeight="1" x14ac:dyDescent="0.25">
      <c r="A68" s="51" t="s">
        <v>73</v>
      </c>
      <c r="B68" s="15" t="s">
        <v>616</v>
      </c>
      <c r="C68" s="52" t="str">
        <f t="shared" si="22"/>
        <v>―</v>
      </c>
      <c r="D68" s="52" t="str">
        <f t="shared" si="22"/>
        <v>―</v>
      </c>
      <c r="E68" s="52" t="e">
        <f>#REF!</f>
        <v>#REF!</v>
      </c>
      <c r="F68" s="52" t="e">
        <f>#REF!</f>
        <v>#REF!</v>
      </c>
      <c r="G68" s="52" t="e">
        <f>#REF!</f>
        <v>#REF!</v>
      </c>
      <c r="I68" s="53"/>
      <c r="J68" s="53"/>
      <c r="K68" s="53"/>
      <c r="L68" s="53"/>
      <c r="M68" s="53"/>
      <c r="N68" s="53"/>
      <c r="O68" s="53"/>
      <c r="P68" s="53"/>
      <c r="Q68" s="53"/>
      <c r="R68" s="53"/>
      <c r="S68" s="53"/>
      <c r="T68" s="53"/>
      <c r="U68" s="53"/>
      <c r="V68" s="53"/>
      <c r="W68" s="53"/>
      <c r="X68" s="53"/>
      <c r="Z68" s="27" t="s">
        <v>637</v>
      </c>
      <c r="AB68" s="27" t="s">
        <v>89</v>
      </c>
    </row>
    <row r="69" spans="1:28" ht="15" customHeight="1" x14ac:dyDescent="0.2">
      <c r="AB69" s="3" t="s">
        <v>89</v>
      </c>
    </row>
    <row r="70" spans="1:28" ht="15" customHeight="1" x14ac:dyDescent="0.2">
      <c r="AB70" s="3" t="s">
        <v>89</v>
      </c>
    </row>
    <row r="71" spans="1:28" ht="15" customHeight="1" x14ac:dyDescent="0.2">
      <c r="A71" s="3" t="s">
        <v>89</v>
      </c>
      <c r="B71" s="3" t="s">
        <v>89</v>
      </c>
      <c r="C71" s="3" t="s">
        <v>89</v>
      </c>
      <c r="D71" s="3" t="s">
        <v>89</v>
      </c>
      <c r="E71" s="3" t="s">
        <v>89</v>
      </c>
      <c r="F71" s="3" t="s">
        <v>89</v>
      </c>
      <c r="G71" s="3" t="s">
        <v>89</v>
      </c>
      <c r="H71" s="3" t="s">
        <v>89</v>
      </c>
      <c r="I71" s="3" t="s">
        <v>89</v>
      </c>
      <c r="J71" s="3" t="s">
        <v>89</v>
      </c>
      <c r="K71" s="3" t="s">
        <v>89</v>
      </c>
      <c r="L71" s="3" t="s">
        <v>89</v>
      </c>
      <c r="M71" s="3" t="s">
        <v>89</v>
      </c>
      <c r="N71" s="3" t="s">
        <v>89</v>
      </c>
      <c r="O71" s="3" t="s">
        <v>89</v>
      </c>
      <c r="P71" s="3" t="s">
        <v>89</v>
      </c>
      <c r="Q71" s="3" t="s">
        <v>89</v>
      </c>
      <c r="R71" s="3" t="s">
        <v>89</v>
      </c>
      <c r="S71" s="3" t="s">
        <v>89</v>
      </c>
      <c r="T71" s="3" t="s">
        <v>89</v>
      </c>
      <c r="U71" s="3" t="s">
        <v>89</v>
      </c>
      <c r="V71" s="3" t="s">
        <v>89</v>
      </c>
      <c r="W71" s="3" t="s">
        <v>89</v>
      </c>
      <c r="X71" s="3" t="s">
        <v>89</v>
      </c>
      <c r="Y71" s="3" t="s">
        <v>89</v>
      </c>
      <c r="Z71" s="3" t="s">
        <v>89</v>
      </c>
      <c r="AA71" s="3" t="s">
        <v>89</v>
      </c>
      <c r="AB71" s="3" t="s">
        <v>89</v>
      </c>
    </row>
    <row r="73" spans="1:28" ht="15" customHeight="1" x14ac:dyDescent="0.2">
      <c r="A73" s="3" t="s">
        <v>406</v>
      </c>
    </row>
    <row r="74" spans="1:28" ht="15" customHeight="1" x14ac:dyDescent="0.25">
      <c r="I74" s="29" t="str">
        <f t="shared" ref="I74:X74" si="23">I6</f>
        <v>FY2015</v>
      </c>
      <c r="J74" s="29" t="str">
        <f t="shared" si="23"/>
        <v>FY2016</v>
      </c>
      <c r="K74" s="29" t="str">
        <f t="shared" si="23"/>
        <v>FY2017</v>
      </c>
      <c r="L74" s="29" t="str">
        <f t="shared" si="23"/>
        <v>FY2018</v>
      </c>
      <c r="M74" s="29" t="str">
        <f t="shared" si="23"/>
        <v>FY2019</v>
      </c>
      <c r="N74" s="29" t="str">
        <f t="shared" si="23"/>
        <v>FY2020</v>
      </c>
      <c r="O74" s="29" t="str">
        <f t="shared" si="23"/>
        <v>FY2021</v>
      </c>
      <c r="P74" s="29" t="str">
        <f t="shared" si="23"/>
        <v>FY2022</v>
      </c>
      <c r="Q74" s="29" t="str">
        <f t="shared" si="23"/>
        <v>FY2023</v>
      </c>
      <c r="R74" s="29" t="str">
        <f t="shared" si="23"/>
        <v>FY2024</v>
      </c>
      <c r="S74" s="29" t="str">
        <f t="shared" si="23"/>
        <v>FY2025</v>
      </c>
      <c r="T74" s="29" t="str">
        <f t="shared" si="23"/>
        <v>FY2026</v>
      </c>
      <c r="U74" s="29" t="str">
        <f t="shared" si="23"/>
        <v>FY2027</v>
      </c>
      <c r="V74" s="29" t="str">
        <f t="shared" si="23"/>
        <v>FY2028</v>
      </c>
      <c r="W74" s="29" t="str">
        <f t="shared" si="23"/>
        <v>FY2029</v>
      </c>
      <c r="X74" s="32" t="str">
        <f t="shared" si="23"/>
        <v>FY2030</v>
      </c>
    </row>
    <row r="75" spans="1:28" ht="15" customHeight="1" x14ac:dyDescent="0.25">
      <c r="I75" s="33" t="str">
        <f t="shared" ref="I75:X75" si="24">I7</f>
        <v>Q1</v>
      </c>
      <c r="J75" s="33" t="str">
        <f t="shared" si="24"/>
        <v>Q1</v>
      </c>
      <c r="K75" s="33" t="str">
        <f t="shared" si="24"/>
        <v>Q1</v>
      </c>
      <c r="L75" s="33" t="str">
        <f t="shared" si="24"/>
        <v>Q1</v>
      </c>
      <c r="M75" s="33" t="str">
        <f t="shared" si="24"/>
        <v>Q1</v>
      </c>
      <c r="N75" s="33" t="str">
        <f t="shared" si="24"/>
        <v>Q1</v>
      </c>
      <c r="O75" s="33" t="str">
        <f t="shared" si="24"/>
        <v>Q1</v>
      </c>
      <c r="P75" s="33" t="str">
        <f t="shared" si="24"/>
        <v>Q1</v>
      </c>
      <c r="Q75" s="33" t="str">
        <f t="shared" si="24"/>
        <v>Q1</v>
      </c>
      <c r="R75" s="33" t="str">
        <f t="shared" si="24"/>
        <v>Q1</v>
      </c>
      <c r="S75" s="33" t="str">
        <f t="shared" si="24"/>
        <v>Q1</v>
      </c>
      <c r="T75" s="33" t="str">
        <f t="shared" si="24"/>
        <v>Q1</v>
      </c>
      <c r="U75" s="33" t="str">
        <f t="shared" si="24"/>
        <v>Q1</v>
      </c>
      <c r="V75" s="33" t="str">
        <f t="shared" si="24"/>
        <v>Q1</v>
      </c>
      <c r="W75" s="33" t="str">
        <f t="shared" si="24"/>
        <v>Q1</v>
      </c>
      <c r="X75" s="34" t="str">
        <f t="shared" si="24"/>
        <v>Q1</v>
      </c>
    </row>
    <row r="76" spans="1:28" ht="15" customHeight="1" x14ac:dyDescent="0.25">
      <c r="A76" s="36" t="s">
        <v>405</v>
      </c>
      <c r="B76" s="11" t="s">
        <v>407</v>
      </c>
      <c r="C76" s="37">
        <f t="shared" ref="C76:D83" si="25">+IF(OR(P76="",P76=0),"―",IF(P76&lt;0,ROUNDDOWN(P76/10^6,0)+-0.0000001,ROUNDDOWN(P76/10^6,0)))</f>
        <v>346</v>
      </c>
      <c r="D76" s="37">
        <f t="shared" si="25"/>
        <v>359</v>
      </c>
      <c r="E76" s="37" t="e">
        <f>#REF!</f>
        <v>#REF!</v>
      </c>
      <c r="F76" s="37" t="e">
        <f>#REF!</f>
        <v>#REF!</v>
      </c>
      <c r="G76" s="37" t="e">
        <f>#REF!</f>
        <v>#REF!</v>
      </c>
      <c r="I76" s="37">
        <f>I55</f>
        <v>0</v>
      </c>
      <c r="J76" s="37">
        <f t="shared" ref="J76:X76" si="26">J55</f>
        <v>0</v>
      </c>
      <c r="K76" s="37">
        <f t="shared" si="26"/>
        <v>0</v>
      </c>
      <c r="L76" s="37">
        <f t="shared" si="26"/>
        <v>178070964</v>
      </c>
      <c r="M76" s="37">
        <f t="shared" si="26"/>
        <v>209583109</v>
      </c>
      <c r="N76" s="37">
        <f t="shared" si="26"/>
        <v>245344109</v>
      </c>
      <c r="O76" s="37">
        <f t="shared" si="26"/>
        <v>264121118</v>
      </c>
      <c r="P76" s="37">
        <f t="shared" si="26"/>
        <v>346263335</v>
      </c>
      <c r="Q76" s="37">
        <f t="shared" si="26"/>
        <v>359350772</v>
      </c>
      <c r="R76" s="37">
        <f t="shared" si="26"/>
        <v>0</v>
      </c>
      <c r="S76" s="37">
        <f t="shared" si="26"/>
        <v>0</v>
      </c>
      <c r="T76" s="37">
        <f t="shared" si="26"/>
        <v>0</v>
      </c>
      <c r="U76" s="37">
        <f t="shared" si="26"/>
        <v>0</v>
      </c>
      <c r="V76" s="37">
        <f t="shared" si="26"/>
        <v>0</v>
      </c>
      <c r="W76" s="37">
        <f t="shared" si="26"/>
        <v>0</v>
      </c>
      <c r="X76" s="37">
        <f t="shared" si="26"/>
        <v>0</v>
      </c>
    </row>
    <row r="77" spans="1:28" ht="15" customHeight="1" x14ac:dyDescent="0.25">
      <c r="A77" s="38" t="s">
        <v>10</v>
      </c>
      <c r="B77" s="12" t="s">
        <v>13</v>
      </c>
      <c r="C77" s="39">
        <f t="shared" si="25"/>
        <v>12</v>
      </c>
      <c r="D77" s="39">
        <f t="shared" si="25"/>
        <v>17</v>
      </c>
      <c r="E77" s="39" t="e">
        <f>#REF!</f>
        <v>#REF!</v>
      </c>
      <c r="F77" s="39" t="e">
        <f>#REF!</f>
        <v>#REF!</v>
      </c>
      <c r="G77" s="39" t="e">
        <f>#REF!</f>
        <v>#REF!</v>
      </c>
      <c r="I77" s="40"/>
      <c r="J77" s="40"/>
      <c r="K77" s="40"/>
      <c r="L77" s="40">
        <v>11415100</v>
      </c>
      <c r="M77" s="40">
        <v>10186730</v>
      </c>
      <c r="N77" s="40">
        <v>11379905</v>
      </c>
      <c r="O77" s="40">
        <v>12284202</v>
      </c>
      <c r="P77" s="40">
        <v>12331955</v>
      </c>
      <c r="Q77" s="40">
        <v>17062358</v>
      </c>
      <c r="R77" s="40"/>
      <c r="S77" s="40"/>
      <c r="T77" s="40"/>
      <c r="U77" s="40"/>
      <c r="V77" s="40"/>
      <c r="W77" s="40"/>
      <c r="X77" s="40"/>
      <c r="Z77" s="3" t="s">
        <v>640</v>
      </c>
    </row>
    <row r="78" spans="1:28" ht="15" customHeight="1" x14ac:dyDescent="0.25">
      <c r="A78" s="38" t="s">
        <v>11</v>
      </c>
      <c r="B78" s="12" t="s">
        <v>44</v>
      </c>
      <c r="C78" s="39">
        <f t="shared" si="25"/>
        <v>197</v>
      </c>
      <c r="D78" s="39">
        <f t="shared" si="25"/>
        <v>210</v>
      </c>
      <c r="E78" s="39" t="e">
        <f>#REF!</f>
        <v>#REF!</v>
      </c>
      <c r="F78" s="39" t="e">
        <f>#REF!</f>
        <v>#REF!</v>
      </c>
      <c r="G78" s="39" t="e">
        <f>#REF!</f>
        <v>#REF!</v>
      </c>
      <c r="I78" s="40"/>
      <c r="J78" s="40"/>
      <c r="K78" s="40"/>
      <c r="L78" s="40">
        <v>129672144</v>
      </c>
      <c r="M78" s="40">
        <v>152344113</v>
      </c>
      <c r="N78" s="40">
        <v>176441945</v>
      </c>
      <c r="O78" s="40">
        <v>197512373</v>
      </c>
      <c r="P78" s="40">
        <v>197660868</v>
      </c>
      <c r="Q78" s="40">
        <v>210861005</v>
      </c>
      <c r="R78" s="40"/>
      <c r="S78" s="40"/>
      <c r="T78" s="40"/>
      <c r="U78" s="40"/>
      <c r="V78" s="40"/>
      <c r="W78" s="40"/>
      <c r="X78" s="40"/>
      <c r="Z78" s="3" t="s">
        <v>640</v>
      </c>
    </row>
    <row r="79" spans="1:28" ht="15" customHeight="1" x14ac:dyDescent="0.25">
      <c r="A79" s="38" t="s">
        <v>14</v>
      </c>
      <c r="B79" s="12" t="s">
        <v>77</v>
      </c>
      <c r="C79" s="43">
        <f t="shared" si="25"/>
        <v>65</v>
      </c>
      <c r="D79" s="43">
        <f t="shared" si="25"/>
        <v>46</v>
      </c>
      <c r="E79" s="43" t="e">
        <f>#REF!</f>
        <v>#REF!</v>
      </c>
      <c r="F79" s="43" t="e">
        <f>#REF!</f>
        <v>#REF!</v>
      </c>
      <c r="G79" s="43" t="e">
        <f>#REF!</f>
        <v>#REF!</v>
      </c>
      <c r="I79" s="44"/>
      <c r="J79" s="44"/>
      <c r="K79" s="44"/>
      <c r="L79" s="44">
        <v>8081232</v>
      </c>
      <c r="M79" s="44">
        <v>10294405</v>
      </c>
      <c r="N79" s="44">
        <v>13051169</v>
      </c>
      <c r="O79" s="44">
        <v>14736630</v>
      </c>
      <c r="P79" s="44">
        <v>65789768</v>
      </c>
      <c r="Q79" s="44">
        <v>46340703</v>
      </c>
      <c r="R79" s="44"/>
      <c r="S79" s="44"/>
      <c r="T79" s="44"/>
      <c r="U79" s="44"/>
      <c r="V79" s="44"/>
      <c r="W79" s="44"/>
      <c r="X79" s="44"/>
      <c r="Z79" s="3" t="s">
        <v>640</v>
      </c>
    </row>
    <row r="80" spans="1:28" ht="15" customHeight="1" x14ac:dyDescent="0.25">
      <c r="A80" s="36" t="s">
        <v>408</v>
      </c>
      <c r="B80" s="11" t="s">
        <v>409</v>
      </c>
      <c r="C80" s="37">
        <f t="shared" si="25"/>
        <v>450</v>
      </c>
      <c r="D80" s="37">
        <f t="shared" si="25"/>
        <v>428</v>
      </c>
      <c r="E80" s="37" t="e">
        <f>#REF!</f>
        <v>#REF!</v>
      </c>
      <c r="F80" s="37" t="e">
        <f>#REF!</f>
        <v>#REF!</v>
      </c>
      <c r="G80" s="37" t="e">
        <f>#REF!</f>
        <v>#REF!</v>
      </c>
      <c r="I80" s="37">
        <f>I56</f>
        <v>0</v>
      </c>
      <c r="J80" s="37">
        <f t="shared" ref="J80:X80" si="27">J56</f>
        <v>0</v>
      </c>
      <c r="K80" s="37">
        <f t="shared" si="27"/>
        <v>0</v>
      </c>
      <c r="L80" s="37">
        <f t="shared" si="27"/>
        <v>169034865</v>
      </c>
      <c r="M80" s="37">
        <f t="shared" si="27"/>
        <v>256764809</v>
      </c>
      <c r="N80" s="37">
        <f t="shared" si="27"/>
        <v>303342379</v>
      </c>
      <c r="O80" s="37">
        <f t="shared" si="27"/>
        <v>335240577</v>
      </c>
      <c r="P80" s="37">
        <f t="shared" si="27"/>
        <v>450276499</v>
      </c>
      <c r="Q80" s="37">
        <f t="shared" si="27"/>
        <v>428387125</v>
      </c>
      <c r="R80" s="37">
        <f t="shared" si="27"/>
        <v>0</v>
      </c>
      <c r="S80" s="37">
        <f t="shared" si="27"/>
        <v>0</v>
      </c>
      <c r="T80" s="37">
        <f t="shared" si="27"/>
        <v>0</v>
      </c>
      <c r="U80" s="37">
        <f t="shared" si="27"/>
        <v>0</v>
      </c>
      <c r="V80" s="37">
        <f t="shared" si="27"/>
        <v>0</v>
      </c>
      <c r="W80" s="37">
        <f t="shared" si="27"/>
        <v>0</v>
      </c>
      <c r="X80" s="37">
        <f t="shared" si="27"/>
        <v>0</v>
      </c>
    </row>
    <row r="81" spans="1:26" ht="15" customHeight="1" x14ac:dyDescent="0.25">
      <c r="A81" s="38" t="s">
        <v>10</v>
      </c>
      <c r="B81" s="12" t="s">
        <v>13</v>
      </c>
      <c r="C81" s="39" t="str">
        <f t="shared" si="25"/>
        <v>―</v>
      </c>
      <c r="D81" s="39">
        <f t="shared" si="25"/>
        <v>2</v>
      </c>
      <c r="E81" s="39" t="e">
        <f>#REF!</f>
        <v>#REF!</v>
      </c>
      <c r="F81" s="39" t="e">
        <f>#REF!</f>
        <v>#REF!</v>
      </c>
      <c r="G81" s="39" t="e">
        <f>#REF!</f>
        <v>#REF!</v>
      </c>
      <c r="I81" s="40"/>
      <c r="J81" s="40"/>
      <c r="K81" s="39"/>
      <c r="L81" s="40">
        <v>5326335</v>
      </c>
      <c r="M81" s="40">
        <v>5326335</v>
      </c>
      <c r="N81" s="40">
        <v>1775450</v>
      </c>
      <c r="O81" s="40"/>
      <c r="P81" s="40"/>
      <c r="Q81" s="40">
        <v>2027628</v>
      </c>
      <c r="R81" s="40"/>
      <c r="S81" s="40"/>
      <c r="T81" s="40"/>
      <c r="U81" s="40"/>
      <c r="V81" s="40"/>
      <c r="W81" s="40"/>
      <c r="X81" s="40"/>
      <c r="Z81" s="3" t="s">
        <v>640</v>
      </c>
    </row>
    <row r="82" spans="1:26" ht="15" customHeight="1" x14ac:dyDescent="0.25">
      <c r="A82" s="38" t="s">
        <v>11</v>
      </c>
      <c r="B82" s="12" t="s">
        <v>44</v>
      </c>
      <c r="C82" s="39">
        <f t="shared" si="25"/>
        <v>351</v>
      </c>
      <c r="D82" s="39">
        <f t="shared" si="25"/>
        <v>351</v>
      </c>
      <c r="E82" s="39" t="e">
        <f>#REF!</f>
        <v>#REF!</v>
      </c>
      <c r="F82" s="39" t="e">
        <f>#REF!</f>
        <v>#REF!</v>
      </c>
      <c r="G82" s="39" t="e">
        <f>#REF!</f>
        <v>#REF!</v>
      </c>
      <c r="I82" s="40"/>
      <c r="J82" s="40"/>
      <c r="K82" s="40"/>
      <c r="L82" s="40">
        <v>163708530</v>
      </c>
      <c r="M82" s="40">
        <v>251438474</v>
      </c>
      <c r="N82" s="40">
        <v>301158909</v>
      </c>
      <c r="O82" s="40">
        <v>334832558</v>
      </c>
      <c r="P82" s="40">
        <v>351106515</v>
      </c>
      <c r="Q82" s="40">
        <v>351042013</v>
      </c>
      <c r="R82" s="40"/>
      <c r="S82" s="40"/>
      <c r="T82" s="40"/>
      <c r="U82" s="40"/>
      <c r="V82" s="40"/>
      <c r="W82" s="40"/>
      <c r="X82" s="40"/>
      <c r="Z82" s="3" t="s">
        <v>640</v>
      </c>
    </row>
    <row r="83" spans="1:26" ht="15" customHeight="1" x14ac:dyDescent="0.25">
      <c r="A83" s="128" t="s">
        <v>14</v>
      </c>
      <c r="B83" s="129" t="s">
        <v>77</v>
      </c>
      <c r="C83" s="43">
        <f t="shared" si="25"/>
        <v>99</v>
      </c>
      <c r="D83" s="43">
        <f t="shared" si="25"/>
        <v>75</v>
      </c>
      <c r="E83" s="43" t="e">
        <f>#REF!</f>
        <v>#REF!</v>
      </c>
      <c r="F83" s="43" t="e">
        <f>#REF!</f>
        <v>#REF!</v>
      </c>
      <c r="G83" s="43" t="e">
        <f>#REF!</f>
        <v>#REF!</v>
      </c>
      <c r="I83" s="44"/>
      <c r="J83" s="44"/>
      <c r="K83" s="44"/>
      <c r="L83" s="44"/>
      <c r="M83" s="44"/>
      <c r="N83" s="44">
        <v>408020</v>
      </c>
      <c r="O83" s="44">
        <v>408018</v>
      </c>
      <c r="P83" s="44">
        <v>99169984</v>
      </c>
      <c r="Q83" s="44">
        <v>75317484</v>
      </c>
      <c r="R83" s="44"/>
      <c r="S83" s="44"/>
      <c r="T83" s="44"/>
      <c r="U83" s="44"/>
      <c r="V83" s="44"/>
      <c r="W83" s="44"/>
      <c r="X83" s="44"/>
      <c r="Z83" s="3" t="s">
        <v>640</v>
      </c>
    </row>
    <row r="85" spans="1:26" ht="15" customHeight="1" x14ac:dyDescent="0.2">
      <c r="K85" s="131"/>
      <c r="L85" s="131" t="s">
        <v>415</v>
      </c>
    </row>
    <row r="86" spans="1:26" ht="15" customHeight="1" x14ac:dyDescent="0.2">
      <c r="K86" s="131"/>
      <c r="L86" s="131" t="s">
        <v>411</v>
      </c>
    </row>
    <row r="87" spans="1:26" ht="15" customHeight="1" x14ac:dyDescent="0.2">
      <c r="K87" s="131"/>
      <c r="L87" s="131"/>
    </row>
    <row r="88" spans="1:26" ht="15" customHeight="1" x14ac:dyDescent="0.2">
      <c r="K88" s="131"/>
      <c r="L88" s="131"/>
    </row>
    <row r="89" spans="1:26" ht="15" customHeight="1" x14ac:dyDescent="0.2">
      <c r="L89" s="131"/>
    </row>
    <row r="90" spans="1:26" ht="15" customHeight="1" x14ac:dyDescent="0.2">
      <c r="L90" s="131"/>
    </row>
    <row r="91" spans="1:26" ht="15" customHeight="1" x14ac:dyDescent="0.2">
      <c r="K91" s="131"/>
    </row>
    <row r="92" spans="1:26" ht="15" customHeight="1" x14ac:dyDescent="0.2">
      <c r="K92" s="131"/>
    </row>
  </sheetData>
  <mergeCells count="3">
    <mergeCell ref="A2:G2"/>
    <mergeCell ref="A6:B7"/>
    <mergeCell ref="A64:B65"/>
  </mergeCells>
  <phoneticPr fontId="3"/>
  <printOptions horizontalCentered="1"/>
  <pageMargins left="0.70866141732283472" right="0.70866141732283472" top="0.74803149606299213" bottom="0.31496062992125984" header="0.31496062992125984" footer="0.31496062992125984"/>
  <pageSetup paperSize="9" scale="71" orientation="portrait" r:id="rId1"/>
  <headerFooter>
    <oddFooter>&amp;R1</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EC3-D0D9-49C8-BA16-68C2EDC46F72}">
  <dimension ref="A1:AB63"/>
  <sheetViews>
    <sheetView defaultGridColor="0" colorId="23" zoomScaleNormal="100" zoomScaleSheetLayoutView="100" workbookViewId="0">
      <pane xSplit="8" ySplit="3" topLeftCell="I37"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99</v>
      </c>
      <c r="I4" s="116" t="s">
        <v>376</v>
      </c>
      <c r="J4" s="114" t="s">
        <v>566</v>
      </c>
      <c r="Y4" s="114" t="s">
        <v>396</v>
      </c>
      <c r="AB4" s="3" t="s">
        <v>89</v>
      </c>
    </row>
    <row r="5" spans="1:28" s="27" customFormat="1" ht="15" customHeight="1" x14ac:dyDescent="0.25">
      <c r="G5" s="28" t="s">
        <v>98</v>
      </c>
      <c r="AB5" s="27" t="s">
        <v>89</v>
      </c>
    </row>
    <row r="6" spans="1:28" s="27" customFormat="1" ht="15" customHeight="1" x14ac:dyDescent="0.25">
      <c r="A6" s="312"/>
      <c r="B6" s="313"/>
      <c r="C6" s="117" t="str">
        <f>'23Q1_パラメータ設定'!$F$4</f>
        <v>FY2022</v>
      </c>
      <c r="D6" s="30" t="str">
        <f>'23Q1_パラメータ設定'!$G$4</f>
        <v>FY2023</v>
      </c>
      <c r="E6" s="117" t="str">
        <f>'23Q1_パラメータ設定'!$E$4</f>
        <v>FY2021</v>
      </c>
      <c r="F6" s="117" t="str">
        <f>'23Q1_パラメータ設定'!$F$4</f>
        <v>FY2022</v>
      </c>
      <c r="G6" s="122" t="str">
        <f>'23Q1_パラメータ設定'!$G$4</f>
        <v>FY2023</v>
      </c>
      <c r="I6" s="58" t="str">
        <f>'23Q1_P1'!I6</f>
        <v>FY2015</v>
      </c>
      <c r="J6" s="58" t="str">
        <f>'23Q1_P1'!J6</f>
        <v>FY2016</v>
      </c>
      <c r="K6" s="58" t="str">
        <f>'23Q1_P1'!K6</f>
        <v>FY2017</v>
      </c>
      <c r="L6" s="58" t="str">
        <f>'23Q1_P1'!L6</f>
        <v>FY2018</v>
      </c>
      <c r="M6" s="58" t="str">
        <f>'23Q1_P1'!M6</f>
        <v>FY2019</v>
      </c>
      <c r="N6" s="58" t="str">
        <f>'23Q1_P1'!N6</f>
        <v>FY2020</v>
      </c>
      <c r="O6" s="58" t="str">
        <f>'23Q1_P1'!O6</f>
        <v>FY2021</v>
      </c>
      <c r="P6" s="58" t="str">
        <f>'23Q1_P1'!P6</f>
        <v>FY2022</v>
      </c>
      <c r="Q6" s="58" t="str">
        <f>'23Q1_P1'!Q6</f>
        <v>FY2023</v>
      </c>
      <c r="R6" s="58" t="str">
        <f>'23Q1_P1'!R6</f>
        <v>FY2024</v>
      </c>
      <c r="S6" s="58" t="str">
        <f>'23Q1_P1'!S6</f>
        <v>FY2025</v>
      </c>
      <c r="T6" s="58" t="str">
        <f>'23Q1_P1'!T6</f>
        <v>FY2026</v>
      </c>
      <c r="U6" s="58" t="str">
        <f>'23Q1_P1'!U6</f>
        <v>FY2027</v>
      </c>
      <c r="V6" s="58" t="str">
        <f>'23Q1_P1'!V6</f>
        <v>FY2028</v>
      </c>
      <c r="W6" s="58" t="str">
        <f>'23Q1_P1'!W6</f>
        <v>FY2029</v>
      </c>
      <c r="X6" s="60" t="str">
        <f>'23Q1_P1'!X6</f>
        <v>FY2030</v>
      </c>
      <c r="AB6" s="27" t="s">
        <v>89</v>
      </c>
    </row>
    <row r="7" spans="1:28" s="27" customFormat="1" ht="15" customHeight="1" x14ac:dyDescent="0.25">
      <c r="A7" s="314"/>
      <c r="B7" s="315"/>
      <c r="C7" s="119" t="s">
        <v>380</v>
      </c>
      <c r="D7" s="35" t="s">
        <v>380</v>
      </c>
      <c r="E7" s="118"/>
      <c r="F7" s="118"/>
      <c r="G7" s="118" t="s">
        <v>5</v>
      </c>
      <c r="I7" s="155" t="str">
        <f>'23Q1_P1'!I7</f>
        <v>Q1</v>
      </c>
      <c r="J7" s="155" t="str">
        <f>'23Q1_P1'!J7</f>
        <v>Q1</v>
      </c>
      <c r="K7" s="155" t="str">
        <f>'23Q1_P1'!K7</f>
        <v>Q1</v>
      </c>
      <c r="L7" s="155" t="str">
        <f>'23Q1_P1'!L7</f>
        <v>Q1</v>
      </c>
      <c r="M7" s="155" t="str">
        <f>'23Q1_P1'!M7</f>
        <v>Q1</v>
      </c>
      <c r="N7" s="155" t="str">
        <f>'23Q1_P1'!N7</f>
        <v>Q1</v>
      </c>
      <c r="O7" s="155" t="str">
        <f>'23Q1_P1'!O7</f>
        <v>Q1</v>
      </c>
      <c r="P7" s="155" t="str">
        <f>'23Q1_P1'!P7</f>
        <v>Q1</v>
      </c>
      <c r="Q7" s="155" t="str">
        <f>'23Q1_P1'!Q7</f>
        <v>Q1</v>
      </c>
      <c r="R7" s="155" t="str">
        <f>'23Q1_P1'!R7</f>
        <v>Q1</v>
      </c>
      <c r="S7" s="155" t="str">
        <f>'23Q1_P1'!S7</f>
        <v>Q1</v>
      </c>
      <c r="T7" s="155" t="str">
        <f>'23Q1_P1'!T7</f>
        <v>Q1</v>
      </c>
      <c r="U7" s="155" t="str">
        <f>'23Q1_P1'!U7</f>
        <v>Q1</v>
      </c>
      <c r="V7" s="155" t="str">
        <f>'23Q1_P1'!V7</f>
        <v>Q1</v>
      </c>
      <c r="W7" s="155" t="str">
        <f>'23Q1_P1'!W7</f>
        <v>Q1</v>
      </c>
      <c r="X7" s="59" t="str">
        <f>'23Q1_P1'!X7</f>
        <v>Q1</v>
      </c>
      <c r="AB7" s="27" t="s">
        <v>89</v>
      </c>
    </row>
    <row r="8" spans="1:28" s="27" customFormat="1" ht="15" customHeight="1" x14ac:dyDescent="0.25">
      <c r="A8" s="36" t="s">
        <v>2</v>
      </c>
      <c r="B8" s="11" t="s">
        <v>12</v>
      </c>
      <c r="C8" s="85">
        <f t="shared" ref="C8:C28" si="0">+IF(P8="","―",P8)</f>
        <v>10.188410324351317</v>
      </c>
      <c r="D8" s="85">
        <f t="shared" ref="D8:D28" si="1">+IF(Q8="","―",Q8)</f>
        <v>2.694738142338049</v>
      </c>
      <c r="E8" s="85" t="e">
        <f>'22Q4_P2'!E8</f>
        <v>#REF!</v>
      </c>
      <c r="F8" s="85" t="e">
        <f>'22Q4_P2'!F8</f>
        <v>#REF!</v>
      </c>
      <c r="G8" s="85" t="e">
        <f>'22Q4_P2'!G8</f>
        <v>#REF!</v>
      </c>
      <c r="I8" s="85"/>
      <c r="J8" s="85" t="str">
        <f>IF(OR('23Q1_P1'!J8&lt;=0,'23Q1_P1'!I8&lt;=0),"―",('23Q1_P1'!J8/'23Q1_P1'!I8-1)*100)</f>
        <v>―</v>
      </c>
      <c r="K8" s="85" t="str">
        <f>IF(OR('23Q1_P1'!K8&lt;=0,'23Q1_P1'!J8&lt;=0),"―",('23Q1_P1'!K8/'23Q1_P1'!J8-1)*100)</f>
        <v>―</v>
      </c>
      <c r="L8" s="85" t="str">
        <f>IF(OR('23Q1_P1'!L8&lt;=0,'23Q1_P1'!K8&lt;=0),"―",('23Q1_P1'!L8/'23Q1_P1'!K8-1)*100)</f>
        <v>―</v>
      </c>
      <c r="M8" s="85">
        <f>IF(OR('23Q1_P1'!M8&lt;=0,'23Q1_P1'!L8&lt;=0),"―",('23Q1_P1'!M8/'23Q1_P1'!L8-1)*100)</f>
        <v>13.959888716501268</v>
      </c>
      <c r="N8" s="85">
        <f>IF(OR('23Q1_P1'!N8&lt;=0,'23Q1_P1'!M8&lt;=0),"―",('23Q1_P1'!N8/'23Q1_P1'!M8-1)*100)</f>
        <v>6.9522831694453835</v>
      </c>
      <c r="O8" s="85">
        <f>IF(OR('23Q1_P1'!O8&lt;=0,'23Q1_P1'!N8&lt;=0),"―",('23Q1_P1'!O8/'23Q1_P1'!N8-1)*100)</f>
        <v>16.564187263623364</v>
      </c>
      <c r="P8" s="85">
        <f>IF(OR('23Q1_P1'!P8&lt;=0,'23Q1_P1'!O8&lt;=0),"―",('23Q1_P1'!P8/'23Q1_P1'!O8-1)*100)</f>
        <v>10.188410324351317</v>
      </c>
      <c r="Q8" s="85">
        <f>IF(OR('23Q1_P1'!Q8&lt;=0,'23Q1_P1'!P8&lt;=0),"―",('23Q1_P1'!Q8/'23Q1_P1'!P8-1)*100)</f>
        <v>2.694738142338049</v>
      </c>
      <c r="R8" s="85" t="str">
        <f>IF(OR('23Q1_P1'!R8&lt;=0,'23Q1_P1'!Q8&lt;=0),"―",('23Q1_P1'!R8/'23Q1_P1'!Q8-1)*100)</f>
        <v>―</v>
      </c>
      <c r="S8" s="85" t="str">
        <f>IF(OR('23Q1_P1'!S8&lt;=0,'23Q1_P1'!R8&lt;=0),"―",('23Q1_P1'!S8/'23Q1_P1'!R8-1)*100)</f>
        <v>―</v>
      </c>
      <c r="T8" s="85" t="str">
        <f>IF(OR('23Q1_P1'!T8&lt;=0,'23Q1_P1'!S8&lt;=0),"―",('23Q1_P1'!T8/'23Q1_P1'!S8-1)*100)</f>
        <v>―</v>
      </c>
      <c r="U8" s="85" t="str">
        <f>IF(OR('23Q1_P1'!U8&lt;=0,'23Q1_P1'!T8&lt;=0),"―",('23Q1_P1'!U8/'23Q1_P1'!T8-1)*100)</f>
        <v>―</v>
      </c>
      <c r="V8" s="85" t="str">
        <f>IF(OR('23Q1_P1'!V8&lt;=0,'23Q1_P1'!U8&lt;=0),"―",('23Q1_P1'!V8/'23Q1_P1'!U8-1)*100)</f>
        <v>―</v>
      </c>
      <c r="W8" s="85" t="str">
        <f>IF(OR('23Q1_P1'!W8&lt;=0,'23Q1_P1'!V8&lt;=0),"―",('23Q1_P1'!W8/'23Q1_P1'!V8-1)*100)</f>
        <v>―</v>
      </c>
      <c r="X8" s="85" t="str">
        <f>IF(OR('23Q1_P1'!X8&lt;=0,'23Q1_P1'!W8&lt;=0),"―",('23Q1_P1'!X8/'23Q1_P1'!W8-1)*100)</f>
        <v>―</v>
      </c>
      <c r="AB8" s="27" t="s">
        <v>89</v>
      </c>
    </row>
    <row r="9" spans="1:28" s="27" customFormat="1" ht="15" customHeight="1" x14ac:dyDescent="0.25">
      <c r="A9" s="38" t="s">
        <v>10</v>
      </c>
      <c r="B9" s="12" t="s">
        <v>13</v>
      </c>
      <c r="C9" s="87">
        <f t="shared" si="0"/>
        <v>3.0163146674212049</v>
      </c>
      <c r="D9" s="87">
        <f t="shared" si="1"/>
        <v>3.6351000289247537</v>
      </c>
      <c r="E9" s="87" t="e">
        <f>'22Q4_P2'!E9</f>
        <v>#REF!</v>
      </c>
      <c r="F9" s="87" t="e">
        <f>'22Q4_P2'!F9</f>
        <v>#REF!</v>
      </c>
      <c r="G9" s="87" t="e">
        <f>'22Q4_P2'!G9</f>
        <v>#REF!</v>
      </c>
      <c r="I9" s="86"/>
      <c r="J9" s="87" t="str">
        <f>IF(OR('23Q1_P1'!J9&lt;=0,'23Q1_P1'!I9&lt;=0),"―",('23Q1_P1'!J9/'23Q1_P1'!I9-1)*100)</f>
        <v>―</v>
      </c>
      <c r="K9" s="87" t="str">
        <f>IF(OR('23Q1_P1'!K9&lt;=0,'23Q1_P1'!J9&lt;=0),"―",('23Q1_P1'!K9/'23Q1_P1'!J9-1)*100)</f>
        <v>―</v>
      </c>
      <c r="L9" s="87" t="str">
        <f>IF(OR('23Q1_P1'!L9&lt;=0,'23Q1_P1'!K9&lt;=0),"―",('23Q1_P1'!L9/'23Q1_P1'!K9-1)*100)</f>
        <v>―</v>
      </c>
      <c r="M9" s="87">
        <f>IF(OR('23Q1_P1'!M9&lt;=0,'23Q1_P1'!L9&lt;=0),"―",('23Q1_P1'!M9/'23Q1_P1'!L9-1)*100)</f>
        <v>3.5467702058423978</v>
      </c>
      <c r="N9" s="87">
        <f>IF(OR('23Q1_P1'!N9&lt;=0,'23Q1_P1'!M9&lt;=0),"―",('23Q1_P1'!N9/'23Q1_P1'!M9-1)*100)</f>
        <v>4.2763717108375454</v>
      </c>
      <c r="O9" s="87">
        <f>IF(OR('23Q1_P1'!O9&lt;=0,'23Q1_P1'!N9&lt;=0),"―",('23Q1_P1'!O9/'23Q1_P1'!N9-1)*100)</f>
        <v>11.339964626029641</v>
      </c>
      <c r="P9" s="87">
        <f>IF(OR('23Q1_P1'!P9&lt;=0,'23Q1_P1'!O9&lt;=0),"―",('23Q1_P1'!P9/'23Q1_P1'!O9-1)*100)</f>
        <v>3.0163146674212049</v>
      </c>
      <c r="Q9" s="87">
        <f>IF(OR('23Q1_P1'!Q9&lt;=0,'23Q1_P1'!P9&lt;=0),"―",('23Q1_P1'!Q9/'23Q1_P1'!P9-1)*100)</f>
        <v>3.6351000289247537</v>
      </c>
      <c r="R9" s="87" t="str">
        <f>IF(OR('23Q1_P1'!R9&lt;=0,'23Q1_P1'!Q9&lt;=0),"―",('23Q1_P1'!R9/'23Q1_P1'!Q9-1)*100)</f>
        <v>―</v>
      </c>
      <c r="S9" s="87" t="str">
        <f>IF(OR('23Q1_P1'!S9&lt;=0,'23Q1_P1'!R9&lt;=0),"―",('23Q1_P1'!S9/'23Q1_P1'!R9-1)*100)</f>
        <v>―</v>
      </c>
      <c r="T9" s="87" t="str">
        <f>IF(OR('23Q1_P1'!T9&lt;=0,'23Q1_P1'!S9&lt;=0),"―",('23Q1_P1'!T9/'23Q1_P1'!S9-1)*100)</f>
        <v>―</v>
      </c>
      <c r="U9" s="87" t="str">
        <f>IF(OR('23Q1_P1'!U9&lt;=0,'23Q1_P1'!T9&lt;=0),"―",('23Q1_P1'!U9/'23Q1_P1'!T9-1)*100)</f>
        <v>―</v>
      </c>
      <c r="V9" s="87" t="str">
        <f>IF(OR('23Q1_P1'!V9&lt;=0,'23Q1_P1'!U9&lt;=0),"―",('23Q1_P1'!V9/'23Q1_P1'!U9-1)*100)</f>
        <v>―</v>
      </c>
      <c r="W9" s="87" t="str">
        <f>IF(OR('23Q1_P1'!W9&lt;=0,'23Q1_P1'!V9&lt;=0),"―",('23Q1_P1'!W9/'23Q1_P1'!V9-1)*100)</f>
        <v>―</v>
      </c>
      <c r="X9" s="87" t="str">
        <f>IF(OR('23Q1_P1'!X9&lt;=0,'23Q1_P1'!W9&lt;=0),"―",('23Q1_P1'!X9/'23Q1_P1'!W9-1)*100)</f>
        <v>―</v>
      </c>
      <c r="AB9" s="27" t="s">
        <v>89</v>
      </c>
    </row>
    <row r="10" spans="1:28" s="27" customFormat="1" ht="15" customHeight="1" x14ac:dyDescent="0.25">
      <c r="A10" s="38" t="s">
        <v>11</v>
      </c>
      <c r="B10" s="12" t="s">
        <v>44</v>
      </c>
      <c r="C10" s="87">
        <f t="shared" si="0"/>
        <v>3.5212973135590353</v>
      </c>
      <c r="D10" s="87">
        <f t="shared" si="1"/>
        <v>4.4462621549958392</v>
      </c>
      <c r="E10" s="87" t="e">
        <f>'22Q4_P2'!E10</f>
        <v>#REF!</v>
      </c>
      <c r="F10" s="87" t="e">
        <f>'22Q4_P2'!F10</f>
        <v>#REF!</v>
      </c>
      <c r="G10" s="87" t="e">
        <f>'22Q4_P2'!G10</f>
        <v>#REF!</v>
      </c>
      <c r="I10" s="86"/>
      <c r="J10" s="87" t="str">
        <f>IF(OR('23Q1_P1'!J10&lt;=0,'23Q1_P1'!I10&lt;=0),"―",('23Q1_P1'!J10/'23Q1_P1'!I10-1)*100)</f>
        <v>―</v>
      </c>
      <c r="K10" s="87" t="str">
        <f>IF(OR('23Q1_P1'!K10&lt;=0,'23Q1_P1'!J10&lt;=0),"―",('23Q1_P1'!K10/'23Q1_P1'!J10-1)*100)</f>
        <v>―</v>
      </c>
      <c r="L10" s="87" t="str">
        <f>IF(OR('23Q1_P1'!L10&lt;=0,'23Q1_P1'!K10&lt;=0),"―",('23Q1_P1'!L10/'23Q1_P1'!K10-1)*100)</f>
        <v>―</v>
      </c>
      <c r="M10" s="87">
        <f>IF(OR('23Q1_P1'!M10&lt;=0,'23Q1_P1'!L10&lt;=0),"―",('23Q1_P1'!M10/'23Q1_P1'!L10-1)*100)</f>
        <v>38.276442829107118</v>
      </c>
      <c r="N10" s="87">
        <f>IF(OR('23Q1_P1'!N10&lt;=0,'23Q1_P1'!M10&lt;=0),"―",('23Q1_P1'!N10/'23Q1_P1'!M10-1)*100)</f>
        <v>10.259307150171693</v>
      </c>
      <c r="O10" s="87">
        <f>IF(OR('23Q1_P1'!O10&lt;=0,'23Q1_P1'!N10&lt;=0),"―",('23Q1_P1'!O10/'23Q1_P1'!N10-1)*100)</f>
        <v>24.856398834955073</v>
      </c>
      <c r="P10" s="87">
        <f>IF(OR('23Q1_P1'!P10&lt;=0,'23Q1_P1'!O10&lt;=0),"―",('23Q1_P1'!P10/'23Q1_P1'!O10-1)*100)</f>
        <v>3.5212973135590353</v>
      </c>
      <c r="Q10" s="87">
        <f>IF(OR('23Q1_P1'!Q10&lt;=0,'23Q1_P1'!P10&lt;=0),"―",('23Q1_P1'!Q10/'23Q1_P1'!P10-1)*100)</f>
        <v>4.4462621549958392</v>
      </c>
      <c r="R10" s="87" t="str">
        <f>IF(OR('23Q1_P1'!R10&lt;=0,'23Q1_P1'!Q10&lt;=0),"―",('23Q1_P1'!R10/'23Q1_P1'!Q10-1)*100)</f>
        <v>―</v>
      </c>
      <c r="S10" s="87" t="str">
        <f>IF(OR('23Q1_P1'!S10&lt;=0,'23Q1_P1'!R10&lt;=0),"―",('23Q1_P1'!S10/'23Q1_P1'!R10-1)*100)</f>
        <v>―</v>
      </c>
      <c r="T10" s="87" t="str">
        <f>IF(OR('23Q1_P1'!T10&lt;=0,'23Q1_P1'!S10&lt;=0),"―",('23Q1_P1'!T10/'23Q1_P1'!S10-1)*100)</f>
        <v>―</v>
      </c>
      <c r="U10" s="87" t="str">
        <f>IF(OR('23Q1_P1'!U10&lt;=0,'23Q1_P1'!T10&lt;=0),"―",('23Q1_P1'!U10/'23Q1_P1'!T10-1)*100)</f>
        <v>―</v>
      </c>
      <c r="V10" s="87" t="str">
        <f>IF(OR('23Q1_P1'!V10&lt;=0,'23Q1_P1'!U10&lt;=0),"―",('23Q1_P1'!V10/'23Q1_P1'!U10-1)*100)</f>
        <v>―</v>
      </c>
      <c r="W10" s="87" t="str">
        <f>IF(OR('23Q1_P1'!W10&lt;=0,'23Q1_P1'!V10&lt;=0),"―",('23Q1_P1'!W10/'23Q1_P1'!V10-1)*100)</f>
        <v>―</v>
      </c>
      <c r="X10" s="87" t="str">
        <f>IF(OR('23Q1_P1'!X10&lt;=0,'23Q1_P1'!W10&lt;=0),"―",('23Q1_P1'!X10/'23Q1_P1'!W10-1)*100)</f>
        <v>―</v>
      </c>
      <c r="AB10" s="27" t="s">
        <v>89</v>
      </c>
    </row>
    <row r="11" spans="1:28" s="27" customFormat="1" ht="15" customHeight="1" x14ac:dyDescent="0.25">
      <c r="A11" s="38" t="s">
        <v>14</v>
      </c>
      <c r="B11" s="12" t="s">
        <v>77</v>
      </c>
      <c r="C11" s="87">
        <f t="shared" si="0"/>
        <v>287.46582611049536</v>
      </c>
      <c r="D11" s="87">
        <f t="shared" si="1"/>
        <v>-10.100382388619799</v>
      </c>
      <c r="E11" s="87" t="e">
        <f>'22Q4_P2'!E11</f>
        <v>#REF!</v>
      </c>
      <c r="F11" s="87" t="e">
        <f>'22Q4_P2'!F11</f>
        <v>#REF!</v>
      </c>
      <c r="G11" s="87" t="e">
        <f>'22Q4_P2'!G11</f>
        <v>#REF!</v>
      </c>
      <c r="I11" s="86"/>
      <c r="J11" s="87" t="str">
        <f>IF(OR('23Q1_P1'!J11&lt;=0,'23Q1_P1'!I11&lt;=0),"―",('23Q1_P1'!J11/'23Q1_P1'!I11-1)*100)</f>
        <v>―</v>
      </c>
      <c r="K11" s="87" t="str">
        <f>IF(OR('23Q1_P1'!K11&lt;=0,'23Q1_P1'!J11&lt;=0),"―",('23Q1_P1'!K11/'23Q1_P1'!J11-1)*100)</f>
        <v>―</v>
      </c>
      <c r="L11" s="87" t="str">
        <f>IF(OR('23Q1_P1'!L11&lt;=0,'23Q1_P1'!K11&lt;=0),"―",('23Q1_P1'!L11/'23Q1_P1'!K11-1)*100)</f>
        <v>―</v>
      </c>
      <c r="M11" s="87">
        <f>IF(OR('23Q1_P1'!M11&lt;=0,'23Q1_P1'!L11&lt;=0),"―",('23Q1_P1'!M11/'23Q1_P1'!L11-1)*100)</f>
        <v>22.659700910479263</v>
      </c>
      <c r="N11" s="87">
        <f>IF(OR('23Q1_P1'!N11&lt;=0,'23Q1_P1'!M11&lt;=0),"―",('23Q1_P1'!N11/'23Q1_P1'!M11-1)*100)</f>
        <v>28.033643197443837</v>
      </c>
      <c r="O11" s="87">
        <f>IF(OR('23Q1_P1'!O11&lt;=0,'23Q1_P1'!N11&lt;=0),"―",('23Q1_P1'!O11/'23Q1_P1'!N11-1)*100)</f>
        <v>20.388467119164623</v>
      </c>
      <c r="P11" s="87">
        <f>IF(OR('23Q1_P1'!P11&lt;=0,'23Q1_P1'!O11&lt;=0),"―",('23Q1_P1'!P11/'23Q1_P1'!O11-1)*100)</f>
        <v>287.46582611049536</v>
      </c>
      <c r="Q11" s="87">
        <f>IF(OR('23Q1_P1'!Q11&lt;=0,'23Q1_P1'!P11&lt;=0),"―",('23Q1_P1'!Q11/'23Q1_P1'!P11-1)*100)</f>
        <v>-10.100382388619799</v>
      </c>
      <c r="R11" s="87" t="str">
        <f>IF(OR('23Q1_P1'!R11&lt;=0,'23Q1_P1'!Q11&lt;=0),"―",('23Q1_P1'!R11/'23Q1_P1'!Q11-1)*100)</f>
        <v>―</v>
      </c>
      <c r="S11" s="87" t="str">
        <f>IF(OR('23Q1_P1'!S11&lt;=0,'23Q1_P1'!R11&lt;=0),"―",('23Q1_P1'!S11/'23Q1_P1'!R11-1)*100)</f>
        <v>―</v>
      </c>
      <c r="T11" s="87" t="str">
        <f>IF(OR('23Q1_P1'!T11&lt;=0,'23Q1_P1'!S11&lt;=0),"―",('23Q1_P1'!T11/'23Q1_P1'!S11-1)*100)</f>
        <v>―</v>
      </c>
      <c r="U11" s="87" t="str">
        <f>IF(OR('23Q1_P1'!U11&lt;=0,'23Q1_P1'!T11&lt;=0),"―",('23Q1_P1'!U11/'23Q1_P1'!T11-1)*100)</f>
        <v>―</v>
      </c>
      <c r="V11" s="87" t="str">
        <f>IF(OR('23Q1_P1'!V11&lt;=0,'23Q1_P1'!U11&lt;=0),"―",('23Q1_P1'!V11/'23Q1_P1'!U11-1)*100)</f>
        <v>―</v>
      </c>
      <c r="W11" s="87" t="str">
        <f>IF(OR('23Q1_P1'!W11&lt;=0,'23Q1_P1'!V11&lt;=0),"―",('23Q1_P1'!W11/'23Q1_P1'!V11-1)*100)</f>
        <v>―</v>
      </c>
      <c r="X11" s="87" t="str">
        <f>IF(OR('23Q1_P1'!X11&lt;=0,'23Q1_P1'!W11&lt;=0),"―",('23Q1_P1'!X11/'23Q1_P1'!W11-1)*100)</f>
        <v>―</v>
      </c>
      <c r="AB11" s="27" t="s">
        <v>89</v>
      </c>
    </row>
    <row r="12" spans="1:28" s="27" customFormat="1" ht="15" customHeight="1" x14ac:dyDescent="0.25">
      <c r="A12" s="42" t="s">
        <v>15</v>
      </c>
      <c r="B12" s="12" t="s">
        <v>76</v>
      </c>
      <c r="C12" s="89">
        <f t="shared" si="0"/>
        <v>24.72684424999272</v>
      </c>
      <c r="D12" s="89">
        <f t="shared" si="1"/>
        <v>-11.434234140670952</v>
      </c>
      <c r="E12" s="89" t="e">
        <f>'22Q4_P2'!E12</f>
        <v>#REF!</v>
      </c>
      <c r="F12" s="89" t="e">
        <f>'22Q4_P2'!F12</f>
        <v>#REF!</v>
      </c>
      <c r="G12" s="89" t="e">
        <f>'22Q4_P2'!G12</f>
        <v>#REF!</v>
      </c>
      <c r="I12" s="88"/>
      <c r="J12" s="89" t="str">
        <f>IF(OR('23Q1_P1'!J12&lt;=0,'23Q1_P1'!I12&lt;=0),"―",('23Q1_P1'!J12/'23Q1_P1'!I12-1)*100)</f>
        <v>―</v>
      </c>
      <c r="K12" s="89" t="str">
        <f>IF(OR('23Q1_P1'!K12&lt;=0,'23Q1_P1'!J12&lt;=0),"―",('23Q1_P1'!K12/'23Q1_P1'!J12-1)*100)</f>
        <v>―</v>
      </c>
      <c r="L12" s="89" t="str">
        <f>IF(OR('23Q1_P1'!L12&lt;=0,'23Q1_P1'!K12&lt;=0),"―",('23Q1_P1'!L12/'23Q1_P1'!K12-1)*100)</f>
        <v>―</v>
      </c>
      <c r="M12" s="89">
        <f>IF(OR('23Q1_P1'!M12&lt;=0,'23Q1_P1'!L12&lt;=0),"―",('23Q1_P1'!M12/'23Q1_P1'!L12-1)*100)</f>
        <v>-33.972851161018994</v>
      </c>
      <c r="N12" s="89">
        <f>IF(OR('23Q1_P1'!N12&lt;=0,'23Q1_P1'!M12&lt;=0),"―",('23Q1_P1'!N12/'23Q1_P1'!M12-1)*100)</f>
        <v>11.822422565308276</v>
      </c>
      <c r="O12" s="89">
        <f>IF(OR('23Q1_P1'!O12&lt;=0,'23Q1_P1'!N12&lt;=0),"―",('23Q1_P1'!O12/'23Q1_P1'!N12-1)*100)</f>
        <v>2.1416722263394972</v>
      </c>
      <c r="P12" s="89">
        <f>IF(OR('23Q1_P1'!P12&lt;=0,'23Q1_P1'!O12&lt;=0),"―",('23Q1_P1'!P12/'23Q1_P1'!O12-1)*100)</f>
        <v>24.72684424999272</v>
      </c>
      <c r="Q12" s="89">
        <f>IF(OR('23Q1_P1'!Q12&lt;=0,'23Q1_P1'!P12&lt;=0),"―",('23Q1_P1'!Q12/'23Q1_P1'!P12-1)*100)</f>
        <v>-11.434234140670952</v>
      </c>
      <c r="R12" s="89" t="str">
        <f>IF(OR('23Q1_P1'!R12&lt;=0,'23Q1_P1'!Q12&lt;=0),"―",('23Q1_P1'!R12/'23Q1_P1'!Q12-1)*100)</f>
        <v>―</v>
      </c>
      <c r="S12" s="89" t="str">
        <f>IF(OR('23Q1_P1'!S12&lt;=0,'23Q1_P1'!R12&lt;=0),"―",('23Q1_P1'!S12/'23Q1_P1'!R12-1)*100)</f>
        <v>―</v>
      </c>
      <c r="T12" s="89" t="str">
        <f>IF(OR('23Q1_P1'!T12&lt;=0,'23Q1_P1'!S12&lt;=0),"―",('23Q1_P1'!T12/'23Q1_P1'!S12-1)*100)</f>
        <v>―</v>
      </c>
      <c r="U12" s="89" t="str">
        <f>IF(OR('23Q1_P1'!U12&lt;=0,'23Q1_P1'!T12&lt;=0),"―",('23Q1_P1'!U12/'23Q1_P1'!T12-1)*100)</f>
        <v>―</v>
      </c>
      <c r="V12" s="89" t="str">
        <f>IF(OR('23Q1_P1'!V12&lt;=0,'23Q1_P1'!U12&lt;=0),"―",('23Q1_P1'!V12/'23Q1_P1'!U12-1)*100)</f>
        <v>―</v>
      </c>
      <c r="W12" s="89" t="str">
        <f>IF(OR('23Q1_P1'!W12&lt;=0,'23Q1_P1'!V12&lt;=0),"―",('23Q1_P1'!W12/'23Q1_P1'!V12-1)*100)</f>
        <v>―</v>
      </c>
      <c r="X12" s="89" t="str">
        <f>IF(OR('23Q1_P1'!X12&lt;=0,'23Q1_P1'!W12&lt;=0),"―",('23Q1_P1'!X12/'23Q1_P1'!W12-1)*100)</f>
        <v>―</v>
      </c>
      <c r="AB12" s="27" t="s">
        <v>89</v>
      </c>
    </row>
    <row r="13" spans="1:28" s="27" customFormat="1" ht="15" customHeight="1" x14ac:dyDescent="0.25">
      <c r="A13" s="45" t="s">
        <v>19</v>
      </c>
      <c r="B13" s="13" t="s">
        <v>21</v>
      </c>
      <c r="C13" s="91">
        <f t="shared" si="0"/>
        <v>10.624764830577371</v>
      </c>
      <c r="D13" s="91">
        <f t="shared" si="1"/>
        <v>3.2283692051501056</v>
      </c>
      <c r="E13" s="91" t="e">
        <f>'22Q4_P2'!E13</f>
        <v>#REF!</v>
      </c>
      <c r="F13" s="91" t="e">
        <f>'22Q4_P2'!F13</f>
        <v>#REF!</v>
      </c>
      <c r="G13" s="91" t="str">
        <f>'22Q4_P2'!G13</f>
        <v>―</v>
      </c>
      <c r="I13" s="90"/>
      <c r="J13" s="91" t="str">
        <f>IF(OR('23Q1_P1'!J13&lt;=0,'23Q1_P1'!I13&lt;=0),"―",('23Q1_P1'!J13/'23Q1_P1'!I13-1)*100)</f>
        <v>―</v>
      </c>
      <c r="K13" s="91" t="str">
        <f>IF(OR('23Q1_P1'!K13&lt;=0,'23Q1_P1'!J13&lt;=0),"―",('23Q1_P1'!K13/'23Q1_P1'!J13-1)*100)</f>
        <v>―</v>
      </c>
      <c r="L13" s="91" t="str">
        <f>IF(OR('23Q1_P1'!L13&lt;=0,'23Q1_P1'!K13&lt;=0),"―",('23Q1_P1'!L13/'23Q1_P1'!K13-1)*100)</f>
        <v>―</v>
      </c>
      <c r="M13" s="91">
        <f>IF(OR('23Q1_P1'!M13&lt;=0,'23Q1_P1'!L13&lt;=0),"―",('23Q1_P1'!M13/'23Q1_P1'!L13-1)*100)</f>
        <v>14.013734060823268</v>
      </c>
      <c r="N13" s="91">
        <f>IF(OR('23Q1_P1'!N13&lt;=0,'23Q1_P1'!M13&lt;=0),"―",('23Q1_P1'!N13/'23Q1_P1'!M13-1)*100)</f>
        <v>7.4658735041663427</v>
      </c>
      <c r="O13" s="91">
        <f>IF(OR('23Q1_P1'!O13&lt;=0,'23Q1_P1'!N13&lt;=0),"―",('23Q1_P1'!O13/'23Q1_P1'!N13-1)*100)</f>
        <v>16.680975073529325</v>
      </c>
      <c r="P13" s="91">
        <f>IF(OR('23Q1_P1'!P13&lt;=0,'23Q1_P1'!O13&lt;=0),"―",('23Q1_P1'!P13/'23Q1_P1'!O13-1)*100)</f>
        <v>10.624764830577371</v>
      </c>
      <c r="Q13" s="91">
        <f>IF(OR('23Q1_P1'!Q13&lt;=0,'23Q1_P1'!P13&lt;=0),"―",('23Q1_P1'!Q13/'23Q1_P1'!P13-1)*100)</f>
        <v>3.2283692051501056</v>
      </c>
      <c r="R13" s="91" t="str">
        <f>IF(OR('23Q1_P1'!R13&lt;=0,'23Q1_P1'!Q13&lt;=0),"―",('23Q1_P1'!R13/'23Q1_P1'!Q13-1)*100)</f>
        <v>―</v>
      </c>
      <c r="S13" s="91" t="str">
        <f>IF(OR('23Q1_P1'!S13&lt;=0,'23Q1_P1'!R13&lt;=0),"―",('23Q1_P1'!S13/'23Q1_P1'!R13-1)*100)</f>
        <v>―</v>
      </c>
      <c r="T13" s="91" t="str">
        <f>IF(OR('23Q1_P1'!T13&lt;=0,'23Q1_P1'!S13&lt;=0),"―",('23Q1_P1'!T13/'23Q1_P1'!S13-1)*100)</f>
        <v>―</v>
      </c>
      <c r="U13" s="91" t="str">
        <f>IF(OR('23Q1_P1'!U13&lt;=0,'23Q1_P1'!T13&lt;=0),"―",('23Q1_P1'!U13/'23Q1_P1'!T13-1)*100)</f>
        <v>―</v>
      </c>
      <c r="V13" s="91" t="str">
        <f>IF(OR('23Q1_P1'!V13&lt;=0,'23Q1_P1'!U13&lt;=0),"―",('23Q1_P1'!V13/'23Q1_P1'!U13-1)*100)</f>
        <v>―</v>
      </c>
      <c r="W13" s="91" t="str">
        <f>IF(OR('23Q1_P1'!W13&lt;=0,'23Q1_P1'!V13&lt;=0),"―",('23Q1_P1'!W13/'23Q1_P1'!V13-1)*100)</f>
        <v>―</v>
      </c>
      <c r="X13" s="91" t="str">
        <f>IF(OR('23Q1_P1'!X13&lt;=0,'23Q1_P1'!W13&lt;=0),"―",('23Q1_P1'!X13/'23Q1_P1'!W13-1)*100)</f>
        <v>―</v>
      </c>
      <c r="AB13" s="27" t="s">
        <v>89</v>
      </c>
    </row>
    <row r="14" spans="1:28" s="27" customFormat="1" ht="15" customHeight="1" x14ac:dyDescent="0.25">
      <c r="A14" s="45" t="s">
        <v>20</v>
      </c>
      <c r="B14" s="13" t="s">
        <v>22</v>
      </c>
      <c r="C14" s="91">
        <f t="shared" si="0"/>
        <v>8.0543089354677466</v>
      </c>
      <c r="D14" s="91">
        <f t="shared" si="1"/>
        <v>2.2796579810568929E-2</v>
      </c>
      <c r="E14" s="91" t="e">
        <f>'22Q4_P2'!E14</f>
        <v>#REF!</v>
      </c>
      <c r="F14" s="91" t="e">
        <f>'22Q4_P2'!F14</f>
        <v>#REF!</v>
      </c>
      <c r="G14" s="91" t="str">
        <f>'22Q4_P2'!G14</f>
        <v>―</v>
      </c>
      <c r="I14" s="91"/>
      <c r="J14" s="91" t="str">
        <f>IF(OR('23Q1_P1'!J14&lt;=0,'23Q1_P1'!I14&lt;=0),"―",('23Q1_P1'!J14/'23Q1_P1'!I14-1)*100)</f>
        <v>―</v>
      </c>
      <c r="K14" s="91" t="str">
        <f>IF(OR('23Q1_P1'!K14&lt;=0,'23Q1_P1'!J14&lt;=0),"―",('23Q1_P1'!K14/'23Q1_P1'!J14-1)*100)</f>
        <v>―</v>
      </c>
      <c r="L14" s="91" t="str">
        <f>IF(OR('23Q1_P1'!L14&lt;=0,'23Q1_P1'!K14&lt;=0),"―",('23Q1_P1'!L14/'23Q1_P1'!K14-1)*100)</f>
        <v>―</v>
      </c>
      <c r="M14" s="91">
        <f>IF(OR('23Q1_P1'!M14&lt;=0,'23Q1_P1'!L14&lt;=0),"―",('23Q1_P1'!M14/'23Q1_P1'!L14-1)*100)</f>
        <v>13.70594491510273</v>
      </c>
      <c r="N14" s="91">
        <f>IF(OR('23Q1_P1'!N14&lt;=0,'23Q1_P1'!M14&lt;=0),"―",('23Q1_P1'!N14/'23Q1_P1'!M14-1)*100)</f>
        <v>4.5235472377854968</v>
      </c>
      <c r="O14" s="91">
        <f>IF(OR('23Q1_P1'!O14&lt;=0,'23Q1_P1'!N14&lt;=0),"―",('23Q1_P1'!O14/'23Q1_P1'!N14-1)*100)</f>
        <v>15.996358480337625</v>
      </c>
      <c r="P14" s="91">
        <f>IF(OR('23Q1_P1'!P14&lt;=0,'23Q1_P1'!O14&lt;=0),"―",('23Q1_P1'!P14/'23Q1_P1'!O14-1)*100)</f>
        <v>8.0543089354677466</v>
      </c>
      <c r="Q14" s="91">
        <f>IF(OR('23Q1_P1'!Q14&lt;=0,'23Q1_P1'!P14&lt;=0),"―",('23Q1_P1'!Q14/'23Q1_P1'!P14-1)*100)</f>
        <v>2.2796579810568929E-2</v>
      </c>
      <c r="R14" s="91" t="str">
        <f>IF(OR('23Q1_P1'!R14&lt;=0,'23Q1_P1'!Q14&lt;=0),"―",('23Q1_P1'!R14/'23Q1_P1'!Q14-1)*100)</f>
        <v>―</v>
      </c>
      <c r="S14" s="91" t="str">
        <f>IF(OR('23Q1_P1'!S14&lt;=0,'23Q1_P1'!R14&lt;=0),"―",('23Q1_P1'!S14/'23Q1_P1'!R14-1)*100)</f>
        <v>―</v>
      </c>
      <c r="T14" s="91" t="str">
        <f>IF(OR('23Q1_P1'!T14&lt;=0,'23Q1_P1'!S14&lt;=0),"―",('23Q1_P1'!T14/'23Q1_P1'!S14-1)*100)</f>
        <v>―</v>
      </c>
      <c r="U14" s="91" t="str">
        <f>IF(OR('23Q1_P1'!U14&lt;=0,'23Q1_P1'!T14&lt;=0),"―",('23Q1_P1'!U14/'23Q1_P1'!T14-1)*100)</f>
        <v>―</v>
      </c>
      <c r="V14" s="91" t="str">
        <f>IF(OR('23Q1_P1'!V14&lt;=0,'23Q1_P1'!U14&lt;=0),"―",('23Q1_P1'!V14/'23Q1_P1'!U14-1)*100)</f>
        <v>―</v>
      </c>
      <c r="W14" s="91" t="str">
        <f>IF(OR('23Q1_P1'!W14&lt;=0,'23Q1_P1'!V14&lt;=0),"―",('23Q1_P1'!W14/'23Q1_P1'!V14-1)*100)</f>
        <v>―</v>
      </c>
      <c r="X14" s="91" t="str">
        <f>IF(OR('23Q1_P1'!X14&lt;=0,'23Q1_P1'!W14&lt;=0),"―",('23Q1_P1'!X14/'23Q1_P1'!W14-1)*100)</f>
        <v>―</v>
      </c>
      <c r="AB14" s="27" t="s">
        <v>89</v>
      </c>
    </row>
    <row r="15" spans="1:28" s="27" customFormat="1" ht="15" customHeight="1" x14ac:dyDescent="0.25">
      <c r="A15" s="45" t="s">
        <v>23</v>
      </c>
      <c r="B15" s="13" t="s">
        <v>508</v>
      </c>
      <c r="C15" s="91">
        <f t="shared" si="0"/>
        <v>15.657506713244352</v>
      </c>
      <c r="D15" s="91">
        <f t="shared" si="1"/>
        <v>7.5318967031698492</v>
      </c>
      <c r="E15" s="91" t="e">
        <f>'22Q4_P2'!E15</f>
        <v>#REF!</v>
      </c>
      <c r="F15" s="91" t="e">
        <f>'22Q4_P2'!F15</f>
        <v>#REF!</v>
      </c>
      <c r="G15" s="91" t="str">
        <f>'22Q4_P2'!G15</f>
        <v>―</v>
      </c>
      <c r="I15" s="91"/>
      <c r="J15" s="91" t="str">
        <f>IF(OR('23Q1_P1'!J15&lt;=0,'23Q1_P1'!I15&lt;=0),"―",('23Q1_P1'!J15/'23Q1_P1'!I15-1)*100)</f>
        <v>―</v>
      </c>
      <c r="K15" s="91" t="str">
        <f>IF(OR('23Q1_P1'!K15&lt;=0,'23Q1_P1'!J15&lt;=0),"―",('23Q1_P1'!K15/'23Q1_P1'!J15-1)*100)</f>
        <v>―</v>
      </c>
      <c r="L15" s="91" t="str">
        <f>IF(OR('23Q1_P1'!L15&lt;=0,'23Q1_P1'!K15&lt;=0),"―",('23Q1_P1'!L15/'23Q1_P1'!K15-1)*100)</f>
        <v>―</v>
      </c>
      <c r="M15" s="91">
        <f>IF(OR('23Q1_P1'!M15&lt;=0,'23Q1_P1'!L15&lt;=0),"―",('23Q1_P1'!M15/'23Q1_P1'!L15-1)*100)</f>
        <v>28.949156751538354</v>
      </c>
      <c r="N15" s="91">
        <f>IF(OR('23Q1_P1'!N15&lt;=0,'23Q1_P1'!M15&lt;=0),"―",('23Q1_P1'!N15/'23Q1_P1'!M15-1)*100)</f>
        <v>3.5626925901321549</v>
      </c>
      <c r="O15" s="91">
        <f>IF(OR('23Q1_P1'!O15&lt;=0,'23Q1_P1'!N15&lt;=0),"―",('23Q1_P1'!O15/'23Q1_P1'!N15-1)*100)</f>
        <v>7.6331316967278795</v>
      </c>
      <c r="P15" s="91">
        <f>IF(OR('23Q1_P1'!P15&lt;=0,'23Q1_P1'!O15&lt;=0),"―",('23Q1_P1'!P15/'23Q1_P1'!O15-1)*100)</f>
        <v>15.657506713244352</v>
      </c>
      <c r="Q15" s="91">
        <f>IF(OR('23Q1_P1'!Q15&lt;=0,'23Q1_P1'!P15&lt;=0),"―",('23Q1_P1'!Q15/'23Q1_P1'!P15-1)*100)</f>
        <v>7.5318967031698492</v>
      </c>
      <c r="R15" s="91" t="str">
        <f>IF(OR('23Q1_P1'!R15&lt;=0,'23Q1_P1'!Q15&lt;=0),"―",('23Q1_P1'!R15/'23Q1_P1'!Q15-1)*100)</f>
        <v>―</v>
      </c>
      <c r="S15" s="91" t="str">
        <f>IF(OR('23Q1_P1'!S15&lt;=0,'23Q1_P1'!R15&lt;=0),"―",('23Q1_P1'!S15/'23Q1_P1'!R15-1)*100)</f>
        <v>―</v>
      </c>
      <c r="T15" s="91" t="str">
        <f>IF(OR('23Q1_P1'!T15&lt;=0,'23Q1_P1'!S15&lt;=0),"―",('23Q1_P1'!T15/'23Q1_P1'!S15-1)*100)</f>
        <v>―</v>
      </c>
      <c r="U15" s="91" t="str">
        <f>IF(OR('23Q1_P1'!U15&lt;=0,'23Q1_P1'!T15&lt;=0),"―",('23Q1_P1'!U15/'23Q1_P1'!T15-1)*100)</f>
        <v>―</v>
      </c>
      <c r="V15" s="91" t="str">
        <f>IF(OR('23Q1_P1'!V15&lt;=0,'23Q1_P1'!U15&lt;=0),"―",('23Q1_P1'!V15/'23Q1_P1'!U15-1)*100)</f>
        <v>―</v>
      </c>
      <c r="W15" s="91" t="str">
        <f>IF(OR('23Q1_P1'!W15&lt;=0,'23Q1_P1'!V15&lt;=0),"―",('23Q1_P1'!W15/'23Q1_P1'!V15-1)*100)</f>
        <v>―</v>
      </c>
      <c r="X15" s="91" t="str">
        <f>IF(OR('23Q1_P1'!X15&lt;=0,'23Q1_P1'!W15&lt;=0),"―",('23Q1_P1'!X15/'23Q1_P1'!W15-1)*100)</f>
        <v>―</v>
      </c>
      <c r="AB15" s="27" t="s">
        <v>89</v>
      </c>
    </row>
    <row r="16" spans="1:28" s="27" customFormat="1" ht="15" customHeight="1" x14ac:dyDescent="0.25">
      <c r="A16" s="36" t="s">
        <v>24</v>
      </c>
      <c r="B16" s="11" t="s">
        <v>27</v>
      </c>
      <c r="C16" s="85">
        <f t="shared" si="0"/>
        <v>-7.6995279147619051</v>
      </c>
      <c r="D16" s="85">
        <f t="shared" si="1"/>
        <v>-19.473308384609702</v>
      </c>
      <c r="E16" s="85" t="e">
        <f>'22Q4_P2'!E16</f>
        <v>#REF!</v>
      </c>
      <c r="F16" s="85" t="e">
        <f>'22Q4_P2'!F16</f>
        <v>#REF!</v>
      </c>
      <c r="G16" s="85" t="e">
        <f>'22Q4_P2'!G16</f>
        <v>#REF!</v>
      </c>
      <c r="I16" s="85"/>
      <c r="J16" s="85" t="str">
        <f>IF(OR('23Q1_P1'!J16&lt;=0,'23Q1_P1'!I16&lt;=0),"―",('23Q1_P1'!J16/'23Q1_P1'!I16-1)*100)</f>
        <v>―</v>
      </c>
      <c r="K16" s="85" t="str">
        <f>IF(OR('23Q1_P1'!K16&lt;=0,'23Q1_P1'!J16&lt;=0),"―",('23Q1_P1'!K16/'23Q1_P1'!J16-1)*100)</f>
        <v>―</v>
      </c>
      <c r="L16" s="85" t="str">
        <f>IF(OR('23Q1_P1'!L16&lt;=0,'23Q1_P1'!K16&lt;=0),"―",('23Q1_P1'!L16/'23Q1_P1'!K16-1)*100)</f>
        <v>―</v>
      </c>
      <c r="M16" s="85">
        <f>IF(OR('23Q1_P1'!M16&lt;=0,'23Q1_P1'!L16&lt;=0),"―",('23Q1_P1'!M16/'23Q1_P1'!L16-1)*100)</f>
        <v>-14.221489288735434</v>
      </c>
      <c r="N16" s="85">
        <f>IF(OR('23Q1_P1'!N16&lt;=0,'23Q1_P1'!M16&lt;=0),"―",('23Q1_P1'!N16/'23Q1_P1'!M16-1)*100)</f>
        <v>7.1699275204036184</v>
      </c>
      <c r="O16" s="85">
        <f>IF(OR('23Q1_P1'!O16&lt;=0,'23Q1_P1'!N16&lt;=0),"―",('23Q1_P1'!O16/'23Q1_P1'!N16-1)*100)</f>
        <v>38.255008805405311</v>
      </c>
      <c r="P16" s="85">
        <f>IF(OR('23Q1_P1'!P16&lt;=0,'23Q1_P1'!O16&lt;=0),"―",('23Q1_P1'!P16/'23Q1_P1'!O16-1)*100)</f>
        <v>-7.6995279147619051</v>
      </c>
      <c r="Q16" s="85">
        <f>IF(OR('23Q1_P1'!Q16&lt;=0,'23Q1_P1'!P16&lt;=0),"―",('23Q1_P1'!Q16/'23Q1_P1'!P16-1)*100)</f>
        <v>-19.473308384609702</v>
      </c>
      <c r="R16" s="85" t="str">
        <f>IF(OR('23Q1_P1'!R16&lt;=0,'23Q1_P1'!Q16&lt;=0),"―",('23Q1_P1'!R16/'23Q1_P1'!Q16-1)*100)</f>
        <v>―</v>
      </c>
      <c r="S16" s="85" t="str">
        <f>IF(OR('23Q1_P1'!S16&lt;=0,'23Q1_P1'!R16&lt;=0),"―",('23Q1_P1'!S16/'23Q1_P1'!R16-1)*100)</f>
        <v>―</v>
      </c>
      <c r="T16" s="85" t="str">
        <f>IF(OR('23Q1_P1'!T16&lt;=0,'23Q1_P1'!S16&lt;=0),"―",('23Q1_P1'!T16/'23Q1_P1'!S16-1)*100)</f>
        <v>―</v>
      </c>
      <c r="U16" s="85" t="str">
        <f>IF(OR('23Q1_P1'!U16&lt;=0,'23Q1_P1'!T16&lt;=0),"―",('23Q1_P1'!U16/'23Q1_P1'!T16-1)*100)</f>
        <v>―</v>
      </c>
      <c r="V16" s="85" t="str">
        <f>IF(OR('23Q1_P1'!V16&lt;=0,'23Q1_P1'!U16&lt;=0),"―",('23Q1_P1'!V16/'23Q1_P1'!U16-1)*100)</f>
        <v>―</v>
      </c>
      <c r="W16" s="85" t="str">
        <f>IF(OR('23Q1_P1'!W16&lt;=0,'23Q1_P1'!V16&lt;=0),"―",('23Q1_P1'!W16/'23Q1_P1'!V16-1)*100)</f>
        <v>―</v>
      </c>
      <c r="X16" s="85" t="str">
        <f>IF(OR('23Q1_P1'!X16&lt;=0,'23Q1_P1'!W16&lt;=0),"―",('23Q1_P1'!X16/'23Q1_P1'!W16-1)*100)</f>
        <v>―</v>
      </c>
      <c r="AB16" s="27" t="s">
        <v>89</v>
      </c>
    </row>
    <row r="17" spans="1:28" s="27" customFormat="1" ht="15" customHeight="1" x14ac:dyDescent="0.25">
      <c r="A17" s="38" t="s">
        <v>10</v>
      </c>
      <c r="B17" s="12" t="s">
        <v>13</v>
      </c>
      <c r="C17" s="87">
        <f t="shared" si="0"/>
        <v>3.637403674717965</v>
      </c>
      <c r="D17" s="87">
        <f t="shared" si="1"/>
        <v>-3.3475852166154008</v>
      </c>
      <c r="E17" s="87" t="e">
        <f>'22Q4_P2'!E17</f>
        <v>#REF!</v>
      </c>
      <c r="F17" s="87" t="e">
        <f>'22Q4_P2'!F17</f>
        <v>#REF!</v>
      </c>
      <c r="G17" s="87" t="e">
        <f>'22Q4_P2'!G17</f>
        <v>#REF!</v>
      </c>
      <c r="I17" s="86"/>
      <c r="J17" s="87" t="str">
        <f>IF(OR('23Q1_P1'!J17&lt;=0,'23Q1_P1'!I17&lt;=0),"―",('23Q1_P1'!J17/'23Q1_P1'!I17-1)*100)</f>
        <v>―</v>
      </c>
      <c r="K17" s="87" t="str">
        <f>IF(OR('23Q1_P1'!K17&lt;=0,'23Q1_P1'!J17&lt;=0),"―",('23Q1_P1'!K17/'23Q1_P1'!J17-1)*100)</f>
        <v>―</v>
      </c>
      <c r="L17" s="87" t="str">
        <f>IF(OR('23Q1_P1'!L17&lt;=0,'23Q1_P1'!K17&lt;=0),"―",('23Q1_P1'!L17/'23Q1_P1'!K17-1)*100)</f>
        <v>―</v>
      </c>
      <c r="M17" s="87">
        <f>IF(OR('23Q1_P1'!M17&lt;=0,'23Q1_P1'!L17&lt;=0),"―",('23Q1_P1'!M17/'23Q1_P1'!L17-1)*100)</f>
        <v>11.205420160244572</v>
      </c>
      <c r="N17" s="87">
        <f>IF(OR('23Q1_P1'!N17&lt;=0,'23Q1_P1'!M17&lt;=0),"―",('23Q1_P1'!N17/'23Q1_P1'!M17-1)*100)</f>
        <v>17.486254153608449</v>
      </c>
      <c r="O17" s="87">
        <f>IF(OR('23Q1_P1'!O17&lt;=0,'23Q1_P1'!N17&lt;=0),"―",('23Q1_P1'!O17/'23Q1_P1'!N17-1)*100)</f>
        <v>12.930119291987619</v>
      </c>
      <c r="P17" s="87">
        <f>IF(OR('23Q1_P1'!P17&lt;=0,'23Q1_P1'!O17&lt;=0),"―",('23Q1_P1'!P17/'23Q1_P1'!O17-1)*100)</f>
        <v>3.637403674717965</v>
      </c>
      <c r="Q17" s="87">
        <f>IF(OR('23Q1_P1'!Q17&lt;=0,'23Q1_P1'!P17&lt;=0),"―",('23Q1_P1'!Q17/'23Q1_P1'!P17-1)*100)</f>
        <v>-3.3475852166154008</v>
      </c>
      <c r="R17" s="87" t="str">
        <f>IF(OR('23Q1_P1'!R17&lt;=0,'23Q1_P1'!Q17&lt;=0),"―",('23Q1_P1'!R17/'23Q1_P1'!Q17-1)*100)</f>
        <v>―</v>
      </c>
      <c r="S17" s="87" t="str">
        <f>IF(OR('23Q1_P1'!S17&lt;=0,'23Q1_P1'!R17&lt;=0),"―",('23Q1_P1'!S17/'23Q1_P1'!R17-1)*100)</f>
        <v>―</v>
      </c>
      <c r="T17" s="87" t="str">
        <f>IF(OR('23Q1_P1'!T17&lt;=0,'23Q1_P1'!S17&lt;=0),"―",('23Q1_P1'!T17/'23Q1_P1'!S17-1)*100)</f>
        <v>―</v>
      </c>
      <c r="U17" s="87" t="str">
        <f>IF(OR('23Q1_P1'!U17&lt;=0,'23Q1_P1'!T17&lt;=0),"―",('23Q1_P1'!U17/'23Q1_P1'!T17-1)*100)</f>
        <v>―</v>
      </c>
      <c r="V17" s="87" t="str">
        <f>IF(OR('23Q1_P1'!V17&lt;=0,'23Q1_P1'!U17&lt;=0),"―",('23Q1_P1'!V17/'23Q1_P1'!U17-1)*100)</f>
        <v>―</v>
      </c>
      <c r="W17" s="87" t="str">
        <f>IF(OR('23Q1_P1'!W17&lt;=0,'23Q1_P1'!V17&lt;=0),"―",('23Q1_P1'!W17/'23Q1_P1'!V17-1)*100)</f>
        <v>―</v>
      </c>
      <c r="X17" s="87" t="str">
        <f>IF(OR('23Q1_P1'!X17&lt;=0,'23Q1_P1'!W17&lt;=0),"―",('23Q1_P1'!X17/'23Q1_P1'!W17-1)*100)</f>
        <v>―</v>
      </c>
      <c r="AB17" s="27" t="s">
        <v>89</v>
      </c>
    </row>
    <row r="18" spans="1:28" s="27" customFormat="1" ht="15" customHeight="1" x14ac:dyDescent="0.25">
      <c r="A18" s="38" t="s">
        <v>11</v>
      </c>
      <c r="B18" s="12" t="s">
        <v>44</v>
      </c>
      <c r="C18" s="87">
        <f t="shared" si="0"/>
        <v>14.690905833437595</v>
      </c>
      <c r="D18" s="87">
        <f t="shared" si="1"/>
        <v>5.2472930447654553</v>
      </c>
      <c r="E18" s="87" t="e">
        <f>'22Q4_P2'!E18</f>
        <v>#REF!</v>
      </c>
      <c r="F18" s="87" t="e">
        <f>'22Q4_P2'!F18</f>
        <v>#REF!</v>
      </c>
      <c r="G18" s="87" t="e">
        <f>'22Q4_P2'!G18</f>
        <v>#REF!</v>
      </c>
      <c r="I18" s="86"/>
      <c r="J18" s="87" t="str">
        <f>IF(OR('23Q1_P1'!J18&lt;=0,'23Q1_P1'!I18&lt;=0),"―",('23Q1_P1'!J18/'23Q1_P1'!I18-1)*100)</f>
        <v>―</v>
      </c>
      <c r="K18" s="87" t="str">
        <f>IF(OR('23Q1_P1'!K18&lt;=0,'23Q1_P1'!J18&lt;=0),"―",('23Q1_P1'!K18/'23Q1_P1'!J18-1)*100)</f>
        <v>―</v>
      </c>
      <c r="L18" s="87" t="str">
        <f>IF(OR('23Q1_P1'!L18&lt;=0,'23Q1_P1'!K18&lt;=0),"―",('23Q1_P1'!L18/'23Q1_P1'!K18-1)*100)</f>
        <v>―</v>
      </c>
      <c r="M18" s="87">
        <f>IF(OR('23Q1_P1'!M18&lt;=0,'23Q1_P1'!L18&lt;=0),"―",('23Q1_P1'!M18/'23Q1_P1'!L18-1)*100)</f>
        <v>-17.987922977995296</v>
      </c>
      <c r="N18" s="87">
        <f>IF(OR('23Q1_P1'!N18&lt;=0,'23Q1_P1'!M18&lt;=0),"―",('23Q1_P1'!N18/'23Q1_P1'!M18-1)*100)</f>
        <v>-34.454114577826743</v>
      </c>
      <c r="O18" s="87">
        <f>IF(OR('23Q1_P1'!O18&lt;=0,'23Q1_P1'!N18&lt;=0),"―",('23Q1_P1'!O18/'23Q1_P1'!N18-1)*100)</f>
        <v>144.05468972462035</v>
      </c>
      <c r="P18" s="87">
        <f>IF(OR('23Q1_P1'!P18&lt;=0,'23Q1_P1'!O18&lt;=0),"―",('23Q1_P1'!P18/'23Q1_P1'!O18-1)*100)</f>
        <v>14.690905833437595</v>
      </c>
      <c r="Q18" s="87">
        <f>IF(OR('23Q1_P1'!Q18&lt;=0,'23Q1_P1'!P18&lt;=0),"―",('23Q1_P1'!Q18/'23Q1_P1'!P18-1)*100)</f>
        <v>5.2472930447654553</v>
      </c>
      <c r="R18" s="87" t="str">
        <f>IF(OR('23Q1_P1'!R18&lt;=0,'23Q1_P1'!Q18&lt;=0),"―",('23Q1_P1'!R18/'23Q1_P1'!Q18-1)*100)</f>
        <v>―</v>
      </c>
      <c r="S18" s="87" t="str">
        <f>IF(OR('23Q1_P1'!S18&lt;=0,'23Q1_P1'!R18&lt;=0),"―",('23Q1_P1'!S18/'23Q1_P1'!R18-1)*100)</f>
        <v>―</v>
      </c>
      <c r="T18" s="87" t="str">
        <f>IF(OR('23Q1_P1'!T18&lt;=0,'23Q1_P1'!S18&lt;=0),"―",('23Q1_P1'!T18/'23Q1_P1'!S18-1)*100)</f>
        <v>―</v>
      </c>
      <c r="U18" s="87" t="str">
        <f>IF(OR('23Q1_P1'!U18&lt;=0,'23Q1_P1'!T18&lt;=0),"―",('23Q1_P1'!U18/'23Q1_P1'!T18-1)*100)</f>
        <v>―</v>
      </c>
      <c r="V18" s="87" t="str">
        <f>IF(OR('23Q1_P1'!V18&lt;=0,'23Q1_P1'!U18&lt;=0),"―",('23Q1_P1'!V18/'23Q1_P1'!U18-1)*100)</f>
        <v>―</v>
      </c>
      <c r="W18" s="87" t="str">
        <f>IF(OR('23Q1_P1'!W18&lt;=0,'23Q1_P1'!V18&lt;=0),"―",('23Q1_P1'!W18/'23Q1_P1'!V18-1)*100)</f>
        <v>―</v>
      </c>
      <c r="X18" s="87" t="str">
        <f>IF(OR('23Q1_P1'!X18&lt;=0,'23Q1_P1'!W18&lt;=0),"―",('23Q1_P1'!X18/'23Q1_P1'!W18-1)*100)</f>
        <v>―</v>
      </c>
      <c r="AB18" s="27" t="s">
        <v>89</v>
      </c>
    </row>
    <row r="19" spans="1:28" s="27" customFormat="1" ht="15" customHeight="1" x14ac:dyDescent="0.25">
      <c r="A19" s="38" t="s">
        <v>14</v>
      </c>
      <c r="B19" s="12" t="s">
        <v>77</v>
      </c>
      <c r="C19" s="87">
        <f t="shared" si="0"/>
        <v>11.109455146826331</v>
      </c>
      <c r="D19" s="87">
        <f t="shared" si="1"/>
        <v>-71.880697684546178</v>
      </c>
      <c r="E19" s="87" t="e">
        <f>'22Q4_P2'!E19</f>
        <v>#REF!</v>
      </c>
      <c r="F19" s="87" t="e">
        <f>'22Q4_P2'!F19</f>
        <v>#REF!</v>
      </c>
      <c r="G19" s="87" t="e">
        <f>'22Q4_P2'!G19</f>
        <v>#REF!</v>
      </c>
      <c r="I19" s="86"/>
      <c r="J19" s="87" t="str">
        <f>IF(OR('23Q1_P1'!J19&lt;=0,'23Q1_P1'!I19&lt;=0),"―",('23Q1_P1'!J19/'23Q1_P1'!I19-1)*100)</f>
        <v>―</v>
      </c>
      <c r="K19" s="87" t="str">
        <f>IF(OR('23Q1_P1'!K19&lt;=0,'23Q1_P1'!J19&lt;=0),"―",('23Q1_P1'!K19/'23Q1_P1'!J19-1)*100)</f>
        <v>―</v>
      </c>
      <c r="L19" s="87" t="str">
        <f>IF(OR('23Q1_P1'!L19&lt;=0,'23Q1_P1'!K19&lt;=0),"―",('23Q1_P1'!L19/'23Q1_P1'!K19-1)*100)</f>
        <v>―</v>
      </c>
      <c r="M19" s="87">
        <f>IF(OR('23Q1_P1'!M19&lt;=0,'23Q1_P1'!L19&lt;=0),"―",('23Q1_P1'!M19/'23Q1_P1'!L19-1)*100)</f>
        <v>47.503423554286982</v>
      </c>
      <c r="N19" s="87">
        <f>IF(OR('23Q1_P1'!N19&lt;=0,'23Q1_P1'!M19&lt;=0),"―",('23Q1_P1'!N19/'23Q1_P1'!M19-1)*100)</f>
        <v>19.777500601229868</v>
      </c>
      <c r="O19" s="87">
        <f>IF(OR('23Q1_P1'!O19&lt;=0,'23Q1_P1'!N19&lt;=0),"―",('23Q1_P1'!O19/'23Q1_P1'!N19-1)*100)</f>
        <v>2.2624743765051525</v>
      </c>
      <c r="P19" s="87">
        <f>IF(OR('23Q1_P1'!P19&lt;=0,'23Q1_P1'!O19&lt;=0),"―",('23Q1_P1'!P19/'23Q1_P1'!O19-1)*100)</f>
        <v>11.109455146826331</v>
      </c>
      <c r="Q19" s="87">
        <f>IF(OR('23Q1_P1'!Q19&lt;=0,'23Q1_P1'!P19&lt;=0),"―",('23Q1_P1'!Q19/'23Q1_P1'!P19-1)*100)</f>
        <v>-71.880697684546178</v>
      </c>
      <c r="R19" s="87" t="str">
        <f>IF(OR('23Q1_P1'!R19&lt;=0,'23Q1_P1'!Q19&lt;=0),"―",('23Q1_P1'!R19/'23Q1_P1'!Q19-1)*100)</f>
        <v>―</v>
      </c>
      <c r="S19" s="87" t="str">
        <f>IF(OR('23Q1_P1'!S19&lt;=0,'23Q1_P1'!R19&lt;=0),"―",('23Q1_P1'!S19/'23Q1_P1'!R19-1)*100)</f>
        <v>―</v>
      </c>
      <c r="T19" s="87" t="str">
        <f>IF(OR('23Q1_P1'!T19&lt;=0,'23Q1_P1'!S19&lt;=0),"―",('23Q1_P1'!T19/'23Q1_P1'!S19-1)*100)</f>
        <v>―</v>
      </c>
      <c r="U19" s="87" t="str">
        <f>IF(OR('23Q1_P1'!U19&lt;=0,'23Q1_P1'!T19&lt;=0),"―",('23Q1_P1'!U19/'23Q1_P1'!T19-1)*100)</f>
        <v>―</v>
      </c>
      <c r="V19" s="87" t="str">
        <f>IF(OR('23Q1_P1'!V19&lt;=0,'23Q1_P1'!U19&lt;=0),"―",('23Q1_P1'!V19/'23Q1_P1'!U19-1)*100)</f>
        <v>―</v>
      </c>
      <c r="W19" s="87" t="str">
        <f>IF(OR('23Q1_P1'!W19&lt;=0,'23Q1_P1'!V19&lt;=0),"―",('23Q1_P1'!W19/'23Q1_P1'!V19-1)*100)</f>
        <v>―</v>
      </c>
      <c r="X19" s="87" t="str">
        <f>IF(OR('23Q1_P1'!X19&lt;=0,'23Q1_P1'!W19&lt;=0),"―",('23Q1_P1'!X19/'23Q1_P1'!W19-1)*100)</f>
        <v>―</v>
      </c>
      <c r="AB19" s="27" t="s">
        <v>89</v>
      </c>
    </row>
    <row r="20" spans="1:28" s="27" customFormat="1" ht="15" customHeight="1" x14ac:dyDescent="0.25">
      <c r="A20" s="38" t="s">
        <v>15</v>
      </c>
      <c r="B20" s="12" t="s">
        <v>76</v>
      </c>
      <c r="C20" s="87" t="str">
        <f t="shared" si="0"/>
        <v>―</v>
      </c>
      <c r="D20" s="87" t="str">
        <f t="shared" si="1"/>
        <v>―</v>
      </c>
      <c r="E20" s="87" t="e">
        <f>'22Q4_P2'!E20</f>
        <v>#REF!</v>
      </c>
      <c r="F20" s="87" t="e">
        <f>'22Q4_P2'!F20</f>
        <v>#REF!</v>
      </c>
      <c r="G20" s="87" t="e">
        <f>'22Q4_P2'!G20</f>
        <v>#REF!</v>
      </c>
      <c r="I20" s="86"/>
      <c r="J20" s="87" t="str">
        <f>IF(OR('23Q1_P1'!J20&lt;=0,'23Q1_P1'!I20&lt;=0),"―",('23Q1_P1'!J20/'23Q1_P1'!I20-1)*100)</f>
        <v>―</v>
      </c>
      <c r="K20" s="87" t="str">
        <f>IF(OR('23Q1_P1'!K20&lt;=0,'23Q1_P1'!J20&lt;=0),"―",('23Q1_P1'!K20/'23Q1_P1'!J20-1)*100)</f>
        <v>―</v>
      </c>
      <c r="L20" s="87" t="str">
        <f>IF(OR('23Q1_P1'!L20&lt;=0,'23Q1_P1'!K20&lt;=0),"―",('23Q1_P1'!L20/'23Q1_P1'!K20-1)*100)</f>
        <v>―</v>
      </c>
      <c r="M20" s="87">
        <f>IF(OR('23Q1_P1'!M20&lt;=0,'23Q1_P1'!L20&lt;=0),"―",('23Q1_P1'!M20/'23Q1_P1'!L20-1)*100)</f>
        <v>-74.950565011377137</v>
      </c>
      <c r="N20" s="87">
        <f>IF(OR('23Q1_P1'!N20&lt;=0,'23Q1_P1'!M20&lt;=0),"―",('23Q1_P1'!N20/'23Q1_P1'!M20-1)*100)</f>
        <v>-8.3813190718149855</v>
      </c>
      <c r="O20" s="87" t="str">
        <f>IF(OR('23Q1_P1'!O20&lt;=0,'23Q1_P1'!N20&lt;=0),"―",('23Q1_P1'!O20/'23Q1_P1'!N20-1)*100)</f>
        <v>―</v>
      </c>
      <c r="P20" s="87" t="str">
        <f>IF(OR('23Q1_P1'!P20&lt;=0,'23Q1_P1'!O20&lt;=0),"―",('23Q1_P1'!P20/'23Q1_P1'!O20-1)*100)</f>
        <v>―</v>
      </c>
      <c r="Q20" s="87" t="str">
        <f>IF(OR('23Q1_P1'!Q20&lt;=0,'23Q1_P1'!P20&lt;=0),"―",('23Q1_P1'!Q20/'23Q1_P1'!P20-1)*100)</f>
        <v>―</v>
      </c>
      <c r="R20" s="87" t="str">
        <f>IF(OR('23Q1_P1'!R20&lt;=0,'23Q1_P1'!Q20&lt;=0),"―",('23Q1_P1'!R20/'23Q1_P1'!Q20-1)*100)</f>
        <v>―</v>
      </c>
      <c r="S20" s="87" t="str">
        <f>IF(OR('23Q1_P1'!S20&lt;=0,'23Q1_P1'!R20&lt;=0),"―",('23Q1_P1'!S20/'23Q1_P1'!R20-1)*100)</f>
        <v>―</v>
      </c>
      <c r="T20" s="87" t="str">
        <f>IF(OR('23Q1_P1'!T20&lt;=0,'23Q1_P1'!S20&lt;=0),"―",('23Q1_P1'!T20/'23Q1_P1'!S20-1)*100)</f>
        <v>―</v>
      </c>
      <c r="U20" s="87" t="str">
        <f>IF(OR('23Q1_P1'!U20&lt;=0,'23Q1_P1'!T20&lt;=0),"―",('23Q1_P1'!U20/'23Q1_P1'!T20-1)*100)</f>
        <v>―</v>
      </c>
      <c r="V20" s="87" t="str">
        <f>IF(OR('23Q1_P1'!V20&lt;=0,'23Q1_P1'!U20&lt;=0),"―",('23Q1_P1'!V20/'23Q1_P1'!U20-1)*100)</f>
        <v>―</v>
      </c>
      <c r="W20" s="87" t="str">
        <f>IF(OR('23Q1_P1'!W20&lt;=0,'23Q1_P1'!V20&lt;=0),"―",('23Q1_P1'!W20/'23Q1_P1'!V20-1)*100)</f>
        <v>―</v>
      </c>
      <c r="X20" s="87" t="str">
        <f>IF(OR('23Q1_P1'!X20&lt;=0,'23Q1_P1'!W20&lt;=0),"―",('23Q1_P1'!X20/'23Q1_P1'!W20-1)*100)</f>
        <v>―</v>
      </c>
      <c r="AB20" s="27" t="s">
        <v>89</v>
      </c>
    </row>
    <row r="21" spans="1:28" s="27" customFormat="1" ht="15" customHeight="1" x14ac:dyDescent="0.25">
      <c r="A21" s="36" t="s">
        <v>32</v>
      </c>
      <c r="B21" s="11" t="s">
        <v>28</v>
      </c>
      <c r="C21" s="85">
        <f t="shared" si="0"/>
        <v>40.7941618702977</v>
      </c>
      <c r="D21" s="85">
        <f t="shared" si="1"/>
        <v>-70.869862724890965</v>
      </c>
      <c r="E21" s="85" t="e">
        <f>'22Q4_P2'!E21</f>
        <v>#REF!</v>
      </c>
      <c r="F21" s="85" t="e">
        <f>'22Q4_P2'!F21</f>
        <v>#REF!</v>
      </c>
      <c r="G21" s="85" t="str">
        <f>'22Q4_P2'!G21</f>
        <v>―</v>
      </c>
      <c r="I21" s="92"/>
      <c r="J21" s="85" t="str">
        <f>IF(OR('23Q1_P1'!J22&lt;=0,'23Q1_P1'!I22&lt;=0),"―",('23Q1_P1'!J22/'23Q1_P1'!I22-1)*100)</f>
        <v>―</v>
      </c>
      <c r="K21" s="85" t="str">
        <f>IF(OR('23Q1_P1'!K22&lt;=0,'23Q1_P1'!J22&lt;=0),"―",('23Q1_P1'!K22/'23Q1_P1'!J22-1)*100)</f>
        <v>―</v>
      </c>
      <c r="L21" s="85" t="str">
        <f>IF(OR('23Q1_P1'!L22&lt;=0,'23Q1_P1'!K22&lt;=0),"―",('23Q1_P1'!L22/'23Q1_P1'!K22-1)*100)</f>
        <v>―</v>
      </c>
      <c r="M21" s="85">
        <f>IF(OR('23Q1_P1'!M22&lt;=0,'23Q1_P1'!L22&lt;=0),"―",('23Q1_P1'!M22/'23Q1_P1'!L22-1)*100)</f>
        <v>31.00791205704747</v>
      </c>
      <c r="N21" s="85">
        <f>IF(OR('23Q1_P1'!N22&lt;=0,'23Q1_P1'!M22&lt;=0),"―",('23Q1_P1'!N22/'23Q1_P1'!M22-1)*100)</f>
        <v>-57.669553232774163</v>
      </c>
      <c r="O21" s="85">
        <f>IF(OR('23Q1_P1'!O22&lt;=0,'23Q1_P1'!N22&lt;=0),"―",('23Q1_P1'!O22/'23Q1_P1'!N22-1)*100)</f>
        <v>538.75937072278703</v>
      </c>
      <c r="P21" s="85">
        <f>IF(OR('23Q1_P1'!P22&lt;=0,'23Q1_P1'!O22&lt;=0),"―",('23Q1_P1'!P22/'23Q1_P1'!O22-1)*100)</f>
        <v>40.7941618702977</v>
      </c>
      <c r="Q21" s="85">
        <f>IF(OR('23Q1_P1'!Q22&lt;=0,'23Q1_P1'!P22&lt;=0),"―",('23Q1_P1'!Q22/'23Q1_P1'!P22-1)*100)</f>
        <v>-70.869862724890965</v>
      </c>
      <c r="R21" s="85" t="str">
        <f>IF(OR('23Q1_P1'!R22&lt;=0,'23Q1_P1'!Q22&lt;=0),"―",('23Q1_P1'!R22/'23Q1_P1'!Q22-1)*100)</f>
        <v>―</v>
      </c>
      <c r="S21" s="85" t="str">
        <f>IF(OR('23Q1_P1'!S22&lt;=0,'23Q1_P1'!R22&lt;=0),"―",('23Q1_P1'!S22/'23Q1_P1'!R22-1)*100)</f>
        <v>―</v>
      </c>
      <c r="T21" s="85" t="str">
        <f>IF(OR('23Q1_P1'!T22&lt;=0,'23Q1_P1'!S22&lt;=0),"―",('23Q1_P1'!T22/'23Q1_P1'!S22-1)*100)</f>
        <v>―</v>
      </c>
      <c r="U21" s="85" t="str">
        <f>IF(OR('23Q1_P1'!U22&lt;=0,'23Q1_P1'!T22&lt;=0),"―",('23Q1_P1'!U22/'23Q1_P1'!T22-1)*100)</f>
        <v>―</v>
      </c>
      <c r="V21" s="85" t="str">
        <f>IF(OR('23Q1_P1'!V22&lt;=0,'23Q1_P1'!U22&lt;=0),"―",('23Q1_P1'!V22/'23Q1_P1'!U22-1)*100)</f>
        <v>―</v>
      </c>
      <c r="W21" s="85" t="str">
        <f>IF(OR('23Q1_P1'!W22&lt;=0,'23Q1_P1'!V22&lt;=0),"―",('23Q1_P1'!W22/'23Q1_P1'!V22-1)*100)</f>
        <v>―</v>
      </c>
      <c r="X21" s="85" t="str">
        <f>IF(OR('23Q1_P1'!X22&lt;=0,'23Q1_P1'!W22&lt;=0),"―",('23Q1_P1'!X22/'23Q1_P1'!W22-1)*100)</f>
        <v>―</v>
      </c>
      <c r="AB21" s="27" t="s">
        <v>89</v>
      </c>
    </row>
    <row r="22" spans="1:28" s="27" customFormat="1" ht="15" customHeight="1" x14ac:dyDescent="0.25">
      <c r="A22" s="36" t="s">
        <v>38</v>
      </c>
      <c r="B22" s="11" t="s">
        <v>41</v>
      </c>
      <c r="C22" s="85">
        <f t="shared" si="0"/>
        <v>131.22364661543301</v>
      </c>
      <c r="D22" s="85">
        <f t="shared" si="1"/>
        <v>21.417072560358186</v>
      </c>
      <c r="E22" s="85" t="e">
        <f>'22Q4_P2'!E22</f>
        <v>#REF!</v>
      </c>
      <c r="F22" s="85" t="e">
        <f>'22Q4_P2'!F22</f>
        <v>#REF!</v>
      </c>
      <c r="G22" s="85" t="str">
        <f>'22Q4_P2'!G22</f>
        <v>―</v>
      </c>
      <c r="I22" s="92"/>
      <c r="J22" s="85" t="str">
        <f>IF(OR('23Q1_P1'!J28&lt;=0,'23Q1_P1'!I28&lt;=0),"―",('23Q1_P1'!J28/'23Q1_P1'!I28-1)*100)</f>
        <v>―</v>
      </c>
      <c r="K22" s="85" t="str">
        <f>IF(OR('23Q1_P1'!K28&lt;=0,'23Q1_P1'!J28&lt;=0),"―",('23Q1_P1'!K28/'23Q1_P1'!J28-1)*100)</f>
        <v>―</v>
      </c>
      <c r="L22" s="85" t="str">
        <f>IF(OR('23Q1_P1'!L28&lt;=0,'23Q1_P1'!K28&lt;=0),"―",('23Q1_P1'!L28/'23Q1_P1'!K28-1)*100)</f>
        <v>―</v>
      </c>
      <c r="M22" s="85">
        <f>IF(OR('23Q1_P1'!M28&lt;=0,'23Q1_P1'!L28&lt;=0),"―",('23Q1_P1'!M28/'23Q1_P1'!L28-1)*100)</f>
        <v>60.239507509844884</v>
      </c>
      <c r="N22" s="85">
        <f>IF(OR('23Q1_P1'!N28&lt;=0,'23Q1_P1'!M28&lt;=0),"―",('23Q1_P1'!N28/'23Q1_P1'!M28-1)*100)</f>
        <v>137.98750814333425</v>
      </c>
      <c r="O22" s="85">
        <f>IF(OR('23Q1_P1'!O28&lt;=0,'23Q1_P1'!N28&lt;=0),"―",('23Q1_P1'!O28/'23Q1_P1'!N28-1)*100)</f>
        <v>-41.538921459652741</v>
      </c>
      <c r="P22" s="85">
        <f>IF(OR('23Q1_P1'!P28&lt;=0,'23Q1_P1'!O28&lt;=0),"―",('23Q1_P1'!P28/'23Q1_P1'!O28-1)*100)</f>
        <v>131.22364661543301</v>
      </c>
      <c r="Q22" s="85">
        <f>IF(OR('23Q1_P1'!Q28&lt;=0,'23Q1_P1'!P28&lt;=0),"―",('23Q1_P1'!Q28/'23Q1_P1'!P28-1)*100)</f>
        <v>21.417072560358186</v>
      </c>
      <c r="R22" s="85" t="str">
        <f>IF(OR('23Q1_P1'!R28&lt;=0,'23Q1_P1'!Q28&lt;=0),"―",('23Q1_P1'!R28/'23Q1_P1'!Q28-1)*100)</f>
        <v>―</v>
      </c>
      <c r="S22" s="85" t="str">
        <f>IF(OR('23Q1_P1'!S28&lt;=0,'23Q1_P1'!R28&lt;=0),"―",('23Q1_P1'!S28/'23Q1_P1'!R28-1)*100)</f>
        <v>―</v>
      </c>
      <c r="T22" s="85" t="str">
        <f>IF(OR('23Q1_P1'!T28&lt;=0,'23Q1_P1'!S28&lt;=0),"―",('23Q1_P1'!T28/'23Q1_P1'!S28-1)*100)</f>
        <v>―</v>
      </c>
      <c r="U22" s="85" t="str">
        <f>IF(OR('23Q1_P1'!U28&lt;=0,'23Q1_P1'!T28&lt;=0),"―",('23Q1_P1'!U28/'23Q1_P1'!T28-1)*100)</f>
        <v>―</v>
      </c>
      <c r="V22" s="85" t="str">
        <f>IF(OR('23Q1_P1'!V28&lt;=0,'23Q1_P1'!U28&lt;=0),"―",('23Q1_P1'!V28/'23Q1_P1'!U28-1)*100)</f>
        <v>―</v>
      </c>
      <c r="W22" s="85" t="str">
        <f>IF(OR('23Q1_P1'!W28&lt;=0,'23Q1_P1'!V28&lt;=0),"―",('23Q1_P1'!W28/'23Q1_P1'!V28-1)*100)</f>
        <v>―</v>
      </c>
      <c r="X22" s="85" t="str">
        <f>IF(OR('23Q1_P1'!X28&lt;=0,'23Q1_P1'!W28&lt;=0),"―",('23Q1_P1'!X28/'23Q1_P1'!W28-1)*100)</f>
        <v>―</v>
      </c>
      <c r="AB22" s="27" t="s">
        <v>89</v>
      </c>
    </row>
    <row r="23" spans="1:28" s="27" customFormat="1" ht="15" customHeight="1" x14ac:dyDescent="0.25">
      <c r="A23" s="45" t="s">
        <v>48</v>
      </c>
      <c r="B23" s="13" t="s">
        <v>515</v>
      </c>
      <c r="C23" s="91">
        <f t="shared" si="0"/>
        <v>-8.1818933419608442</v>
      </c>
      <c r="D23" s="91">
        <f t="shared" si="1"/>
        <v>-31.242406209700611</v>
      </c>
      <c r="E23" s="91" t="e">
        <f>'22Q4_P2'!E23</f>
        <v>#REF!</v>
      </c>
      <c r="F23" s="91" t="e">
        <f>'22Q4_P2'!F23</f>
        <v>#REF!</v>
      </c>
      <c r="G23" s="91" t="e">
        <f>'22Q4_P2'!G23</f>
        <v>#REF!</v>
      </c>
      <c r="I23" s="91"/>
      <c r="J23" s="85" t="str">
        <f>IF(OR('23Q1_P1'!J34&lt;=0,'23Q1_P1'!I34&lt;=0),"―",('23Q1_P1'!J34/'23Q1_P1'!I34-1)*100)</f>
        <v>―</v>
      </c>
      <c r="K23" s="85" t="str">
        <f>IF(OR('23Q1_P1'!K34&lt;=0,'23Q1_P1'!J34&lt;=0),"―",('23Q1_P1'!K34/'23Q1_P1'!J34-1)*100)</f>
        <v>―</v>
      </c>
      <c r="L23" s="85" t="str">
        <f>IF(OR('23Q1_P1'!L34&lt;=0,'23Q1_P1'!K34&lt;=0),"―",('23Q1_P1'!L34/'23Q1_P1'!K34-1)*100)</f>
        <v>―</v>
      </c>
      <c r="M23" s="85">
        <f>IF(OR('23Q1_P1'!M34&lt;=0,'23Q1_P1'!L34&lt;=0),"―",('23Q1_P1'!M34/'23Q1_P1'!L34-1)*100)</f>
        <v>-14.228992674713814</v>
      </c>
      <c r="N23" s="85">
        <f>IF(OR('23Q1_P1'!N34&lt;=0,'23Q1_P1'!M34&lt;=0),"―",('23Q1_P1'!N34/'23Q1_P1'!M34-1)*100)</f>
        <v>-2.1237242276195611</v>
      </c>
      <c r="O23" s="85">
        <f>IF(OR('23Q1_P1'!O34&lt;=0,'23Q1_P1'!N34&lt;=0),"―",('23Q1_P1'!O34/'23Q1_P1'!N34-1)*100)</f>
        <v>58.920353639274722</v>
      </c>
      <c r="P23" s="85">
        <f>IF(OR('23Q1_P1'!P34&lt;=0,'23Q1_P1'!O34&lt;=0),"―",('23Q1_P1'!P34/'23Q1_P1'!O34-1)*100)</f>
        <v>-8.1818933419608442</v>
      </c>
      <c r="Q23" s="85">
        <f>IF(OR('23Q1_P1'!Q34&lt;=0,'23Q1_P1'!P34&lt;=0),"―",('23Q1_P1'!Q34/'23Q1_P1'!P34-1)*100)</f>
        <v>-31.242406209700611</v>
      </c>
      <c r="R23" s="85" t="str">
        <f>IF(OR('23Q1_P1'!R34&lt;=0,'23Q1_P1'!Q34&lt;=0),"―",('23Q1_P1'!R34/'23Q1_P1'!Q34-1)*100)</f>
        <v>―</v>
      </c>
      <c r="S23" s="85" t="str">
        <f>IF(OR('23Q1_P1'!S34&lt;=0,'23Q1_P1'!R34&lt;=0),"―",('23Q1_P1'!S34/'23Q1_P1'!R34-1)*100)</f>
        <v>―</v>
      </c>
      <c r="T23" s="85" t="str">
        <f>IF(OR('23Q1_P1'!T34&lt;=0,'23Q1_P1'!S34&lt;=0),"―",('23Q1_P1'!T34/'23Q1_P1'!S34-1)*100)</f>
        <v>―</v>
      </c>
      <c r="U23" s="85" t="str">
        <f>IF(OR('23Q1_P1'!U34&lt;=0,'23Q1_P1'!T34&lt;=0),"―",('23Q1_P1'!U34/'23Q1_P1'!T34-1)*100)</f>
        <v>―</v>
      </c>
      <c r="V23" s="85" t="str">
        <f>IF(OR('23Q1_P1'!V34&lt;=0,'23Q1_P1'!U34&lt;=0),"―",('23Q1_P1'!V34/'23Q1_P1'!U34-1)*100)</f>
        <v>―</v>
      </c>
      <c r="W23" s="85" t="str">
        <f>IF(OR('23Q1_P1'!W34&lt;=0,'23Q1_P1'!V34&lt;=0),"―",('23Q1_P1'!W34/'23Q1_P1'!V34-1)*100)</f>
        <v>―</v>
      </c>
      <c r="X23" s="85" t="str">
        <f>IF(OR('23Q1_P1'!X34&lt;=0,'23Q1_P1'!W34&lt;=0),"―",('23Q1_P1'!X34/'23Q1_P1'!W34-1)*100)</f>
        <v>―</v>
      </c>
      <c r="AB23" s="27" t="s">
        <v>89</v>
      </c>
    </row>
    <row r="24" spans="1:28" s="27" customFormat="1" ht="15" customHeight="1" x14ac:dyDescent="0.25">
      <c r="A24" s="36" t="s">
        <v>49</v>
      </c>
      <c r="B24" s="11" t="s">
        <v>510</v>
      </c>
      <c r="C24" s="85" t="str">
        <f t="shared" si="0"/>
        <v>―</v>
      </c>
      <c r="D24" s="85" t="str">
        <f t="shared" si="1"/>
        <v>―</v>
      </c>
      <c r="E24" s="85" t="e">
        <f>'22Q4_P2'!E24</f>
        <v>#REF!</v>
      </c>
      <c r="F24" s="85" t="e">
        <f>'22Q4_P2'!F24</f>
        <v>#REF!</v>
      </c>
      <c r="G24" s="85" t="str">
        <f>'22Q4_P2'!G24</f>
        <v>―</v>
      </c>
      <c r="I24" s="92"/>
      <c r="J24" s="85" t="str">
        <f>IF(OR('23Q1_P1'!J35&lt;=0,'23Q1_P1'!I35&lt;=0),"―",('23Q1_P1'!J35/'23Q1_P1'!I35-1)*100)</f>
        <v>―</v>
      </c>
      <c r="K24" s="85" t="str">
        <f>IF(OR('23Q1_P1'!K35&lt;=0,'23Q1_P1'!J35&lt;=0),"―",('23Q1_P1'!K35/'23Q1_P1'!J35-1)*100)</f>
        <v>―</v>
      </c>
      <c r="L24" s="85" t="str">
        <f>IF(OR('23Q1_P1'!L35&lt;=0,'23Q1_P1'!K35&lt;=0),"―",('23Q1_P1'!L35/'23Q1_P1'!K35-1)*100)</f>
        <v>―</v>
      </c>
      <c r="M24" s="85">
        <f>IF(OR('23Q1_P1'!M35&lt;=0,'23Q1_P1'!L35&lt;=0),"―",('23Q1_P1'!M35/'23Q1_P1'!L35-1)*100)</f>
        <v>1511.8037516161014</v>
      </c>
      <c r="N24" s="85">
        <f>IF(OR('23Q1_P1'!N35&lt;=0,'23Q1_P1'!M35&lt;=0),"―",('23Q1_P1'!N35/'23Q1_P1'!M35-1)*100)</f>
        <v>-96.71103855043782</v>
      </c>
      <c r="O24" s="85">
        <f>IF(OR('23Q1_P1'!O35&lt;=0,'23Q1_P1'!N35&lt;=0),"―",('23Q1_P1'!O35/'23Q1_P1'!N35-1)*100)</f>
        <v>385.77970298494836</v>
      </c>
      <c r="P24" s="85" t="str">
        <f>IF(OR('23Q1_P1'!P35&lt;=0,'23Q1_P1'!O35&lt;=0),"―",('23Q1_P1'!P35/'23Q1_P1'!O35-1)*100)</f>
        <v>―</v>
      </c>
      <c r="Q24" s="85" t="str">
        <f>IF(OR('23Q1_P1'!Q35&lt;=0,'23Q1_P1'!P35&lt;=0),"―",('23Q1_P1'!Q35/'23Q1_P1'!P35-1)*100)</f>
        <v>―</v>
      </c>
      <c r="R24" s="85" t="str">
        <f>IF(OR('23Q1_P1'!R35&lt;=0,'23Q1_P1'!Q35&lt;=0),"―",('23Q1_P1'!R35/'23Q1_P1'!Q35-1)*100)</f>
        <v>―</v>
      </c>
      <c r="S24" s="85" t="str">
        <f>IF(OR('23Q1_P1'!S35&lt;=0,'23Q1_P1'!R35&lt;=0),"―",('23Q1_P1'!S35/'23Q1_P1'!R35-1)*100)</f>
        <v>―</v>
      </c>
      <c r="T24" s="85" t="str">
        <f>IF(OR('23Q1_P1'!T35&lt;=0,'23Q1_P1'!S35&lt;=0),"―",('23Q1_P1'!T35/'23Q1_P1'!S35-1)*100)</f>
        <v>―</v>
      </c>
      <c r="U24" s="85" t="str">
        <f>IF(OR('23Q1_P1'!U35&lt;=0,'23Q1_P1'!T35&lt;=0),"―",('23Q1_P1'!U35/'23Q1_P1'!T35-1)*100)</f>
        <v>―</v>
      </c>
      <c r="V24" s="85" t="str">
        <f>IF(OR('23Q1_P1'!V35&lt;=0,'23Q1_P1'!U35&lt;=0),"―",('23Q1_P1'!V35/'23Q1_P1'!U35-1)*100)</f>
        <v>―</v>
      </c>
      <c r="W24" s="85" t="str">
        <f>IF(OR('23Q1_P1'!W35&lt;=0,'23Q1_P1'!V35&lt;=0),"―",('23Q1_P1'!W35/'23Q1_P1'!V35-1)*100)</f>
        <v>―</v>
      </c>
      <c r="X24" s="85" t="str">
        <f>IF(OR('23Q1_P1'!X35&lt;=0,'23Q1_P1'!W35&lt;=0),"―",('23Q1_P1'!X35/'23Q1_P1'!W35-1)*100)</f>
        <v>―</v>
      </c>
      <c r="AB24" s="27" t="s">
        <v>89</v>
      </c>
    </row>
    <row r="25" spans="1:28" s="27" customFormat="1" ht="15" customHeight="1" x14ac:dyDescent="0.25">
      <c r="A25" s="36" t="s">
        <v>51</v>
      </c>
      <c r="B25" s="11" t="s">
        <v>512</v>
      </c>
      <c r="C25" s="85" t="str">
        <f t="shared" si="0"/>
        <v>―</v>
      </c>
      <c r="D25" s="85" t="str">
        <f t="shared" si="1"/>
        <v>―</v>
      </c>
      <c r="E25" s="85" t="e">
        <f>'22Q4_P2'!E25</f>
        <v>#REF!</v>
      </c>
      <c r="F25" s="85" t="e">
        <f>'22Q4_P2'!F25</f>
        <v>#REF!</v>
      </c>
      <c r="G25" s="85" t="str">
        <f>'22Q4_P2'!G25</f>
        <v>―</v>
      </c>
      <c r="I25" s="92"/>
      <c r="J25" s="85" t="str">
        <f>IF(OR('23Q1_P1'!J41&lt;=0,'23Q1_P1'!I41&lt;=0),"―",('23Q1_P1'!J41/'23Q1_P1'!I41-1)*100)</f>
        <v>―</v>
      </c>
      <c r="K25" s="85" t="str">
        <f>IF(OR('23Q1_P1'!K41&lt;=0,'23Q1_P1'!J41&lt;=0),"―",('23Q1_P1'!K41/'23Q1_P1'!J41-1)*100)</f>
        <v>―</v>
      </c>
      <c r="L25" s="85" t="str">
        <f>IF(OR('23Q1_P1'!L41&lt;=0,'23Q1_P1'!K41&lt;=0),"―",('23Q1_P1'!L41/'23Q1_P1'!K41-1)*100)</f>
        <v>―</v>
      </c>
      <c r="M25" s="85">
        <f>IF(OR('23Q1_P1'!M41&lt;=0,'23Q1_P1'!L41&lt;=0),"―",('23Q1_P1'!M41/'23Q1_P1'!L41-1)*100)</f>
        <v>80.06397323599505</v>
      </c>
      <c r="N25" s="85">
        <f>IF(OR('23Q1_P1'!N41&lt;=0,'23Q1_P1'!M41&lt;=0),"―",('23Q1_P1'!N41/'23Q1_P1'!M41-1)*100)</f>
        <v>-70.813431763457757</v>
      </c>
      <c r="O25" s="85">
        <f>IF(OR('23Q1_P1'!O41&lt;=0,'23Q1_P1'!N41&lt;=0),"―",('23Q1_P1'!O41/'23Q1_P1'!N41-1)*100)</f>
        <v>182.38073252319964</v>
      </c>
      <c r="P25" s="85" t="str">
        <f>IF(OR('23Q1_P1'!P41&lt;=0,'23Q1_P1'!O41&lt;=0),"―",('23Q1_P1'!P41/'23Q1_P1'!O41-1)*100)</f>
        <v>―</v>
      </c>
      <c r="Q25" s="85" t="str">
        <f>IF(OR('23Q1_P1'!Q41&lt;=0,'23Q1_P1'!P41&lt;=0),"―",('23Q1_P1'!Q41/'23Q1_P1'!P41-1)*100)</f>
        <v>―</v>
      </c>
      <c r="R25" s="85" t="str">
        <f>IF(OR('23Q1_P1'!R41&lt;=0,'23Q1_P1'!Q41&lt;=0),"―",('23Q1_P1'!R41/'23Q1_P1'!Q41-1)*100)</f>
        <v>―</v>
      </c>
      <c r="S25" s="85" t="str">
        <f>IF(OR('23Q1_P1'!S41&lt;=0,'23Q1_P1'!R41&lt;=0),"―",('23Q1_P1'!S41/'23Q1_P1'!R41-1)*100)</f>
        <v>―</v>
      </c>
      <c r="T25" s="85" t="str">
        <f>IF(OR('23Q1_P1'!T41&lt;=0,'23Q1_P1'!S41&lt;=0),"―",('23Q1_P1'!T41/'23Q1_P1'!S41-1)*100)</f>
        <v>―</v>
      </c>
      <c r="U25" s="85" t="str">
        <f>IF(OR('23Q1_P1'!U41&lt;=0,'23Q1_P1'!T41&lt;=0),"―",('23Q1_P1'!U41/'23Q1_P1'!T41-1)*100)</f>
        <v>―</v>
      </c>
      <c r="V25" s="85" t="str">
        <f>IF(OR('23Q1_P1'!V41&lt;=0,'23Q1_P1'!U41&lt;=0),"―",('23Q1_P1'!V41/'23Q1_P1'!U41-1)*100)</f>
        <v>―</v>
      </c>
      <c r="W25" s="85" t="str">
        <f>IF(OR('23Q1_P1'!W41&lt;=0,'23Q1_P1'!V41&lt;=0),"―",('23Q1_P1'!W41/'23Q1_P1'!V41-1)*100)</f>
        <v>―</v>
      </c>
      <c r="X25" s="85" t="str">
        <f>IF(OR('23Q1_P1'!X41&lt;=0,'23Q1_P1'!W41&lt;=0),"―",('23Q1_P1'!X41/'23Q1_P1'!W41-1)*100)</f>
        <v>―</v>
      </c>
      <c r="AB25" s="27" t="s">
        <v>89</v>
      </c>
    </row>
    <row r="26" spans="1:28" s="27" customFormat="1" ht="15" customHeight="1" x14ac:dyDescent="0.25">
      <c r="A26" s="9" t="s">
        <v>555</v>
      </c>
      <c r="B26" s="13" t="s">
        <v>516</v>
      </c>
      <c r="C26" s="91">
        <f t="shared" si="0"/>
        <v>-16.313328741227593</v>
      </c>
      <c r="D26" s="91">
        <f t="shared" si="1"/>
        <v>148.63395906339741</v>
      </c>
      <c r="E26" s="91" t="e">
        <f>'22Q4_P2'!E26</f>
        <v>#REF!</v>
      </c>
      <c r="F26" s="91" t="e">
        <f>'22Q4_P2'!F26</f>
        <v>#REF!</v>
      </c>
      <c r="G26" s="91" t="str">
        <f>'22Q4_P2'!G26</f>
        <v>―</v>
      </c>
      <c r="I26" s="91"/>
      <c r="J26" s="91" t="str">
        <f>IF(OR('23Q1_P1'!J47&lt;=0,'23Q1_P1'!I47&lt;=0),"―",('23Q1_P1'!J47/'23Q1_P1'!I47-1)*100)</f>
        <v>―</v>
      </c>
      <c r="K26" s="91" t="str">
        <f>IF(OR('23Q1_P1'!K47&lt;=0,'23Q1_P1'!J47&lt;=0),"―",('23Q1_P1'!K47/'23Q1_P1'!J47-1)*100)</f>
        <v>―</v>
      </c>
      <c r="L26" s="91" t="str">
        <f>IF(OR('23Q1_P1'!L47&lt;=0,'23Q1_P1'!K47&lt;=0),"―",('23Q1_P1'!L47/'23Q1_P1'!K47-1)*100)</f>
        <v>―</v>
      </c>
      <c r="M26" s="91">
        <f>IF(OR('23Q1_P1'!M47&lt;=0,'23Q1_P1'!L47&lt;=0),"―",('23Q1_P1'!M47/'23Q1_P1'!L47-1)*100)</f>
        <v>158.24606955254686</v>
      </c>
      <c r="N26" s="91">
        <f>IF(OR('23Q1_P1'!N47&lt;=0,'23Q1_P1'!M47&lt;=0),"―",('23Q1_P1'!N47/'23Q1_P1'!M47-1)*100)</f>
        <v>-67.456795608968889</v>
      </c>
      <c r="O26" s="91">
        <f>IF(OR('23Q1_P1'!O47&lt;=0,'23Q1_P1'!N47&lt;=0),"―",('23Q1_P1'!O47/'23Q1_P1'!N47-1)*100)</f>
        <v>74.375991142821675</v>
      </c>
      <c r="P26" s="91">
        <f>IF(OR('23Q1_P1'!P47&lt;=0,'23Q1_P1'!O47&lt;=0),"―",('23Q1_P1'!P47/'23Q1_P1'!O47-1)*100)</f>
        <v>-16.313328741227593</v>
      </c>
      <c r="Q26" s="91">
        <f>IF(OR('23Q1_P1'!Q47&lt;=0,'23Q1_P1'!P47&lt;=0),"―",('23Q1_P1'!Q47/'23Q1_P1'!P47-1)*100)</f>
        <v>148.63395906339741</v>
      </c>
      <c r="R26" s="91" t="str">
        <f>IF(OR('23Q1_P1'!R47&lt;=0,'23Q1_P1'!Q47&lt;=0),"―",('23Q1_P1'!R47/'23Q1_P1'!Q47-1)*100)</f>
        <v>―</v>
      </c>
      <c r="S26" s="91" t="str">
        <f>IF(OR('23Q1_P1'!S47&lt;=0,'23Q1_P1'!R47&lt;=0),"―",('23Q1_P1'!S47/'23Q1_P1'!R47-1)*100)</f>
        <v>―</v>
      </c>
      <c r="T26" s="91" t="str">
        <f>IF(OR('23Q1_P1'!T47&lt;=0,'23Q1_P1'!S47&lt;=0),"―",('23Q1_P1'!T47/'23Q1_P1'!S47-1)*100)</f>
        <v>―</v>
      </c>
      <c r="U26" s="91" t="str">
        <f>IF(OR('23Q1_P1'!U47&lt;=0,'23Q1_P1'!T47&lt;=0),"―",('23Q1_P1'!U47/'23Q1_P1'!T47-1)*100)</f>
        <v>―</v>
      </c>
      <c r="V26" s="91" t="str">
        <f>IF(OR('23Q1_P1'!V47&lt;=0,'23Q1_P1'!U47&lt;=0),"―",('23Q1_P1'!V47/'23Q1_P1'!U47-1)*100)</f>
        <v>―</v>
      </c>
      <c r="W26" s="91" t="str">
        <f>IF(OR('23Q1_P1'!W47&lt;=0,'23Q1_P1'!V47&lt;=0),"―",('23Q1_P1'!W47/'23Q1_P1'!V47-1)*100)</f>
        <v>―</v>
      </c>
      <c r="X26" s="91" t="str">
        <f>IF(OR('23Q1_P1'!X47&lt;=0,'23Q1_P1'!W47&lt;=0),"―",('23Q1_P1'!X47/'23Q1_P1'!W47-1)*100)</f>
        <v>―</v>
      </c>
      <c r="AB26" s="27" t="s">
        <v>89</v>
      </c>
    </row>
    <row r="27" spans="1:28" s="27" customFormat="1" ht="15" customHeight="1" x14ac:dyDescent="0.25">
      <c r="A27" s="45" t="s">
        <v>57</v>
      </c>
      <c r="B27" s="13" t="s">
        <v>54</v>
      </c>
      <c r="C27" s="91">
        <f t="shared" si="0"/>
        <v>-17.867826112173159</v>
      </c>
      <c r="D27" s="91">
        <f t="shared" si="1"/>
        <v>-21.812509715837937</v>
      </c>
      <c r="E27" s="91" t="e">
        <f>'22Q4_P2'!E27</f>
        <v>#REF!</v>
      </c>
      <c r="F27" s="91" t="e">
        <f>'22Q4_P2'!F27</f>
        <v>#REF!</v>
      </c>
      <c r="G27" s="91" t="str">
        <f>'22Q4_P2'!G27</f>
        <v>―</v>
      </c>
      <c r="I27" s="90"/>
      <c r="J27" s="91" t="str">
        <f>IF(OR('23Q1_P1'!J48&lt;=0,'23Q1_P1'!I48&lt;=0),"―",('23Q1_P1'!J48/'23Q1_P1'!I48-1)*100)</f>
        <v>―</v>
      </c>
      <c r="K27" s="91" t="str">
        <f>IF(OR('23Q1_P1'!K48&lt;=0,'23Q1_P1'!J48&lt;=0),"―",('23Q1_P1'!K48/'23Q1_P1'!J48-1)*100)</f>
        <v>―</v>
      </c>
      <c r="L27" s="91" t="str">
        <f>IF(OR('23Q1_P1'!L48&lt;=0,'23Q1_P1'!K48&lt;=0),"―",('23Q1_P1'!L48/'23Q1_P1'!K48-1)*100)</f>
        <v>―</v>
      </c>
      <c r="M27" s="91">
        <f>IF(OR('23Q1_P1'!M48&lt;=0,'23Q1_P1'!L48&lt;=0),"―",('23Q1_P1'!M48/'23Q1_P1'!L48-1)*100)</f>
        <v>153.01069473742652</v>
      </c>
      <c r="N27" s="91">
        <f>IF(OR('23Q1_P1'!N48&lt;=0,'23Q1_P1'!M48&lt;=0),"―",('23Q1_P1'!N48/'23Q1_P1'!M48-1)*100)</f>
        <v>-61.284984366913065</v>
      </c>
      <c r="O27" s="91">
        <f>IF(OR('23Q1_P1'!O48&lt;=0,'23Q1_P1'!N48&lt;=0),"―",('23Q1_P1'!O48/'23Q1_P1'!N48-1)*100)</f>
        <v>77.531924821496517</v>
      </c>
      <c r="P27" s="91">
        <f>IF(OR('23Q1_P1'!P48&lt;=0,'23Q1_P1'!O48&lt;=0),"―",('23Q1_P1'!P48/'23Q1_P1'!O48-1)*100)</f>
        <v>-17.867826112173159</v>
      </c>
      <c r="Q27" s="91">
        <f>IF(OR('23Q1_P1'!Q48&lt;=0,'23Q1_P1'!P48&lt;=0),"―",('23Q1_P1'!Q48/'23Q1_P1'!P48-1)*100)</f>
        <v>-21.812509715837937</v>
      </c>
      <c r="R27" s="91" t="str">
        <f>IF(OR('23Q1_P1'!R48&lt;=0,'23Q1_P1'!Q48&lt;=0),"―",('23Q1_P1'!R48/'23Q1_P1'!Q48-1)*100)</f>
        <v>―</v>
      </c>
      <c r="S27" s="91" t="str">
        <f>IF(OR('23Q1_P1'!S48&lt;=0,'23Q1_P1'!R48&lt;=0),"―",('23Q1_P1'!S48/'23Q1_P1'!R48-1)*100)</f>
        <v>―</v>
      </c>
      <c r="T27" s="91" t="str">
        <f>IF(OR('23Q1_P1'!T48&lt;=0,'23Q1_P1'!S48&lt;=0),"―",('23Q1_P1'!T48/'23Q1_P1'!S48-1)*100)</f>
        <v>―</v>
      </c>
      <c r="U27" s="91" t="str">
        <f>IF(OR('23Q1_P1'!U48&lt;=0,'23Q1_P1'!T48&lt;=0),"―",('23Q1_P1'!U48/'23Q1_P1'!T48-1)*100)</f>
        <v>―</v>
      </c>
      <c r="V27" s="91" t="str">
        <f>IF(OR('23Q1_P1'!V48&lt;=0,'23Q1_P1'!U48&lt;=0),"―",('23Q1_P1'!V48/'23Q1_P1'!U48-1)*100)</f>
        <v>―</v>
      </c>
      <c r="W27" s="91" t="str">
        <f>IF(OR('23Q1_P1'!W48&lt;=0,'23Q1_P1'!V48&lt;=0),"―",('23Q1_P1'!W48/'23Q1_P1'!V48-1)*100)</f>
        <v>―</v>
      </c>
      <c r="X27" s="91" t="str">
        <f>IF(OR('23Q1_P1'!X48&lt;=0,'23Q1_P1'!W48&lt;=0),"―",('23Q1_P1'!X48/'23Q1_P1'!W48-1)*100)</f>
        <v>―</v>
      </c>
      <c r="AB27" s="27" t="s">
        <v>89</v>
      </c>
    </row>
    <row r="28" spans="1:28" s="27" customFormat="1" ht="15" customHeight="1" x14ac:dyDescent="0.25">
      <c r="A28" s="156" t="s">
        <v>556</v>
      </c>
      <c r="B28" s="13" t="s">
        <v>55</v>
      </c>
      <c r="C28" s="91">
        <f t="shared" si="0"/>
        <v>-15.138509747330286</v>
      </c>
      <c r="D28" s="91">
        <f t="shared" si="1"/>
        <v>273.30673786692745</v>
      </c>
      <c r="E28" s="91" t="e">
        <f>'22Q4_P2'!E28</f>
        <v>#REF!</v>
      </c>
      <c r="F28" s="91" t="e">
        <f>'22Q4_P2'!F28</f>
        <v>#REF!</v>
      </c>
      <c r="G28" s="91" t="e">
        <f>'22Q4_P2'!G28</f>
        <v>#REF!</v>
      </c>
      <c r="I28" s="91"/>
      <c r="J28" s="91" t="str">
        <f>IF(OR('23Q1_P1'!J49&lt;=0,'23Q1_P1'!I49&lt;=0),"―",('23Q1_P1'!J49/'23Q1_P1'!I49-1)*100)</f>
        <v>―</v>
      </c>
      <c r="K28" s="91" t="str">
        <f>IF(OR('23Q1_P1'!K49&lt;=0,'23Q1_P1'!J49&lt;=0),"―",('23Q1_P1'!K49/'23Q1_P1'!J49-1)*100)</f>
        <v>―</v>
      </c>
      <c r="L28" s="91" t="str">
        <f>IF(OR('23Q1_P1'!L49&lt;=0,'23Q1_P1'!K49&lt;=0),"―",('23Q1_P1'!L49/'23Q1_P1'!K49-1)*100)</f>
        <v>―</v>
      </c>
      <c r="M28" s="91">
        <f>IF(OR('23Q1_P1'!M49&lt;=0,'23Q1_P1'!L49&lt;=0),"―",('23Q1_P1'!M49/'23Q1_P1'!L49-1)*100)</f>
        <v>161.2262218289506</v>
      </c>
      <c r="N28" s="91">
        <f>IF(OR('23Q1_P1'!N49&lt;=0,'23Q1_P1'!M49&lt;=0),"―",('23Q1_P1'!N49/'23Q1_P1'!M49-1)*100)</f>
        <v>-70.859509401047745</v>
      </c>
      <c r="O28" s="91">
        <f>IF(OR('23Q1_P1'!O49&lt;=0,'23Q1_P1'!N49&lt;=0),"―",('23Q1_P1'!O49/'23Q1_P1'!N49-1)*100)</f>
        <v>72.064334997240252</v>
      </c>
      <c r="P28" s="91">
        <f>IF(OR('23Q1_P1'!P49&lt;=0,'23Q1_P1'!O49&lt;=0),"―",('23Q1_P1'!P49/'23Q1_P1'!O49-1)*100)</f>
        <v>-15.138509747330286</v>
      </c>
      <c r="Q28" s="91">
        <f>IF(OR('23Q1_P1'!Q49&lt;=0,'23Q1_P1'!P49&lt;=0),"―",('23Q1_P1'!Q49/'23Q1_P1'!P49-1)*100)</f>
        <v>273.30673786692745</v>
      </c>
      <c r="R28" s="91" t="str">
        <f>IF(OR('23Q1_P1'!R49&lt;=0,'23Q1_P1'!Q49&lt;=0),"―",('23Q1_P1'!R49/'23Q1_P1'!Q49-1)*100)</f>
        <v>―</v>
      </c>
      <c r="S28" s="91" t="str">
        <f>IF(OR('23Q1_P1'!S49&lt;=0,'23Q1_P1'!R49&lt;=0),"―",('23Q1_P1'!S49/'23Q1_P1'!R49-1)*100)</f>
        <v>―</v>
      </c>
      <c r="T28" s="91" t="str">
        <f>IF(OR('23Q1_P1'!T49&lt;=0,'23Q1_P1'!S49&lt;=0),"―",('23Q1_P1'!T49/'23Q1_P1'!S49-1)*100)</f>
        <v>―</v>
      </c>
      <c r="U28" s="91" t="str">
        <f>IF(OR('23Q1_P1'!U49&lt;=0,'23Q1_P1'!T49&lt;=0),"―",('23Q1_P1'!U49/'23Q1_P1'!T49-1)*100)</f>
        <v>―</v>
      </c>
      <c r="V28" s="91" t="str">
        <f>IF(OR('23Q1_P1'!V49&lt;=0,'23Q1_P1'!U49&lt;=0),"―",('23Q1_P1'!V49/'23Q1_P1'!U49-1)*100)</f>
        <v>―</v>
      </c>
      <c r="W28" s="91" t="str">
        <f>IF(OR('23Q1_P1'!W49&lt;=0,'23Q1_P1'!V49&lt;=0),"―",('23Q1_P1'!W49/'23Q1_P1'!V49-1)*100)</f>
        <v>―</v>
      </c>
      <c r="X28" s="91" t="str">
        <f>IF(OR('23Q1_P1'!X49&lt;=0,'23Q1_P1'!W49&lt;=0),"―",('23Q1_P1'!X49/'23Q1_P1'!W49-1)*100)</f>
        <v>―</v>
      </c>
      <c r="AB28" s="27" t="s">
        <v>89</v>
      </c>
    </row>
    <row r="29" spans="1:28" s="27" customFormat="1" ht="15" customHeight="1" x14ac:dyDescent="0.25">
      <c r="B29" s="3"/>
      <c r="C29" s="93"/>
      <c r="D29" s="93"/>
      <c r="E29" s="93"/>
      <c r="F29" s="93"/>
      <c r="G29" s="93"/>
      <c r="I29" s="93"/>
      <c r="J29" s="93"/>
      <c r="K29" s="93"/>
      <c r="L29" s="93"/>
      <c r="M29" s="93"/>
      <c r="N29" s="93"/>
      <c r="O29" s="93"/>
      <c r="P29" s="93"/>
      <c r="Q29" s="93"/>
      <c r="R29" s="93"/>
      <c r="S29" s="93"/>
      <c r="T29" s="93"/>
      <c r="U29" s="93"/>
      <c r="V29" s="93"/>
      <c r="W29" s="93"/>
      <c r="X29" s="93"/>
      <c r="AB29" s="27" t="s">
        <v>89</v>
      </c>
    </row>
    <row r="30" spans="1:28" s="27" customFormat="1" ht="15" customHeight="1" x14ac:dyDescent="0.25">
      <c r="A30" s="36" t="s">
        <v>102</v>
      </c>
      <c r="B30" s="11" t="s">
        <v>102</v>
      </c>
      <c r="C30" s="85">
        <f t="shared" ref="C30:D33" si="2">+IF(P30="","―",P30)</f>
        <v>3.3249683800536056</v>
      </c>
      <c r="D30" s="85">
        <f t="shared" si="2"/>
        <v>-13.05765601762463</v>
      </c>
      <c r="E30" s="85" t="e">
        <f>'22Q4_P2'!E30</f>
        <v>#REF!</v>
      </c>
      <c r="F30" s="85" t="e">
        <f>'22Q4_P2'!F30</f>
        <v>#REF!</v>
      </c>
      <c r="G30" s="85" t="e">
        <f>'22Q4_P2'!G30</f>
        <v>#REF!</v>
      </c>
      <c r="I30" s="85"/>
      <c r="J30" s="85" t="str">
        <f>IF(OR('23Q1_P1'!J51&lt;=0,'23Q1_P1'!I51&lt;=0),"―",('23Q1_P1'!J51/'23Q1_P1'!I51-1)*100)</f>
        <v>―</v>
      </c>
      <c r="K30" s="85" t="str">
        <f>IF(OR('23Q1_P1'!K51&lt;=0,'23Q1_P1'!J51&lt;=0),"―",('23Q1_P1'!K51/'23Q1_P1'!J51-1)*100)</f>
        <v>―</v>
      </c>
      <c r="L30" s="85" t="str">
        <f>IF(OR('23Q1_P1'!L51&lt;=0,'23Q1_P1'!K51&lt;=0),"―",('23Q1_P1'!L51/'23Q1_P1'!K51-1)*100)</f>
        <v>―</v>
      </c>
      <c r="M30" s="85">
        <f>IF(OR('23Q1_P1'!M51&lt;=0,'23Q1_P1'!L51&lt;=0),"―",('23Q1_P1'!M51/'23Q1_P1'!L51-1)*100)</f>
        <v>-3.7628319164015434</v>
      </c>
      <c r="N30" s="85">
        <f>IF(OR('23Q1_P1'!N51&lt;=0,'23Q1_P1'!M51&lt;=0),"―",('23Q1_P1'!N51/'23Q1_P1'!M51-1)*100)</f>
        <v>10.321921212544606</v>
      </c>
      <c r="O30" s="85">
        <f>IF(OR('23Q1_P1'!O51&lt;=0,'23Q1_P1'!N51&lt;=0),"―",('23Q1_P1'!O51/'23Q1_P1'!N51-1)*100)</f>
        <v>28.952290260138369</v>
      </c>
      <c r="P30" s="85">
        <f>IF(OR('23Q1_P1'!P51&lt;=0,'23Q1_P1'!O51&lt;=0),"―",('23Q1_P1'!P51/'23Q1_P1'!O51-1)*100)</f>
        <v>3.3249683800536056</v>
      </c>
      <c r="Q30" s="85">
        <f>IF(OR('23Q1_P1'!Q51&lt;=0,'23Q1_P1'!P51&lt;=0),"―",('23Q1_P1'!Q51/'23Q1_P1'!P51-1)*100)</f>
        <v>-13.05765601762463</v>
      </c>
      <c r="R30" s="85" t="str">
        <f>IF(OR('23Q1_P1'!R51&lt;=0,'23Q1_P1'!Q51&lt;=0),"―",('23Q1_P1'!R51/'23Q1_P1'!Q51-1)*100)</f>
        <v>―</v>
      </c>
      <c r="S30" s="85" t="str">
        <f>IF(OR('23Q1_P1'!S51&lt;=0,'23Q1_P1'!R51&lt;=0),"―",('23Q1_P1'!S51/'23Q1_P1'!R51-1)*100)</f>
        <v>―</v>
      </c>
      <c r="T30" s="85" t="str">
        <f>IF(OR('23Q1_P1'!T51&lt;=0,'23Q1_P1'!S51&lt;=0),"―",('23Q1_P1'!T51/'23Q1_P1'!S51-1)*100)</f>
        <v>―</v>
      </c>
      <c r="U30" s="85" t="str">
        <f>IF(OR('23Q1_P1'!U51&lt;=0,'23Q1_P1'!T51&lt;=0),"―",('23Q1_P1'!U51/'23Q1_P1'!T51-1)*100)</f>
        <v>―</v>
      </c>
      <c r="V30" s="85" t="str">
        <f>IF(OR('23Q1_P1'!V51&lt;=0,'23Q1_P1'!U51&lt;=0),"―",('23Q1_P1'!V51/'23Q1_P1'!U51-1)*100)</f>
        <v>―</v>
      </c>
      <c r="W30" s="85" t="str">
        <f>IF(OR('23Q1_P1'!W51&lt;=0,'23Q1_P1'!V51&lt;=0),"―",('23Q1_P1'!W51/'23Q1_P1'!V51-1)*100)</f>
        <v>―</v>
      </c>
      <c r="X30" s="85" t="str">
        <f>IF(OR('23Q1_P1'!X51&lt;=0,'23Q1_P1'!W51&lt;=0),"―",('23Q1_P1'!X51/'23Q1_P1'!W51-1)*100)</f>
        <v>―</v>
      </c>
      <c r="AB30" s="27" t="s">
        <v>89</v>
      </c>
    </row>
    <row r="31" spans="1:28" s="27" customFormat="1" ht="15" customHeight="1" x14ac:dyDescent="0.25">
      <c r="A31" s="38" t="s">
        <v>10</v>
      </c>
      <c r="B31" s="12" t="s">
        <v>13</v>
      </c>
      <c r="C31" s="87">
        <f t="shared" si="2"/>
        <v>3.61811302509778</v>
      </c>
      <c r="D31" s="87">
        <f t="shared" si="2"/>
        <v>-3.0130593734923661</v>
      </c>
      <c r="E31" s="87" t="e">
        <f>'22Q4_P2'!E31</f>
        <v>#REF!</v>
      </c>
      <c r="F31" s="87" t="e">
        <f>'22Q4_P2'!F31</f>
        <v>#REF!</v>
      </c>
      <c r="G31" s="87" t="e">
        <f>'22Q4_P2'!G31</f>
        <v>#REF!</v>
      </c>
      <c r="I31" s="86"/>
      <c r="J31" s="87" t="str">
        <f>IF(OR('23Q1_P1'!J52&lt;=0,'23Q1_P1'!I52&lt;=0),"―",('23Q1_P1'!J52/'23Q1_P1'!I52-1)*100)</f>
        <v>―</v>
      </c>
      <c r="K31" s="87" t="str">
        <f>IF(OR('23Q1_P1'!K52&lt;=0,'23Q1_P1'!J52&lt;=0),"―",('23Q1_P1'!K52/'23Q1_P1'!J52-1)*100)</f>
        <v>―</v>
      </c>
      <c r="L31" s="87" t="str">
        <f>IF(OR('23Q1_P1'!L52&lt;=0,'23Q1_P1'!K52&lt;=0),"―",('23Q1_P1'!L52/'23Q1_P1'!K52-1)*100)</f>
        <v>―</v>
      </c>
      <c r="M31" s="87">
        <f>IF(OR('23Q1_P1'!M52&lt;=0,'23Q1_P1'!L52&lt;=0),"―",('23Q1_P1'!M52/'23Q1_P1'!L52-1)*100)</f>
        <v>10.985338117586373</v>
      </c>
      <c r="N31" s="87">
        <f>IF(OR('23Q1_P1'!N52&lt;=0,'23Q1_P1'!M52&lt;=0),"―",('23Q1_P1'!N52/'23Q1_P1'!M52-1)*100)</f>
        <v>17.162368349648215</v>
      </c>
      <c r="O31" s="87">
        <f>IF(OR('23Q1_P1'!O52&lt;=0,'23Q1_P1'!N52&lt;=0),"―",('23Q1_P1'!O52/'23Q1_P1'!N52-1)*100)</f>
        <v>12.789882504045714</v>
      </c>
      <c r="P31" s="87">
        <f>IF(OR('23Q1_P1'!P52&lt;=0,'23Q1_P1'!O52&lt;=0),"―",('23Q1_P1'!P52/'23Q1_P1'!O52-1)*100)</f>
        <v>3.61811302509778</v>
      </c>
      <c r="Q31" s="87">
        <f>IF(OR('23Q1_P1'!Q52&lt;=0,'23Q1_P1'!P52&lt;=0),"―",('23Q1_P1'!Q52/'23Q1_P1'!P52-1)*100)</f>
        <v>-3.0130593734923661</v>
      </c>
      <c r="R31" s="87" t="str">
        <f>IF(OR('23Q1_P1'!R52&lt;=0,'23Q1_P1'!Q52&lt;=0),"―",('23Q1_P1'!R52/'23Q1_P1'!Q52-1)*100)</f>
        <v>―</v>
      </c>
      <c r="S31" s="87" t="str">
        <f>IF(OR('23Q1_P1'!S52&lt;=0,'23Q1_P1'!R52&lt;=0),"―",('23Q1_P1'!S52/'23Q1_P1'!R52-1)*100)</f>
        <v>―</v>
      </c>
      <c r="T31" s="87" t="str">
        <f>IF(OR('23Q1_P1'!T52&lt;=0,'23Q1_P1'!S52&lt;=0),"―",('23Q1_P1'!T52/'23Q1_P1'!S52-1)*100)</f>
        <v>―</v>
      </c>
      <c r="U31" s="87" t="str">
        <f>IF(OR('23Q1_P1'!U52&lt;=0,'23Q1_P1'!T52&lt;=0),"―",('23Q1_P1'!U52/'23Q1_P1'!T52-1)*100)</f>
        <v>―</v>
      </c>
      <c r="V31" s="87" t="str">
        <f>IF(OR('23Q1_P1'!V52&lt;=0,'23Q1_P1'!U52&lt;=0),"―",('23Q1_P1'!V52/'23Q1_P1'!U52-1)*100)</f>
        <v>―</v>
      </c>
      <c r="W31" s="87" t="str">
        <f>IF(OR('23Q1_P1'!W52&lt;=0,'23Q1_P1'!V52&lt;=0),"―",('23Q1_P1'!W52/'23Q1_P1'!V52-1)*100)</f>
        <v>―</v>
      </c>
      <c r="X31" s="87" t="str">
        <f>IF(OR('23Q1_P1'!X52&lt;=0,'23Q1_P1'!W52&lt;=0),"―",('23Q1_P1'!X52/'23Q1_P1'!W52-1)*100)</f>
        <v>―</v>
      </c>
      <c r="AB31" s="27" t="s">
        <v>89</v>
      </c>
    </row>
    <row r="32" spans="1:28" s="27" customFormat="1" ht="15" customHeight="1" x14ac:dyDescent="0.25">
      <c r="A32" s="38" t="s">
        <v>11</v>
      </c>
      <c r="B32" s="12" t="s">
        <v>44</v>
      </c>
      <c r="C32" s="87">
        <f t="shared" si="2"/>
        <v>9.1642228253706612</v>
      </c>
      <c r="D32" s="87">
        <f t="shared" si="2"/>
        <v>3.9640897221125071</v>
      </c>
      <c r="E32" s="87" t="e">
        <f>'22Q4_P2'!E32</f>
        <v>#REF!</v>
      </c>
      <c r="F32" s="87" t="e">
        <f>'22Q4_P2'!F32</f>
        <v>#REF!</v>
      </c>
      <c r="G32" s="87" t="e">
        <f>'22Q4_P2'!G32</f>
        <v>#REF!</v>
      </c>
      <c r="I32" s="86"/>
      <c r="J32" s="87" t="str">
        <f>IF(OR('23Q1_P1'!J53&lt;=0,'23Q1_P1'!I53&lt;=0),"―",('23Q1_P1'!J53/'23Q1_P1'!I53-1)*100)</f>
        <v>―</v>
      </c>
      <c r="K32" s="87" t="str">
        <f>IF(OR('23Q1_P1'!K53&lt;=0,'23Q1_P1'!J53&lt;=0),"―",('23Q1_P1'!K53/'23Q1_P1'!J53-1)*100)</f>
        <v>―</v>
      </c>
      <c r="L32" s="87" t="str">
        <f>IF(OR('23Q1_P1'!L53&lt;=0,'23Q1_P1'!K53&lt;=0),"―",('23Q1_P1'!L53/'23Q1_P1'!K53-1)*100)</f>
        <v>―</v>
      </c>
      <c r="M32" s="87">
        <f>IF(OR('23Q1_P1'!M53&lt;=0,'23Q1_P1'!L53&lt;=0),"―",('23Q1_P1'!M53/'23Q1_P1'!L53-1)*100)</f>
        <v>4.0709067772037422</v>
      </c>
      <c r="N32" s="87">
        <f>IF(OR('23Q1_P1'!N53&lt;=0,'23Q1_P1'!M53&lt;=0),"―",('23Q1_P1'!N53/'23Q1_P1'!M53-1)*100)</f>
        <v>-6.794085257022453</v>
      </c>
      <c r="O32" s="87">
        <f>IF(OR('23Q1_P1'!O53&lt;=0,'23Q1_P1'!N53&lt;=0),"―",('23Q1_P1'!O53/'23Q1_P1'!N53-1)*100)</f>
        <v>55.799612779535202</v>
      </c>
      <c r="P32" s="87">
        <f>IF(OR('23Q1_P1'!P53&lt;=0,'23Q1_P1'!O53&lt;=0),"―",('23Q1_P1'!P53/'23Q1_P1'!O53-1)*100)</f>
        <v>9.1642228253706612</v>
      </c>
      <c r="Q32" s="87">
        <f>IF(OR('23Q1_P1'!Q53&lt;=0,'23Q1_P1'!P53&lt;=0),"―",('23Q1_P1'!Q53/'23Q1_P1'!P53-1)*100)</f>
        <v>3.9640897221125071</v>
      </c>
      <c r="R32" s="87" t="str">
        <f>IF(OR('23Q1_P1'!R53&lt;=0,'23Q1_P1'!Q53&lt;=0),"―",('23Q1_P1'!R53/'23Q1_P1'!Q53-1)*100)</f>
        <v>―</v>
      </c>
      <c r="S32" s="87" t="str">
        <f>IF(OR('23Q1_P1'!S53&lt;=0,'23Q1_P1'!R53&lt;=0),"―",('23Q1_P1'!S53/'23Q1_P1'!R53-1)*100)</f>
        <v>―</v>
      </c>
      <c r="T32" s="87" t="str">
        <f>IF(OR('23Q1_P1'!T53&lt;=0,'23Q1_P1'!S53&lt;=0),"―",('23Q1_P1'!T53/'23Q1_P1'!S53-1)*100)</f>
        <v>―</v>
      </c>
      <c r="U32" s="87" t="str">
        <f>IF(OR('23Q1_P1'!U53&lt;=0,'23Q1_P1'!T53&lt;=0),"―",('23Q1_P1'!U53/'23Q1_P1'!T53-1)*100)</f>
        <v>―</v>
      </c>
      <c r="V32" s="87" t="str">
        <f>IF(OR('23Q1_P1'!V53&lt;=0,'23Q1_P1'!U53&lt;=0),"―",('23Q1_P1'!V53/'23Q1_P1'!U53-1)*100)</f>
        <v>―</v>
      </c>
      <c r="W32" s="87" t="str">
        <f>IF(OR('23Q1_P1'!W53&lt;=0,'23Q1_P1'!V53&lt;=0),"―",('23Q1_P1'!W53/'23Q1_P1'!V53-1)*100)</f>
        <v>―</v>
      </c>
      <c r="X32" s="87" t="str">
        <f>IF(OR('23Q1_P1'!X53&lt;=0,'23Q1_P1'!W53&lt;=0),"―",('23Q1_P1'!X53/'23Q1_P1'!W53-1)*100)</f>
        <v>―</v>
      </c>
      <c r="AB32" s="27" t="s">
        <v>89</v>
      </c>
    </row>
    <row r="33" spans="1:28" s="27" customFormat="1" ht="15" customHeight="1" x14ac:dyDescent="0.25">
      <c r="A33" s="128" t="s">
        <v>14</v>
      </c>
      <c r="B33" s="129" t="s">
        <v>77</v>
      </c>
      <c r="C33" s="130">
        <f t="shared" si="2"/>
        <v>229.7149530869051</v>
      </c>
      <c r="D33" s="130">
        <f t="shared" si="2"/>
        <v>-38.19007931647419</v>
      </c>
      <c r="E33" s="130" t="e">
        <f>'22Q4_P2'!E33</f>
        <v>#REF!</v>
      </c>
      <c r="F33" s="130" t="e">
        <f>'22Q4_P2'!F33</f>
        <v>#REF!</v>
      </c>
      <c r="G33" s="130" t="e">
        <f>'22Q4_P2'!G33</f>
        <v>#REF!</v>
      </c>
      <c r="I33" s="88"/>
      <c r="J33" s="89" t="str">
        <f>IF(OR('23Q1_P1'!J54&lt;=0,'23Q1_P1'!I54&lt;=0),"―",('23Q1_P1'!J54/'23Q1_P1'!I54-1)*100)</f>
        <v>―</v>
      </c>
      <c r="K33" s="89" t="str">
        <f>IF(OR('23Q1_P1'!K54&lt;=0,'23Q1_P1'!J54&lt;=0),"―",('23Q1_P1'!K54/'23Q1_P1'!J54-1)*100)</f>
        <v>―</v>
      </c>
      <c r="L33" s="89" t="str">
        <f>IF(OR('23Q1_P1'!L54&lt;=0,'23Q1_P1'!K54&lt;=0),"―",('23Q1_P1'!L54/'23Q1_P1'!K54-1)*100)</f>
        <v>―</v>
      </c>
      <c r="M33" s="89">
        <f>IF(OR('23Q1_P1'!M54&lt;=0,'23Q1_P1'!L54&lt;=0),"―",('23Q1_P1'!M54/'23Q1_P1'!L54-1)*100)</f>
        <v>43.133817723105025</v>
      </c>
      <c r="N33" s="89">
        <f>IF(OR('23Q1_P1'!N54&lt;=0,'23Q1_P1'!M54&lt;=0),"―",('23Q1_P1'!N54/'23Q1_P1'!M54-1)*100)</f>
        <v>21.897240871848567</v>
      </c>
      <c r="O33" s="89">
        <f>IF(OR('23Q1_P1'!O54&lt;=0,'23Q1_P1'!N54&lt;=0),"―",('23Q1_P1'!O54/'23Q1_P1'!N54-1)*100)</f>
        <v>4.3898595076793834</v>
      </c>
      <c r="P33" s="89">
        <f>IF(OR('23Q1_P1'!P54&lt;=0,'23Q1_P1'!O54&lt;=0),"―",('23Q1_P1'!P54/'23Q1_P1'!O54-1)*100)</f>
        <v>229.7149530869051</v>
      </c>
      <c r="Q33" s="89">
        <f>IF(OR('23Q1_P1'!Q54&lt;=0,'23Q1_P1'!P54&lt;=0),"―",('23Q1_P1'!Q54/'23Q1_P1'!P54-1)*100)</f>
        <v>-38.19007931647419</v>
      </c>
      <c r="R33" s="89" t="str">
        <f>IF(OR('23Q1_P1'!R54&lt;=0,'23Q1_P1'!Q54&lt;=0),"―",('23Q1_P1'!R54/'23Q1_P1'!Q54-1)*100)</f>
        <v>―</v>
      </c>
      <c r="S33" s="89" t="str">
        <f>IF(OR('23Q1_P1'!S54&lt;=0,'23Q1_P1'!R54&lt;=0),"―",('23Q1_P1'!S54/'23Q1_P1'!R54-1)*100)</f>
        <v>―</v>
      </c>
      <c r="T33" s="89" t="str">
        <f>IF(OR('23Q1_P1'!T54&lt;=0,'23Q1_P1'!S54&lt;=0),"―",('23Q1_P1'!T54/'23Q1_P1'!S54-1)*100)</f>
        <v>―</v>
      </c>
      <c r="U33" s="89" t="str">
        <f>IF(OR('23Q1_P1'!U54&lt;=0,'23Q1_P1'!T54&lt;=0),"―",('23Q1_P1'!U54/'23Q1_P1'!T54-1)*100)</f>
        <v>―</v>
      </c>
      <c r="V33" s="89" t="str">
        <f>IF(OR('23Q1_P1'!V54&lt;=0,'23Q1_P1'!U54&lt;=0),"―",('23Q1_P1'!V54/'23Q1_P1'!U54-1)*100)</f>
        <v>―</v>
      </c>
      <c r="W33" s="89" t="str">
        <f>IF(OR('23Q1_P1'!W54&lt;=0,'23Q1_P1'!V54&lt;=0),"―",('23Q1_P1'!W54/'23Q1_P1'!V54-1)*100)</f>
        <v>―</v>
      </c>
      <c r="X33" s="89" t="str">
        <f>IF(OR('23Q1_P1'!X54&lt;=0,'23Q1_P1'!W54&lt;=0),"―",('23Q1_P1'!X54/'23Q1_P1'!W54-1)*100)</f>
        <v>―</v>
      </c>
      <c r="Y33" s="27" t="s">
        <v>821</v>
      </c>
      <c r="AB33" s="27" t="s">
        <v>89</v>
      </c>
    </row>
    <row r="34" spans="1:28" s="27" customFormat="1" ht="15" customHeight="1" x14ac:dyDescent="0.25">
      <c r="AB34" s="27" t="s">
        <v>89</v>
      </c>
    </row>
    <row r="35" spans="1:28" s="27" customFormat="1" ht="15" customHeight="1" x14ac:dyDescent="0.25">
      <c r="AB35" s="27" t="s">
        <v>89</v>
      </c>
    </row>
    <row r="36" spans="1:28" s="27" customFormat="1" ht="15" customHeight="1" x14ac:dyDescent="0.25">
      <c r="A36" s="1" t="s">
        <v>100</v>
      </c>
      <c r="I36" s="116" t="s">
        <v>376</v>
      </c>
      <c r="J36" s="114" t="s">
        <v>566</v>
      </c>
      <c r="AB36" s="27" t="s">
        <v>89</v>
      </c>
    </row>
    <row r="37" spans="1:28" s="27" customFormat="1" ht="15" customHeight="1" x14ac:dyDescent="0.25">
      <c r="G37" s="28" t="s">
        <v>98</v>
      </c>
      <c r="AB37" s="27" t="s">
        <v>89</v>
      </c>
    </row>
    <row r="38" spans="1:28" s="27" customFormat="1" ht="15" customHeight="1" x14ac:dyDescent="0.25">
      <c r="A38" s="312"/>
      <c r="B38" s="313"/>
      <c r="C38" s="117" t="str">
        <f>'23Q1_パラメータ設定'!$F$4</f>
        <v>FY2022</v>
      </c>
      <c r="D38" s="30" t="str">
        <f>'23Q1_パラメータ設定'!$G$4</f>
        <v>FY2023</v>
      </c>
      <c r="E38" s="117" t="str">
        <f>'23Q1_パラメータ設定'!$E$4</f>
        <v>FY2021</v>
      </c>
      <c r="F38" s="117" t="str">
        <f>'23Q1_パラメータ設定'!$F$4</f>
        <v>FY2022</v>
      </c>
      <c r="G38" s="122" t="str">
        <f>'23Q1_パラメータ設定'!$G$4</f>
        <v>FY2023</v>
      </c>
      <c r="I38" s="29" t="str">
        <f t="shared" ref="I38:X39" si="3">I6</f>
        <v>FY2015</v>
      </c>
      <c r="J38" s="29" t="str">
        <f t="shared" si="3"/>
        <v>FY2016</v>
      </c>
      <c r="K38" s="29" t="str">
        <f t="shared" si="3"/>
        <v>FY2017</v>
      </c>
      <c r="L38" s="29" t="str">
        <f t="shared" si="3"/>
        <v>FY2018</v>
      </c>
      <c r="M38" s="29" t="str">
        <f t="shared" si="3"/>
        <v>FY2019</v>
      </c>
      <c r="N38" s="29" t="str">
        <f t="shared" si="3"/>
        <v>FY2020</v>
      </c>
      <c r="O38" s="29" t="str">
        <f t="shared" si="3"/>
        <v>FY2021</v>
      </c>
      <c r="P38" s="29" t="str">
        <f t="shared" si="3"/>
        <v>FY2022</v>
      </c>
      <c r="Q38" s="29" t="str">
        <f t="shared" si="3"/>
        <v>FY2023</v>
      </c>
      <c r="R38" s="29" t="str">
        <f t="shared" si="3"/>
        <v>FY2024</v>
      </c>
      <c r="S38" s="29" t="str">
        <f t="shared" si="3"/>
        <v>FY2025</v>
      </c>
      <c r="T38" s="29" t="str">
        <f t="shared" si="3"/>
        <v>FY2026</v>
      </c>
      <c r="U38" s="29" t="str">
        <f t="shared" si="3"/>
        <v>FY2027</v>
      </c>
      <c r="V38" s="29" t="str">
        <f t="shared" si="3"/>
        <v>FY2028</v>
      </c>
      <c r="W38" s="29" t="str">
        <f t="shared" si="3"/>
        <v>FY2029</v>
      </c>
      <c r="X38" s="32" t="str">
        <f t="shared" si="3"/>
        <v>FY2030</v>
      </c>
      <c r="AB38" s="27" t="s">
        <v>89</v>
      </c>
    </row>
    <row r="39" spans="1:28" s="27" customFormat="1" ht="15" customHeight="1" x14ac:dyDescent="0.25">
      <c r="A39" s="314"/>
      <c r="B39" s="315"/>
      <c r="C39" s="119" t="s">
        <v>380</v>
      </c>
      <c r="D39" s="35" t="s">
        <v>380</v>
      </c>
      <c r="E39" s="118"/>
      <c r="F39" s="118"/>
      <c r="G39" s="118" t="s">
        <v>5</v>
      </c>
      <c r="I39" s="33" t="str">
        <f t="shared" si="3"/>
        <v>Q1</v>
      </c>
      <c r="J39" s="33" t="str">
        <f t="shared" si="3"/>
        <v>Q1</v>
      </c>
      <c r="K39" s="33" t="str">
        <f t="shared" si="3"/>
        <v>Q1</v>
      </c>
      <c r="L39" s="33" t="str">
        <f t="shared" si="3"/>
        <v>Q1</v>
      </c>
      <c r="M39" s="33" t="str">
        <f t="shared" si="3"/>
        <v>Q1</v>
      </c>
      <c r="N39" s="33" t="str">
        <f t="shared" si="3"/>
        <v>Q1</v>
      </c>
      <c r="O39" s="33" t="str">
        <f t="shared" si="3"/>
        <v>Q1</v>
      </c>
      <c r="P39" s="33" t="str">
        <f t="shared" si="3"/>
        <v>Q1</v>
      </c>
      <c r="Q39" s="33" t="str">
        <f t="shared" si="3"/>
        <v>Q1</v>
      </c>
      <c r="R39" s="33" t="str">
        <f t="shared" si="3"/>
        <v>Q1</v>
      </c>
      <c r="S39" s="33" t="str">
        <f t="shared" si="3"/>
        <v>Q1</v>
      </c>
      <c r="T39" s="33" t="str">
        <f t="shared" si="3"/>
        <v>Q1</v>
      </c>
      <c r="U39" s="33" t="str">
        <f t="shared" si="3"/>
        <v>Q1</v>
      </c>
      <c r="V39" s="33" t="str">
        <f t="shared" si="3"/>
        <v>Q1</v>
      </c>
      <c r="W39" s="33" t="str">
        <f t="shared" si="3"/>
        <v>Q1</v>
      </c>
      <c r="X39" s="34" t="str">
        <f t="shared" si="3"/>
        <v>Q1</v>
      </c>
      <c r="AB39" s="27" t="s">
        <v>89</v>
      </c>
    </row>
    <row r="40" spans="1:28" s="27" customFormat="1" ht="15" customHeight="1" x14ac:dyDescent="0.25">
      <c r="A40" s="36" t="s">
        <v>2</v>
      </c>
      <c r="B40" s="11" t="s">
        <v>12</v>
      </c>
      <c r="C40" s="94">
        <f t="shared" ref="C40:C55" si="4">+IF(OR(P40="",P40&lt;0),"―",P40)</f>
        <v>100</v>
      </c>
      <c r="D40" s="94">
        <f t="shared" ref="D40:D55" si="5">+IF(OR(Q40="",Q40&lt;0),"―",Q40)</f>
        <v>100</v>
      </c>
      <c r="E40" s="94" t="e">
        <f>'22Q4_P2'!E40</f>
        <v>#REF!</v>
      </c>
      <c r="F40" s="94" t="e">
        <f>'22Q4_P2'!F40</f>
        <v>#REF!</v>
      </c>
      <c r="G40" s="94" t="e">
        <f>'22Q4_P2'!G40</f>
        <v>#REF!</v>
      </c>
      <c r="H40" s="95"/>
      <c r="I40" s="94" t="e">
        <f>'23Q1_P1'!I8/'23Q1_P1'!I$8*100</f>
        <v>#DIV/0!</v>
      </c>
      <c r="J40" s="94" t="e">
        <f>'23Q1_P1'!J8/'23Q1_P1'!J$8*100</f>
        <v>#DIV/0!</v>
      </c>
      <c r="K40" s="94" t="e">
        <f>'23Q1_P1'!K8/'23Q1_P1'!K$8*100</f>
        <v>#DIV/0!</v>
      </c>
      <c r="L40" s="94">
        <f>'23Q1_P1'!L8/'23Q1_P1'!L$8*100</f>
        <v>100</v>
      </c>
      <c r="M40" s="94">
        <f>'23Q1_P1'!M8/'23Q1_P1'!M$8*100</f>
        <v>100</v>
      </c>
      <c r="N40" s="94">
        <f>'23Q1_P1'!N8/'23Q1_P1'!N$8*100</f>
        <v>100</v>
      </c>
      <c r="O40" s="94">
        <f>'23Q1_P1'!O8/'23Q1_P1'!O$8*100</f>
        <v>100</v>
      </c>
      <c r="P40" s="94">
        <f>'23Q1_P1'!P8/'23Q1_P1'!P$8*100</f>
        <v>100</v>
      </c>
      <c r="Q40" s="94">
        <f>'23Q1_P1'!Q8/'23Q1_P1'!Q$8*100</f>
        <v>100</v>
      </c>
      <c r="R40" s="94" t="e">
        <f>'23Q1_P1'!R8/'23Q1_P1'!R$8*100</f>
        <v>#DIV/0!</v>
      </c>
      <c r="S40" s="94" t="e">
        <f>'23Q1_P1'!S8/'23Q1_P1'!S$8*100</f>
        <v>#DIV/0!</v>
      </c>
      <c r="T40" s="94" t="e">
        <f>'23Q1_P1'!T8/'23Q1_P1'!T$8*100</f>
        <v>#DIV/0!</v>
      </c>
      <c r="U40" s="94" t="e">
        <f>'23Q1_P1'!U8/'23Q1_P1'!U$8*100</f>
        <v>#DIV/0!</v>
      </c>
      <c r="V40" s="94" t="e">
        <f>'23Q1_P1'!V8/'23Q1_P1'!V$8*100</f>
        <v>#DIV/0!</v>
      </c>
      <c r="W40" s="94" t="e">
        <f>'23Q1_P1'!W8/'23Q1_P1'!W$8*100</f>
        <v>#DIV/0!</v>
      </c>
      <c r="X40" s="94" t="e">
        <f>'23Q1_P1'!X8/'23Q1_P1'!X$8*100</f>
        <v>#DIV/0!</v>
      </c>
      <c r="AB40" s="27" t="s">
        <v>89</v>
      </c>
    </row>
    <row r="41" spans="1:28" s="27" customFormat="1" ht="15" customHeight="1" x14ac:dyDescent="0.25">
      <c r="A41" s="38" t="s">
        <v>10</v>
      </c>
      <c r="B41" s="12" t="s">
        <v>13</v>
      </c>
      <c r="C41" s="96">
        <f t="shared" si="4"/>
        <v>53.29293393043487</v>
      </c>
      <c r="D41" s="96">
        <f t="shared" si="5"/>
        <v>53.780930149122376</v>
      </c>
      <c r="E41" s="96" t="e">
        <f>'22Q4_P2'!E41</f>
        <v>#REF!</v>
      </c>
      <c r="F41" s="96" t="e">
        <f>'22Q4_P2'!F41</f>
        <v>#REF!</v>
      </c>
      <c r="G41" s="96" t="e">
        <f>'22Q4_P2'!G41</f>
        <v>#REF!</v>
      </c>
      <c r="H41" s="95"/>
      <c r="I41" s="96" t="e">
        <f>'23Q1_P1'!I9/'23Q1_P1'!I$8*100</f>
        <v>#DIV/0!</v>
      </c>
      <c r="J41" s="96" t="e">
        <f>'23Q1_P1'!J9/'23Q1_P1'!J$8*100</f>
        <v>#DIV/0!</v>
      </c>
      <c r="K41" s="96" t="e">
        <f>'23Q1_P1'!K9/'23Q1_P1'!K$8*100</f>
        <v>#DIV/0!</v>
      </c>
      <c r="L41" s="96">
        <f>'23Q1_P1'!L9/'23Q1_P1'!L$8*100</f>
        <v>67.364828326640065</v>
      </c>
      <c r="M41" s="96">
        <f>'23Q1_P1'!M9/'23Q1_P1'!M$8*100</f>
        <v>61.20934722959754</v>
      </c>
      <c r="N41" s="96">
        <f>'23Q1_P1'!N9/'23Q1_P1'!N$8*100</f>
        <v>59.677909201611826</v>
      </c>
      <c r="O41" s="96">
        <f>'23Q1_P1'!O9/'23Q1_P1'!O$8*100</f>
        <v>57.003239635133255</v>
      </c>
      <c r="P41" s="96">
        <f>'23Q1_P1'!P9/'23Q1_P1'!P$8*100</f>
        <v>53.29293393043487</v>
      </c>
      <c r="Q41" s="96">
        <f>'23Q1_P1'!Q9/'23Q1_P1'!Q$8*100</f>
        <v>53.780930149122376</v>
      </c>
      <c r="R41" s="96" t="e">
        <f>'23Q1_P1'!R9/'23Q1_P1'!R$8*100</f>
        <v>#DIV/0!</v>
      </c>
      <c r="S41" s="96" t="e">
        <f>'23Q1_P1'!S9/'23Q1_P1'!S$8*100</f>
        <v>#DIV/0!</v>
      </c>
      <c r="T41" s="96" t="e">
        <f>'23Q1_P1'!T9/'23Q1_P1'!T$8*100</f>
        <v>#DIV/0!</v>
      </c>
      <c r="U41" s="96" t="e">
        <f>'23Q1_P1'!U9/'23Q1_P1'!U$8*100</f>
        <v>#DIV/0!</v>
      </c>
      <c r="V41" s="96" t="e">
        <f>'23Q1_P1'!V9/'23Q1_P1'!V$8*100</f>
        <v>#DIV/0!</v>
      </c>
      <c r="W41" s="96" t="e">
        <f>'23Q1_P1'!W9/'23Q1_P1'!W$8*100</f>
        <v>#DIV/0!</v>
      </c>
      <c r="X41" s="96" t="e">
        <f>'23Q1_P1'!X9/'23Q1_P1'!X$8*100</f>
        <v>#DIV/0!</v>
      </c>
      <c r="AB41" s="27" t="s">
        <v>89</v>
      </c>
    </row>
    <row r="42" spans="1:28" s="27" customFormat="1" ht="15" customHeight="1" x14ac:dyDescent="0.25">
      <c r="A42" s="38" t="s">
        <v>11</v>
      </c>
      <c r="B42" s="12" t="s">
        <v>44</v>
      </c>
      <c r="C42" s="96">
        <f t="shared" si="4"/>
        <v>37.686712993961727</v>
      </c>
      <c r="D42" s="96">
        <f t="shared" si="5"/>
        <v>38.329483830726275</v>
      </c>
      <c r="E42" s="96" t="e">
        <f>'22Q4_P2'!E42</f>
        <v>#REF!</v>
      </c>
      <c r="F42" s="96" t="e">
        <f>'22Q4_P2'!F42</f>
        <v>#REF!</v>
      </c>
      <c r="G42" s="96" t="e">
        <f>'22Q4_P2'!G42</f>
        <v>#REF!</v>
      </c>
      <c r="H42" s="95"/>
      <c r="I42" s="96" t="e">
        <f>'23Q1_P1'!I10/'23Q1_P1'!I$8*100</f>
        <v>#DIV/0!</v>
      </c>
      <c r="J42" s="96" t="e">
        <f>'23Q1_P1'!J10/'23Q1_P1'!J$8*100</f>
        <v>#DIV/0!</v>
      </c>
      <c r="K42" s="96" t="e">
        <f>'23Q1_P1'!K10/'23Q1_P1'!K$8*100</f>
        <v>#DIV/0!</v>
      </c>
      <c r="L42" s="96">
        <f>'23Q1_P1'!L10/'23Q1_P1'!L$8*100</f>
        <v>29.938319993007738</v>
      </c>
      <c r="M42" s="96">
        <f>'23Q1_P1'!M10/'23Q1_P1'!M$8*100</f>
        <v>36.326504347605734</v>
      </c>
      <c r="N42" s="96">
        <f>'23Q1_P1'!N10/'23Q1_P1'!N$8*100</f>
        <v>37.449740032281717</v>
      </c>
      <c r="O42" s="96">
        <f>'23Q1_P1'!O10/'23Q1_P1'!O$8*100</f>
        <v>40.113861619958783</v>
      </c>
      <c r="P42" s="96">
        <f>'23Q1_P1'!P10/'23Q1_P1'!P$8*100</f>
        <v>37.686712993961727</v>
      </c>
      <c r="Q42" s="96">
        <f>'23Q1_P1'!Q10/'23Q1_P1'!Q$8*100</f>
        <v>38.329483830726275</v>
      </c>
      <c r="R42" s="96" t="e">
        <f>'23Q1_P1'!R10/'23Q1_P1'!R$8*100</f>
        <v>#DIV/0!</v>
      </c>
      <c r="S42" s="96" t="e">
        <f>'23Q1_P1'!S10/'23Q1_P1'!S$8*100</f>
        <v>#DIV/0!</v>
      </c>
      <c r="T42" s="96" t="e">
        <f>'23Q1_P1'!T10/'23Q1_P1'!T$8*100</f>
        <v>#DIV/0!</v>
      </c>
      <c r="U42" s="96" t="e">
        <f>'23Q1_P1'!U10/'23Q1_P1'!U$8*100</f>
        <v>#DIV/0!</v>
      </c>
      <c r="V42" s="96" t="e">
        <f>'23Q1_P1'!V10/'23Q1_P1'!V$8*100</f>
        <v>#DIV/0!</v>
      </c>
      <c r="W42" s="96" t="e">
        <f>'23Q1_P1'!W10/'23Q1_P1'!W$8*100</f>
        <v>#DIV/0!</v>
      </c>
      <c r="X42" s="96" t="e">
        <f>'23Q1_P1'!X10/'23Q1_P1'!X$8*100</f>
        <v>#DIV/0!</v>
      </c>
      <c r="AB42" s="27" t="s">
        <v>89</v>
      </c>
    </row>
    <row r="43" spans="1:28" s="27" customFormat="1" ht="15" customHeight="1" x14ac:dyDescent="0.25">
      <c r="A43" s="38" t="s">
        <v>14</v>
      </c>
      <c r="B43" s="12" t="s">
        <v>77</v>
      </c>
      <c r="C43" s="96">
        <f t="shared" si="4"/>
        <v>8.4900678888117032</v>
      </c>
      <c r="D43" s="96">
        <f t="shared" si="5"/>
        <v>7.432258658091488</v>
      </c>
      <c r="E43" s="96" t="e">
        <f>'22Q4_P2'!E43</f>
        <v>#REF!</v>
      </c>
      <c r="F43" s="96" t="e">
        <f>'22Q4_P2'!F43</f>
        <v>#REF!</v>
      </c>
      <c r="G43" s="96" t="e">
        <f>'22Q4_P2'!G43</f>
        <v>#REF!</v>
      </c>
      <c r="H43" s="95"/>
      <c r="I43" s="96" t="e">
        <f>'23Q1_P1'!I11/'23Q1_P1'!I$8*100</f>
        <v>#DIV/0!</v>
      </c>
      <c r="J43" s="96" t="e">
        <f>'23Q1_P1'!J11/'23Q1_P1'!J$8*100</f>
        <v>#DIV/0!</v>
      </c>
      <c r="K43" s="96" t="e">
        <f>'23Q1_P1'!K11/'23Q1_P1'!K$8*100</f>
        <v>#DIV/0!</v>
      </c>
      <c r="L43" s="96">
        <f>'23Q1_P1'!L11/'23Q1_P1'!L$8*100</f>
        <v>1.8143037703451179</v>
      </c>
      <c r="M43" s="96">
        <f>'23Q1_P1'!M11/'23Q1_P1'!M$8*100</f>
        <v>1.9528095397224026</v>
      </c>
      <c r="N43" s="96">
        <f>'23Q1_P1'!N11/'23Q1_P1'!N$8*100</f>
        <v>2.3377277457954353</v>
      </c>
      <c r="O43" s="96">
        <f>'23Q1_P1'!O11/'23Q1_P1'!O$8*100</f>
        <v>2.4144247599972868</v>
      </c>
      <c r="P43" s="96">
        <f>'23Q1_P1'!P11/'23Q1_P1'!P$8*100</f>
        <v>8.4900678888117032</v>
      </c>
      <c r="Q43" s="96">
        <f>'23Q1_P1'!Q11/'23Q1_P1'!Q$8*100</f>
        <v>7.432258658091488</v>
      </c>
      <c r="R43" s="96" t="e">
        <f>'23Q1_P1'!R11/'23Q1_P1'!R$8*100</f>
        <v>#DIV/0!</v>
      </c>
      <c r="S43" s="96" t="e">
        <f>'23Q1_P1'!S11/'23Q1_P1'!S$8*100</f>
        <v>#DIV/0!</v>
      </c>
      <c r="T43" s="96" t="e">
        <f>'23Q1_P1'!T11/'23Q1_P1'!T$8*100</f>
        <v>#DIV/0!</v>
      </c>
      <c r="U43" s="96" t="e">
        <f>'23Q1_P1'!U11/'23Q1_P1'!U$8*100</f>
        <v>#DIV/0!</v>
      </c>
      <c r="V43" s="96" t="e">
        <f>'23Q1_P1'!V11/'23Q1_P1'!V$8*100</f>
        <v>#DIV/0!</v>
      </c>
      <c r="W43" s="96" t="e">
        <f>'23Q1_P1'!W11/'23Q1_P1'!W$8*100</f>
        <v>#DIV/0!</v>
      </c>
      <c r="X43" s="96" t="e">
        <f>'23Q1_P1'!X11/'23Q1_P1'!X$8*100</f>
        <v>#DIV/0!</v>
      </c>
      <c r="AB43" s="27" t="s">
        <v>89</v>
      </c>
    </row>
    <row r="44" spans="1:28" s="27" customFormat="1" ht="15" customHeight="1" x14ac:dyDescent="0.25">
      <c r="A44" s="42" t="s">
        <v>15</v>
      </c>
      <c r="B44" s="12" t="s">
        <v>76</v>
      </c>
      <c r="C44" s="98">
        <f t="shared" si="4"/>
        <v>0.53028518679169012</v>
      </c>
      <c r="D44" s="98">
        <f t="shared" si="5"/>
        <v>0.45732736205985858</v>
      </c>
      <c r="E44" s="98" t="e">
        <f>'22Q4_P2'!E44</f>
        <v>#REF!</v>
      </c>
      <c r="F44" s="98" t="e">
        <f>'22Q4_P2'!F44</f>
        <v>#REF!</v>
      </c>
      <c r="G44" s="98" t="e">
        <f>'22Q4_P2'!G44</f>
        <v>#REF!</v>
      </c>
      <c r="H44" s="95"/>
      <c r="I44" s="98" t="e">
        <f>'23Q1_P1'!I12/'23Q1_P1'!I$8*100</f>
        <v>#DIV/0!</v>
      </c>
      <c r="J44" s="98" t="e">
        <f>'23Q1_P1'!J12/'23Q1_P1'!J$8*100</f>
        <v>#DIV/0!</v>
      </c>
      <c r="K44" s="98" t="e">
        <f>'23Q1_P1'!K12/'23Q1_P1'!K$8*100</f>
        <v>#DIV/0!</v>
      </c>
      <c r="L44" s="98">
        <f>'23Q1_P1'!L12/'23Q1_P1'!L$8*100</f>
        <v>0.88254791000708321</v>
      </c>
      <c r="M44" s="98">
        <f>'23Q1_P1'!M12/'23Q1_P1'!M$8*100</f>
        <v>0.51133888307431774</v>
      </c>
      <c r="N44" s="98">
        <f>'23Q1_P1'!N12/'23Q1_P1'!N$8*100</f>
        <v>0.53462302031102715</v>
      </c>
      <c r="O44" s="98">
        <f>'23Q1_P1'!O12/'23Q1_P1'!O$8*100</f>
        <v>0.46847398491068182</v>
      </c>
      <c r="P44" s="98">
        <f>'23Q1_P1'!P12/'23Q1_P1'!P$8*100</f>
        <v>0.53028518679169012</v>
      </c>
      <c r="Q44" s="98">
        <f>'23Q1_P1'!Q12/'23Q1_P1'!Q$8*100</f>
        <v>0.45732736205985858</v>
      </c>
      <c r="R44" s="98" t="e">
        <f>'23Q1_P1'!R12/'23Q1_P1'!R$8*100</f>
        <v>#DIV/0!</v>
      </c>
      <c r="S44" s="98" t="e">
        <f>'23Q1_P1'!S12/'23Q1_P1'!S$8*100</f>
        <v>#DIV/0!</v>
      </c>
      <c r="T44" s="98" t="e">
        <f>'23Q1_P1'!T12/'23Q1_P1'!T$8*100</f>
        <v>#DIV/0!</v>
      </c>
      <c r="U44" s="98" t="e">
        <f>'23Q1_P1'!U12/'23Q1_P1'!U$8*100</f>
        <v>#DIV/0!</v>
      </c>
      <c r="V44" s="98" t="e">
        <f>'23Q1_P1'!V12/'23Q1_P1'!V$8*100</f>
        <v>#DIV/0!</v>
      </c>
      <c r="W44" s="98" t="e">
        <f>'23Q1_P1'!W12/'23Q1_P1'!W$8*100</f>
        <v>#DIV/0!</v>
      </c>
      <c r="X44" s="98" t="e">
        <f>'23Q1_P1'!X12/'23Q1_P1'!X$8*100</f>
        <v>#DIV/0!</v>
      </c>
      <c r="AB44" s="27" t="s">
        <v>89</v>
      </c>
    </row>
    <row r="45" spans="1:28" s="27" customFormat="1" ht="15" customHeight="1" x14ac:dyDescent="0.25">
      <c r="A45" s="45" t="s">
        <v>19</v>
      </c>
      <c r="B45" s="13" t="s">
        <v>21</v>
      </c>
      <c r="C45" s="100">
        <f t="shared" si="4"/>
        <v>83.35301909575243</v>
      </c>
      <c r="D45" s="100">
        <f t="shared" si="5"/>
        <v>83.786145086170862</v>
      </c>
      <c r="E45" s="100" t="e">
        <f>'22Q4_P2'!E45</f>
        <v>#REF!</v>
      </c>
      <c r="F45" s="100" t="e">
        <f>'22Q4_P2'!F45</f>
        <v>#REF!</v>
      </c>
      <c r="G45" s="100" t="str">
        <f>'22Q4_P2'!G45</f>
        <v>―</v>
      </c>
      <c r="H45" s="95"/>
      <c r="I45" s="100" t="e">
        <f>'23Q1_P1'!I13/'23Q1_P1'!I$8*100</f>
        <v>#DIV/0!</v>
      </c>
      <c r="J45" s="100" t="e">
        <f>'23Q1_P1'!J13/'23Q1_P1'!J$8*100</f>
        <v>#DIV/0!</v>
      </c>
      <c r="K45" s="100" t="e">
        <f>'23Q1_P1'!K13/'23Q1_P1'!K$8*100</f>
        <v>#DIV/0!</v>
      </c>
      <c r="L45" s="100">
        <f>'23Q1_P1'!L13/'23Q1_P1'!L$8*100</f>
        <v>82.505768942577561</v>
      </c>
      <c r="M45" s="100">
        <f>'23Q1_P1'!M13/'23Q1_P1'!M$8*100</f>
        <v>82.5447524093684</v>
      </c>
      <c r="N45" s="100">
        <f>'23Q1_P1'!N13/'23Q1_P1'!N$8*100</f>
        <v>82.941136532858508</v>
      </c>
      <c r="O45" s="100">
        <f>'23Q1_P1'!O13/'23Q1_P1'!O$8*100</f>
        <v>83.024236787869739</v>
      </c>
      <c r="P45" s="100">
        <f>'23Q1_P1'!P13/'23Q1_P1'!P$8*100</f>
        <v>83.35301909575243</v>
      </c>
      <c r="Q45" s="100">
        <f>'23Q1_P1'!Q13/'23Q1_P1'!Q$8*100</f>
        <v>83.786145086170862</v>
      </c>
      <c r="R45" s="100" t="e">
        <f>'23Q1_P1'!R13/'23Q1_P1'!R$8*100</f>
        <v>#DIV/0!</v>
      </c>
      <c r="S45" s="100" t="e">
        <f>'23Q1_P1'!S13/'23Q1_P1'!S$8*100</f>
        <v>#DIV/0!</v>
      </c>
      <c r="T45" s="100" t="e">
        <f>'23Q1_P1'!T13/'23Q1_P1'!T$8*100</f>
        <v>#DIV/0!</v>
      </c>
      <c r="U45" s="100" t="e">
        <f>'23Q1_P1'!U13/'23Q1_P1'!U$8*100</f>
        <v>#DIV/0!</v>
      </c>
      <c r="V45" s="100" t="e">
        <f>'23Q1_P1'!V13/'23Q1_P1'!V$8*100</f>
        <v>#DIV/0!</v>
      </c>
      <c r="W45" s="100" t="e">
        <f>'23Q1_P1'!W13/'23Q1_P1'!W$8*100</f>
        <v>#DIV/0!</v>
      </c>
      <c r="X45" s="100" t="e">
        <f>'23Q1_P1'!X13/'23Q1_P1'!X$8*100</f>
        <v>#DIV/0!</v>
      </c>
      <c r="AB45" s="27" t="s">
        <v>89</v>
      </c>
    </row>
    <row r="46" spans="1:28" s="27" customFormat="1" ht="15" customHeight="1" x14ac:dyDescent="0.25">
      <c r="A46" s="45" t="s">
        <v>20</v>
      </c>
      <c r="B46" s="13" t="s">
        <v>22</v>
      </c>
      <c r="C46" s="100">
        <f t="shared" si="4"/>
        <v>16.646980904247567</v>
      </c>
      <c r="D46" s="100">
        <f t="shared" si="5"/>
        <v>16.213854913829145</v>
      </c>
      <c r="E46" s="100" t="e">
        <f>'22Q4_P2'!E46</f>
        <v>#REF!</v>
      </c>
      <c r="F46" s="100" t="e">
        <f>'22Q4_P2'!F46</f>
        <v>#REF!</v>
      </c>
      <c r="G46" s="100" t="str">
        <f>'22Q4_P2'!G46</f>
        <v>―</v>
      </c>
      <c r="H46" s="95"/>
      <c r="I46" s="100" t="e">
        <f>'23Q1_P1'!I14/'23Q1_P1'!I$8*100</f>
        <v>#DIV/0!</v>
      </c>
      <c r="J46" s="100" t="e">
        <f>'23Q1_P1'!J14/'23Q1_P1'!J$8*100</f>
        <v>#DIV/0!</v>
      </c>
      <c r="K46" s="100" t="e">
        <f>'23Q1_P1'!K14/'23Q1_P1'!K$8*100</f>
        <v>#DIV/0!</v>
      </c>
      <c r="L46" s="100">
        <f>'23Q1_P1'!L14/'23Q1_P1'!L$8*100</f>
        <v>17.494231057422432</v>
      </c>
      <c r="M46" s="100">
        <f>'23Q1_P1'!M14/'23Q1_P1'!M$8*100</f>
        <v>17.455247590631608</v>
      </c>
      <c r="N46" s="100">
        <f>'23Q1_P1'!N14/'23Q1_P1'!N$8*100</f>
        <v>17.058863467141496</v>
      </c>
      <c r="O46" s="100">
        <f>'23Q1_P1'!O14/'23Q1_P1'!O$8*100</f>
        <v>16.975763212130264</v>
      </c>
      <c r="P46" s="100">
        <f>'23Q1_P1'!P14/'23Q1_P1'!P$8*100</f>
        <v>16.646980904247567</v>
      </c>
      <c r="Q46" s="100">
        <f>'23Q1_P1'!Q14/'23Q1_P1'!Q$8*100</f>
        <v>16.213854913829145</v>
      </c>
      <c r="R46" s="100" t="e">
        <f>'23Q1_P1'!R14/'23Q1_P1'!R$8*100</f>
        <v>#DIV/0!</v>
      </c>
      <c r="S46" s="100" t="e">
        <f>'23Q1_P1'!S14/'23Q1_P1'!S$8*100</f>
        <v>#DIV/0!</v>
      </c>
      <c r="T46" s="100" t="e">
        <f>'23Q1_P1'!T14/'23Q1_P1'!T$8*100</f>
        <v>#DIV/0!</v>
      </c>
      <c r="U46" s="100" t="e">
        <f>'23Q1_P1'!U14/'23Q1_P1'!U$8*100</f>
        <v>#DIV/0!</v>
      </c>
      <c r="V46" s="100" t="e">
        <f>'23Q1_P1'!V14/'23Q1_P1'!V$8*100</f>
        <v>#DIV/0!</v>
      </c>
      <c r="W46" s="100" t="e">
        <f>'23Q1_P1'!W14/'23Q1_P1'!W$8*100</f>
        <v>#DIV/0!</v>
      </c>
      <c r="X46" s="100" t="e">
        <f>'23Q1_P1'!X14/'23Q1_P1'!X$8*100</f>
        <v>#DIV/0!</v>
      </c>
      <c r="AB46" s="27" t="s">
        <v>89</v>
      </c>
    </row>
    <row r="47" spans="1:28" s="27" customFormat="1" ht="15" customHeight="1" x14ac:dyDescent="0.25">
      <c r="A47" s="45" t="s">
        <v>23</v>
      </c>
      <c r="B47" s="13" t="s">
        <v>508</v>
      </c>
      <c r="C47" s="100">
        <f t="shared" si="4"/>
        <v>12.018101176975573</v>
      </c>
      <c r="D47" s="100">
        <f t="shared" si="5"/>
        <v>12.584181407031522</v>
      </c>
      <c r="E47" s="100" t="e">
        <f>'22Q4_P2'!E47</f>
        <v>#REF!</v>
      </c>
      <c r="F47" s="100" t="e">
        <f>'22Q4_P2'!F47</f>
        <v>#REF!</v>
      </c>
      <c r="G47" s="100" t="str">
        <f>'22Q4_P2'!G47</f>
        <v>―</v>
      </c>
      <c r="H47" s="95"/>
      <c r="I47" s="100" t="e">
        <f>'23Q1_P1'!I15/'23Q1_P1'!I$8*100</f>
        <v>#DIV/0!</v>
      </c>
      <c r="J47" s="100" t="e">
        <f>'23Q1_P1'!J15/'23Q1_P1'!J$8*100</f>
        <v>#DIV/0!</v>
      </c>
      <c r="K47" s="100" t="e">
        <f>'23Q1_P1'!K15/'23Q1_P1'!K$8*100</f>
        <v>#DIV/0!</v>
      </c>
      <c r="L47" s="100">
        <f>'23Q1_P1'!L15/'23Q1_P1'!L$8*100</f>
        <v>11.317157180069124</v>
      </c>
      <c r="M47" s="100">
        <f>'23Q1_P1'!M15/'23Q1_P1'!M$8*100</f>
        <v>12.805715165490685</v>
      </c>
      <c r="N47" s="100">
        <f>'23Q1_P1'!N15/'23Q1_P1'!N$8*100</f>
        <v>12.399869397639737</v>
      </c>
      <c r="O47" s="100">
        <f>'23Q1_P1'!O15/'23Q1_P1'!O$8*100</f>
        <v>11.449801240238124</v>
      </c>
      <c r="P47" s="100">
        <f>'23Q1_P1'!P15/'23Q1_P1'!P$8*100</f>
        <v>12.018101176975573</v>
      </c>
      <c r="Q47" s="100">
        <f>'23Q1_P1'!Q15/'23Q1_P1'!Q$8*100</f>
        <v>12.584181407031522</v>
      </c>
      <c r="R47" s="100" t="e">
        <f>'23Q1_P1'!R15/'23Q1_P1'!R$8*100</f>
        <v>#DIV/0!</v>
      </c>
      <c r="S47" s="100" t="e">
        <f>'23Q1_P1'!S15/'23Q1_P1'!S$8*100</f>
        <v>#DIV/0!</v>
      </c>
      <c r="T47" s="100" t="e">
        <f>'23Q1_P1'!T15/'23Q1_P1'!T$8*100</f>
        <v>#DIV/0!</v>
      </c>
      <c r="U47" s="100" t="e">
        <f>'23Q1_P1'!U15/'23Q1_P1'!U$8*100</f>
        <v>#DIV/0!</v>
      </c>
      <c r="V47" s="100" t="e">
        <f>'23Q1_P1'!V15/'23Q1_P1'!V$8*100</f>
        <v>#DIV/0!</v>
      </c>
      <c r="W47" s="100" t="e">
        <f>'23Q1_P1'!W15/'23Q1_P1'!W$8*100</f>
        <v>#DIV/0!</v>
      </c>
      <c r="X47" s="100" t="e">
        <f>'23Q1_P1'!X15/'23Q1_P1'!X$8*100</f>
        <v>#DIV/0!</v>
      </c>
      <c r="AB47" s="27" t="s">
        <v>89</v>
      </c>
    </row>
    <row r="48" spans="1:28" s="27" customFormat="1" ht="15" customHeight="1" x14ac:dyDescent="0.25">
      <c r="A48" s="36" t="s">
        <v>24</v>
      </c>
      <c r="B48" s="11" t="s">
        <v>27</v>
      </c>
      <c r="C48" s="94">
        <f t="shared" si="4"/>
        <v>4.6288797272719915</v>
      </c>
      <c r="D48" s="94">
        <f t="shared" si="5"/>
        <v>3.6296735067976211</v>
      </c>
      <c r="E48" s="94" t="e">
        <f>'22Q4_P2'!E48</f>
        <v>#REF!</v>
      </c>
      <c r="F48" s="94" t="e">
        <f>'22Q4_P2'!F48</f>
        <v>#REF!</v>
      </c>
      <c r="G48" s="94" t="e">
        <f>'22Q4_P2'!G48</f>
        <v>#REF!</v>
      </c>
      <c r="H48" s="95"/>
      <c r="I48" s="94" t="e">
        <f>'23Q1_P1'!I16/'23Q1_P1'!I$8*100</f>
        <v>#DIV/0!</v>
      </c>
      <c r="J48" s="94" t="e">
        <f>'23Q1_P1'!J16/'23Q1_P1'!J$8*100</f>
        <v>#DIV/0!</v>
      </c>
      <c r="K48" s="94" t="e">
        <f>'23Q1_P1'!K16/'23Q1_P1'!K$8*100</f>
        <v>#DIV/0!</v>
      </c>
      <c r="L48" s="94">
        <f>'23Q1_P1'!L16/'23Q1_P1'!L$8*100</f>
        <v>6.1770738773533092</v>
      </c>
      <c r="M48" s="94">
        <f>'23Q1_P1'!M16/'23Q1_P1'!M$8*100</f>
        <v>4.6495324251409187</v>
      </c>
      <c r="N48" s="94">
        <f>'23Q1_P1'!N16/'23Q1_P1'!N$8*100</f>
        <v>4.658994069501758</v>
      </c>
      <c r="O48" s="94">
        <f>'23Q1_P1'!O16/'23Q1_P1'!O$8*100</f>
        <v>5.5259619718921389</v>
      </c>
      <c r="P48" s="94">
        <f>'23Q1_P1'!P16/'23Q1_P1'!P$8*100</f>
        <v>4.6288797272719915</v>
      </c>
      <c r="Q48" s="94">
        <f>'23Q1_P1'!Q16/'23Q1_P1'!Q$8*100</f>
        <v>3.6296735067976211</v>
      </c>
      <c r="R48" s="94" t="e">
        <f>'23Q1_P1'!R16/'23Q1_P1'!R$8*100</f>
        <v>#DIV/0!</v>
      </c>
      <c r="S48" s="94" t="e">
        <f>'23Q1_P1'!S16/'23Q1_P1'!S$8*100</f>
        <v>#DIV/0!</v>
      </c>
      <c r="T48" s="94" t="e">
        <f>'23Q1_P1'!T16/'23Q1_P1'!T$8*100</f>
        <v>#DIV/0!</v>
      </c>
      <c r="U48" s="94" t="e">
        <f>'23Q1_P1'!U16/'23Q1_P1'!U$8*100</f>
        <v>#DIV/0!</v>
      </c>
      <c r="V48" s="94" t="e">
        <f>'23Q1_P1'!V16/'23Q1_P1'!V$8*100</f>
        <v>#DIV/0!</v>
      </c>
      <c r="W48" s="94" t="e">
        <f>'23Q1_P1'!W16/'23Q1_P1'!W$8*100</f>
        <v>#DIV/0!</v>
      </c>
      <c r="X48" s="94" t="e">
        <f>'23Q1_P1'!X16/'23Q1_P1'!X$8*100</f>
        <v>#DIV/0!</v>
      </c>
      <c r="AB48" s="27" t="s">
        <v>89</v>
      </c>
    </row>
    <row r="49" spans="1:28" s="27" customFormat="1" ht="15" customHeight="1" x14ac:dyDescent="0.25">
      <c r="A49" s="38" t="s">
        <v>10</v>
      </c>
      <c r="B49" s="12" t="s">
        <v>13</v>
      </c>
      <c r="C49" s="96">
        <f t="shared" si="4"/>
        <v>12.474164073712439</v>
      </c>
      <c r="D49" s="96">
        <f t="shared" si="5"/>
        <v>11.633684724499208</v>
      </c>
      <c r="E49" s="96" t="e">
        <f>'22Q4_P2'!E49</f>
        <v>#REF!</v>
      </c>
      <c r="F49" s="96" t="e">
        <f>'22Q4_P2'!F49</f>
        <v>#REF!</v>
      </c>
      <c r="G49" s="96" t="e">
        <f>'22Q4_P2'!G49</f>
        <v>#REF!</v>
      </c>
      <c r="H49" s="95"/>
      <c r="I49" s="96" t="e">
        <f>'23Q1_P1'!I17/'23Q1_P1'!I9*100</f>
        <v>#DIV/0!</v>
      </c>
      <c r="J49" s="96" t="e">
        <f>'23Q1_P1'!J17/'23Q1_P1'!J9*100</f>
        <v>#DIV/0!</v>
      </c>
      <c r="K49" s="96" t="e">
        <f>'23Q1_P1'!K17/'23Q1_P1'!K9*100</f>
        <v>#DIV/0!</v>
      </c>
      <c r="L49" s="96">
        <f>'23Q1_P1'!L17/'23Q1_P1'!L9*100</f>
        <v>10.103030984436007</v>
      </c>
      <c r="M49" s="96">
        <f>'23Q1_P1'!M17/'23Q1_P1'!M9*100</f>
        <v>10.85028343503836</v>
      </c>
      <c r="N49" s="96">
        <f>'23Q1_P1'!N17/'23Q1_P1'!N9*100</f>
        <v>12.224813122790286</v>
      </c>
      <c r="O49" s="96">
        <f>'23Q1_P1'!O17/'23Q1_P1'!O9*100</f>
        <v>12.399407606388001</v>
      </c>
      <c r="P49" s="96">
        <f>'23Q1_P1'!P17/'23Q1_P1'!P9*100</f>
        <v>12.474164073712439</v>
      </c>
      <c r="Q49" s="96">
        <f>'23Q1_P1'!Q17/'23Q1_P1'!Q9*100</f>
        <v>11.633684724499208</v>
      </c>
      <c r="R49" s="96" t="e">
        <f>'23Q1_P1'!R17/'23Q1_P1'!R9*100</f>
        <v>#DIV/0!</v>
      </c>
      <c r="S49" s="96" t="e">
        <f>'23Q1_P1'!S17/'23Q1_P1'!S9*100</f>
        <v>#DIV/0!</v>
      </c>
      <c r="T49" s="96" t="e">
        <f>'23Q1_P1'!T17/'23Q1_P1'!T9*100</f>
        <v>#DIV/0!</v>
      </c>
      <c r="U49" s="96" t="e">
        <f>'23Q1_P1'!U17/'23Q1_P1'!U9*100</f>
        <v>#DIV/0!</v>
      </c>
      <c r="V49" s="96" t="e">
        <f>'23Q1_P1'!V17/'23Q1_P1'!V9*100</f>
        <v>#DIV/0!</v>
      </c>
      <c r="W49" s="96" t="e">
        <f>'23Q1_P1'!W17/'23Q1_P1'!W9*100</f>
        <v>#DIV/0!</v>
      </c>
      <c r="X49" s="96" t="e">
        <f>'23Q1_P1'!X17/'23Q1_P1'!X9*100</f>
        <v>#DIV/0!</v>
      </c>
      <c r="AB49" s="27" t="s">
        <v>89</v>
      </c>
    </row>
    <row r="50" spans="1:28" s="27" customFormat="1" ht="15" customHeight="1" x14ac:dyDescent="0.25">
      <c r="A50" s="38" t="s">
        <v>11</v>
      </c>
      <c r="B50" s="12" t="s">
        <v>44</v>
      </c>
      <c r="C50" s="96">
        <f t="shared" si="4"/>
        <v>5.558634999127821</v>
      </c>
      <c r="D50" s="96">
        <f t="shared" si="5"/>
        <v>5.6012659008698886</v>
      </c>
      <c r="E50" s="96" t="e">
        <f>'22Q4_P2'!E50</f>
        <v>#REF!</v>
      </c>
      <c r="F50" s="96" t="e">
        <f>'22Q4_P2'!F50</f>
        <v>#REF!</v>
      </c>
      <c r="G50" s="96" t="e">
        <f>'22Q4_P2'!G50</f>
        <v>#REF!</v>
      </c>
      <c r="H50" s="95"/>
      <c r="I50" s="96" t="e">
        <f>'23Q1_P1'!I18/'23Q1_P1'!I10*100</f>
        <v>#DIV/0!</v>
      </c>
      <c r="J50" s="96" t="e">
        <f>'23Q1_P1'!J18/'23Q1_P1'!J10*100</f>
        <v>#DIV/0!</v>
      </c>
      <c r="K50" s="96" t="e">
        <f>'23Q1_P1'!K18/'23Q1_P1'!K10*100</f>
        <v>#DIV/0!</v>
      </c>
      <c r="L50" s="96">
        <f>'23Q1_P1'!L18/'23Q1_P1'!L10*100</f>
        <v>7.2800228149827273</v>
      </c>
      <c r="M50" s="96">
        <f>'23Q1_P1'!M18/'23Q1_P1'!M10*100</f>
        <v>4.3177983148018635</v>
      </c>
      <c r="N50" s="96">
        <f>'23Q1_P1'!N18/'23Q1_P1'!N10*100</f>
        <v>2.5668029387541367</v>
      </c>
      <c r="O50" s="96">
        <f>'23Q1_P1'!O18/'23Q1_P1'!O10*100</f>
        <v>5.0172862636376543</v>
      </c>
      <c r="P50" s="96">
        <f>'23Q1_P1'!P18/'23Q1_P1'!P10*100</f>
        <v>5.558634999127821</v>
      </c>
      <c r="Q50" s="96">
        <f>'23Q1_P1'!Q18/'23Q1_P1'!Q10*100</f>
        <v>5.6012659008698886</v>
      </c>
      <c r="R50" s="96" t="e">
        <f>'23Q1_P1'!R18/'23Q1_P1'!R10*100</f>
        <v>#DIV/0!</v>
      </c>
      <c r="S50" s="96" t="e">
        <f>'23Q1_P1'!S18/'23Q1_P1'!S10*100</f>
        <v>#DIV/0!</v>
      </c>
      <c r="T50" s="96" t="e">
        <f>'23Q1_P1'!T18/'23Q1_P1'!T10*100</f>
        <v>#DIV/0!</v>
      </c>
      <c r="U50" s="96" t="e">
        <f>'23Q1_P1'!U18/'23Q1_P1'!U10*100</f>
        <v>#DIV/0!</v>
      </c>
      <c r="V50" s="96" t="e">
        <f>'23Q1_P1'!V18/'23Q1_P1'!V10*100</f>
        <v>#DIV/0!</v>
      </c>
      <c r="W50" s="96" t="e">
        <f>'23Q1_P1'!W18/'23Q1_P1'!W10*100</f>
        <v>#DIV/0!</v>
      </c>
      <c r="X50" s="96" t="e">
        <f>'23Q1_P1'!X18/'23Q1_P1'!X10*100</f>
        <v>#DIV/0!</v>
      </c>
      <c r="AB50" s="27" t="s">
        <v>89</v>
      </c>
    </row>
    <row r="51" spans="1:28" s="27" customFormat="1" ht="15" customHeight="1" x14ac:dyDescent="0.25">
      <c r="A51" s="38" t="s">
        <v>14</v>
      </c>
      <c r="B51" s="12" t="s">
        <v>77</v>
      </c>
      <c r="C51" s="96">
        <f t="shared" si="4"/>
        <v>2.1479234586077829</v>
      </c>
      <c r="D51" s="96">
        <f t="shared" si="5"/>
        <v>0.67183944367969972</v>
      </c>
      <c r="E51" s="96" t="e">
        <f>'22Q4_P2'!E51</f>
        <v>#REF!</v>
      </c>
      <c r="F51" s="96" t="e">
        <f>'22Q4_P2'!F51</f>
        <v>#REF!</v>
      </c>
      <c r="G51" s="96" t="e">
        <f>'22Q4_P2'!G51</f>
        <v>#REF!</v>
      </c>
      <c r="H51" s="95"/>
      <c r="I51" s="96" t="e">
        <f>'23Q1_P1'!I19/'23Q1_P1'!I11*100</f>
        <v>#DIV/0!</v>
      </c>
      <c r="J51" s="96" t="e">
        <f>'23Q1_P1'!J19/'23Q1_P1'!J11*100</f>
        <v>#DIV/0!</v>
      </c>
      <c r="K51" s="96" t="e">
        <f>'23Q1_P1'!K19/'23Q1_P1'!K11*100</f>
        <v>#DIV/0!</v>
      </c>
      <c r="L51" s="96">
        <f>'23Q1_P1'!L19/'23Q1_P1'!L11*100</f>
        <v>7.8382377723060186</v>
      </c>
      <c r="M51" s="96">
        <f>'23Q1_P1'!M19/'23Q1_P1'!M11*100</f>
        <v>9.4258089451193996</v>
      </c>
      <c r="N51" s="96">
        <f>'23Q1_P1'!N19/'23Q1_P1'!N11*100</f>
        <v>8.8179935241712837</v>
      </c>
      <c r="O51" s="96">
        <f>'23Q1_P1'!O19/'23Q1_P1'!O11*100</f>
        <v>7.4903340693354927</v>
      </c>
      <c r="P51" s="96">
        <f>'23Q1_P1'!P19/'23Q1_P1'!P11*100</f>
        <v>2.1479234586077829</v>
      </c>
      <c r="Q51" s="96">
        <f>'23Q1_P1'!Q19/'23Q1_P1'!Q11*100</f>
        <v>0.67183944367969972</v>
      </c>
      <c r="R51" s="96" t="e">
        <f>'23Q1_P1'!R19/'23Q1_P1'!R11*100</f>
        <v>#DIV/0!</v>
      </c>
      <c r="S51" s="96" t="e">
        <f>'23Q1_P1'!S19/'23Q1_P1'!S11*100</f>
        <v>#DIV/0!</v>
      </c>
      <c r="T51" s="96" t="e">
        <f>'23Q1_P1'!T19/'23Q1_P1'!T11*100</f>
        <v>#DIV/0!</v>
      </c>
      <c r="U51" s="96" t="e">
        <f>'23Q1_P1'!U19/'23Q1_P1'!U11*100</f>
        <v>#DIV/0!</v>
      </c>
      <c r="V51" s="96" t="e">
        <f>'23Q1_P1'!V19/'23Q1_P1'!V11*100</f>
        <v>#DIV/0!</v>
      </c>
      <c r="W51" s="96" t="e">
        <f>'23Q1_P1'!W19/'23Q1_P1'!W11*100</f>
        <v>#DIV/0!</v>
      </c>
      <c r="X51" s="96" t="e">
        <f>'23Q1_P1'!X19/'23Q1_P1'!X11*100</f>
        <v>#DIV/0!</v>
      </c>
      <c r="AB51" s="27" t="s">
        <v>89</v>
      </c>
    </row>
    <row r="52" spans="1:28" s="27" customFormat="1" ht="15" customHeight="1" x14ac:dyDescent="0.25">
      <c r="A52" s="38" t="s">
        <v>15</v>
      </c>
      <c r="B52" s="12" t="s">
        <v>76</v>
      </c>
      <c r="C52" s="96" t="str">
        <f t="shared" si="4"/>
        <v>―</v>
      </c>
      <c r="D52" s="96" t="str">
        <f t="shared" si="5"/>
        <v>―</v>
      </c>
      <c r="E52" s="96" t="e">
        <f>'22Q4_P2'!E52</f>
        <v>#REF!</v>
      </c>
      <c r="F52" s="96" t="e">
        <f>'22Q4_P2'!F52</f>
        <v>#REF!</v>
      </c>
      <c r="G52" s="96" t="e">
        <f>'22Q4_P2'!G52</f>
        <v>#REF!</v>
      </c>
      <c r="H52" s="95"/>
      <c r="I52" s="96" t="e">
        <f>'23Q1_P1'!I20/'23Q1_P1'!I12*100</f>
        <v>#DIV/0!</v>
      </c>
      <c r="J52" s="96" t="e">
        <f>'23Q1_P1'!J20/'23Q1_P1'!J12*100</f>
        <v>#DIV/0!</v>
      </c>
      <c r="K52" s="96" t="e">
        <f>'23Q1_P1'!K20/'23Q1_P1'!K12*100</f>
        <v>#DIV/0!</v>
      </c>
      <c r="L52" s="96">
        <f>'23Q1_P1'!L20/'23Q1_P1'!L12*100</f>
        <v>28.300351400287937</v>
      </c>
      <c r="M52" s="96">
        <f>'23Q1_P1'!M20/'23Q1_P1'!M12*100</f>
        <v>10.73661100050667</v>
      </c>
      <c r="N52" s="96">
        <f>'23Q1_P1'!N20/'23Q1_P1'!N12*100</f>
        <v>8.7967521623935596</v>
      </c>
      <c r="O52" s="96">
        <f>'23Q1_P1'!O20/'23Q1_P1'!O12*100</f>
        <v>-21.009789772897058</v>
      </c>
      <c r="P52" s="96">
        <f>'23Q1_P1'!P20/'23Q1_P1'!P12*100</f>
        <v>-79.8951827945139</v>
      </c>
      <c r="Q52" s="96">
        <f>'23Q1_P1'!Q20/'23Q1_P1'!Q12*100</f>
        <v>-108.32326278881337</v>
      </c>
      <c r="R52" s="96" t="e">
        <f>'23Q1_P1'!R20/'23Q1_P1'!R12*100</f>
        <v>#DIV/0!</v>
      </c>
      <c r="S52" s="96" t="e">
        <f>'23Q1_P1'!S20/'23Q1_P1'!S12*100</f>
        <v>#DIV/0!</v>
      </c>
      <c r="T52" s="96" t="e">
        <f>'23Q1_P1'!T20/'23Q1_P1'!T12*100</f>
        <v>#DIV/0!</v>
      </c>
      <c r="U52" s="96" t="e">
        <f>'23Q1_P1'!U20/'23Q1_P1'!U12*100</f>
        <v>#DIV/0!</v>
      </c>
      <c r="V52" s="96" t="e">
        <f>'23Q1_P1'!V20/'23Q1_P1'!V12*100</f>
        <v>#DIV/0!</v>
      </c>
      <c r="W52" s="96" t="e">
        <f>'23Q1_P1'!W20/'23Q1_P1'!W12*100</f>
        <v>#DIV/0!</v>
      </c>
      <c r="X52" s="96" t="e">
        <f>'23Q1_P1'!X20/'23Q1_P1'!X12*100</f>
        <v>#DIV/0!</v>
      </c>
      <c r="AB52" s="27" t="s">
        <v>89</v>
      </c>
    </row>
    <row r="53" spans="1:28" s="27" customFormat="1" ht="15" customHeight="1" x14ac:dyDescent="0.25">
      <c r="A53" s="45" t="s">
        <v>48</v>
      </c>
      <c r="B53" s="13" t="s">
        <v>515</v>
      </c>
      <c r="C53" s="100">
        <f t="shared" si="4"/>
        <v>4.9051672735088241</v>
      </c>
      <c r="D53" s="100">
        <f t="shared" si="5"/>
        <v>3.2841750703714436</v>
      </c>
      <c r="E53" s="100" t="e">
        <f>'22Q4_P2'!E53</f>
        <v>#REF!</v>
      </c>
      <c r="F53" s="100" t="e">
        <f>'22Q4_P2'!F53</f>
        <v>#REF!</v>
      </c>
      <c r="G53" s="100" t="e">
        <f>'22Q4_P2'!G53</f>
        <v>#REF!</v>
      </c>
      <c r="H53" s="95"/>
      <c r="I53" s="100" t="e">
        <f>'23Q1_P1'!I34/'23Q1_P1'!I$8*100</f>
        <v>#DIV/0!</v>
      </c>
      <c r="J53" s="100" t="e">
        <f>'23Q1_P1'!J34/'23Q1_P1'!J$8*100</f>
        <v>#DIV/0!</v>
      </c>
      <c r="K53" s="100" t="e">
        <f>'23Q1_P1'!K34/'23Q1_P1'!K$8*100</f>
        <v>#DIV/0!</v>
      </c>
      <c r="L53" s="100">
        <f>'23Q1_P1'!L34/'23Q1_P1'!L$8*100</f>
        <v>6.2686085935323712</v>
      </c>
      <c r="M53" s="100">
        <f>'23Q1_P1'!M34/'23Q1_P1'!M$8*100</f>
        <v>4.7180185910216998</v>
      </c>
      <c r="N53" s="100">
        <f>'23Q1_P1'!N34/'23Q1_P1'!N$8*100</f>
        <v>4.3176459167538521</v>
      </c>
      <c r="O53" s="100">
        <f>'23Q1_P1'!O34/'23Q1_P1'!O$8*100</f>
        <v>5.8865577162894702</v>
      </c>
      <c r="P53" s="100">
        <f>'23Q1_P1'!P34/'23Q1_P1'!P$8*100</f>
        <v>4.9051672735088241</v>
      </c>
      <c r="Q53" s="100">
        <f>'23Q1_P1'!Q34/'23Q1_P1'!Q$8*100</f>
        <v>3.2841750703714436</v>
      </c>
      <c r="R53" s="100" t="e">
        <f>'23Q1_P1'!R34/'23Q1_P1'!R$8*100</f>
        <v>#DIV/0!</v>
      </c>
      <c r="S53" s="100" t="e">
        <f>'23Q1_P1'!S34/'23Q1_P1'!S$8*100</f>
        <v>#DIV/0!</v>
      </c>
      <c r="T53" s="100" t="e">
        <f>'23Q1_P1'!T34/'23Q1_P1'!T$8*100</f>
        <v>#DIV/0!</v>
      </c>
      <c r="U53" s="100" t="e">
        <f>'23Q1_P1'!U34/'23Q1_P1'!U$8*100</f>
        <v>#DIV/0!</v>
      </c>
      <c r="V53" s="100" t="e">
        <f>'23Q1_P1'!V34/'23Q1_P1'!V$8*100</f>
        <v>#DIV/0!</v>
      </c>
      <c r="W53" s="100" t="e">
        <f>'23Q1_P1'!W34/'23Q1_P1'!W$8*100</f>
        <v>#DIV/0!</v>
      </c>
      <c r="X53" s="100" t="e">
        <f>'23Q1_P1'!X34/'23Q1_P1'!X$8*100</f>
        <v>#DIV/0!</v>
      </c>
      <c r="AB53" s="27" t="s">
        <v>89</v>
      </c>
    </row>
    <row r="54" spans="1:28" s="27" customFormat="1" ht="15" customHeight="1" x14ac:dyDescent="0.25">
      <c r="A54" s="9" t="s">
        <v>555</v>
      </c>
      <c r="B54" s="13" t="s">
        <v>516</v>
      </c>
      <c r="C54" s="100">
        <f t="shared" si="4"/>
        <v>4.9051672735088241</v>
      </c>
      <c r="D54" s="100">
        <f t="shared" si="5"/>
        <v>11.875887520062802</v>
      </c>
      <c r="E54" s="100" t="e">
        <f>'22Q4_P2'!E54</f>
        <v>#REF!</v>
      </c>
      <c r="F54" s="100" t="e">
        <f>'22Q4_P2'!F54</f>
        <v>#REF!</v>
      </c>
      <c r="G54" s="100" t="str">
        <f>'22Q4_P2'!G54</f>
        <v>―</v>
      </c>
      <c r="H54" s="95"/>
      <c r="I54" s="100" t="e">
        <f>'23Q1_P1'!I47/'23Q1_P1'!I$8*100</f>
        <v>#DIV/0!</v>
      </c>
      <c r="J54" s="100" t="e">
        <f>'23Q1_P1'!J47/'23Q1_P1'!J$8*100</f>
        <v>#DIV/0!</v>
      </c>
      <c r="K54" s="100" t="e">
        <f>'23Q1_P1'!K47/'23Q1_P1'!K$8*100</f>
        <v>#DIV/0!</v>
      </c>
      <c r="L54" s="100">
        <f>'23Q1_P1'!L47/'23Q1_P1'!L$8*100</f>
        <v>6.2612340626460554</v>
      </c>
      <c r="M54" s="100">
        <f>'23Q1_P1'!M47/'23Q1_P1'!M$8*100</f>
        <v>14.18866853449935</v>
      </c>
      <c r="N54" s="100">
        <f>'23Q1_P1'!N47/'23Q1_P1'!N$8*100</f>
        <v>4.3172967090684553</v>
      </c>
      <c r="O54" s="100">
        <f>'23Q1_P1'!O47/'23Q1_P1'!O$8*100</f>
        <v>6.4585265026455829</v>
      </c>
      <c r="P54" s="100">
        <f>'23Q1_P1'!P47/'23Q1_P1'!P$8*100</f>
        <v>4.9051672735088241</v>
      </c>
      <c r="Q54" s="100">
        <f>'23Q1_P1'!Q47/'23Q1_P1'!Q$8*100</f>
        <v>11.875887520062802</v>
      </c>
      <c r="R54" s="100" t="e">
        <f>'23Q1_P1'!R47/'23Q1_P1'!R$8*100</f>
        <v>#DIV/0!</v>
      </c>
      <c r="S54" s="100" t="e">
        <f>'23Q1_P1'!S47/'23Q1_P1'!S$8*100</f>
        <v>#DIV/0!</v>
      </c>
      <c r="T54" s="100" t="e">
        <f>'23Q1_P1'!T47/'23Q1_P1'!T$8*100</f>
        <v>#DIV/0!</v>
      </c>
      <c r="U54" s="100" t="e">
        <f>'23Q1_P1'!U47/'23Q1_P1'!U$8*100</f>
        <v>#DIV/0!</v>
      </c>
      <c r="V54" s="100" t="e">
        <f>'23Q1_P1'!V47/'23Q1_P1'!V$8*100</f>
        <v>#DIV/0!</v>
      </c>
      <c r="W54" s="100" t="e">
        <f>'23Q1_P1'!W47/'23Q1_P1'!W$8*100</f>
        <v>#DIV/0!</v>
      </c>
      <c r="X54" s="100" t="e">
        <f>'23Q1_P1'!X47/'23Q1_P1'!X$8*100</f>
        <v>#DIV/0!</v>
      </c>
      <c r="AB54" s="27" t="s">
        <v>89</v>
      </c>
    </row>
    <row r="55" spans="1:28" s="27" customFormat="1" ht="15" customHeight="1" x14ac:dyDescent="0.25">
      <c r="A55" s="156" t="s">
        <v>556</v>
      </c>
      <c r="B55" s="13" t="s">
        <v>55</v>
      </c>
      <c r="C55" s="100">
        <f t="shared" si="4"/>
        <v>2.8329851319052843</v>
      </c>
      <c r="D55" s="100">
        <f t="shared" si="5"/>
        <v>10.298214466950013</v>
      </c>
      <c r="E55" s="100" t="e">
        <f>'22Q4_P2'!E55</f>
        <v>#REF!</v>
      </c>
      <c r="F55" s="100" t="e">
        <f>'22Q4_P2'!F55</f>
        <v>#REF!</v>
      </c>
      <c r="G55" s="100" t="e">
        <f>'22Q4_P2'!G55</f>
        <v>#REF!</v>
      </c>
      <c r="H55" s="95"/>
      <c r="I55" s="100" t="e">
        <f>'23Q1_P1'!I49/'23Q1_P1'!I$8*100</f>
        <v>#DIV/0!</v>
      </c>
      <c r="J55" s="100" t="e">
        <f>'23Q1_P1'!J49/'23Q1_P1'!J$8*100</f>
        <v>#DIV/0!</v>
      </c>
      <c r="K55" s="100" t="e">
        <f>'23Q1_P1'!K49/'23Q1_P1'!K$8*100</f>
        <v>#DIV/0!</v>
      </c>
      <c r="L55" s="100">
        <f>'23Q1_P1'!L49/'23Q1_P1'!L$8*100</f>
        <v>3.989994404250659</v>
      </c>
      <c r="M55" s="100">
        <f>'23Q1_P1'!M49/'23Q1_P1'!M$8*100</f>
        <v>9.1461230357460988</v>
      </c>
      <c r="N55" s="100">
        <f>'23Q1_P1'!N49/'23Q1_P1'!N$8*100</f>
        <v>2.4919759021671943</v>
      </c>
      <c r="O55" s="100">
        <f>'23Q1_P1'!O49/'23Q1_P1'!O$8*100</f>
        <v>3.6784898217992996</v>
      </c>
      <c r="P55" s="100">
        <f>'23Q1_P1'!P49/'23Q1_P1'!P$8*100</f>
        <v>2.8329851319052843</v>
      </c>
      <c r="Q55" s="100">
        <f>'23Q1_P1'!Q49/'23Q1_P1'!Q$8*100</f>
        <v>10.298214466950013</v>
      </c>
      <c r="R55" s="100" t="e">
        <f>'23Q1_P1'!R49/'23Q1_P1'!R$8*100</f>
        <v>#DIV/0!</v>
      </c>
      <c r="S55" s="100" t="e">
        <f>'23Q1_P1'!S49/'23Q1_P1'!S$8*100</f>
        <v>#DIV/0!</v>
      </c>
      <c r="T55" s="100" t="e">
        <f>'23Q1_P1'!T49/'23Q1_P1'!T$8*100</f>
        <v>#DIV/0!</v>
      </c>
      <c r="U55" s="100" t="e">
        <f>'23Q1_P1'!U49/'23Q1_P1'!U$8*100</f>
        <v>#DIV/0!</v>
      </c>
      <c r="V55" s="100" t="e">
        <f>'23Q1_P1'!V49/'23Q1_P1'!V$8*100</f>
        <v>#DIV/0!</v>
      </c>
      <c r="W55" s="100" t="e">
        <f>'23Q1_P1'!W49/'23Q1_P1'!W$8*100</f>
        <v>#DIV/0!</v>
      </c>
      <c r="X55" s="100" t="e">
        <f>'23Q1_P1'!X49/'23Q1_P1'!X$8*100</f>
        <v>#DIV/0!</v>
      </c>
      <c r="AB55" s="27" t="s">
        <v>89</v>
      </c>
    </row>
    <row r="56" spans="1:28" s="27" customFormat="1" ht="15" customHeight="1" x14ac:dyDescent="0.25">
      <c r="B56" s="3"/>
      <c r="C56" s="95"/>
      <c r="D56" s="95"/>
      <c r="E56" s="95"/>
      <c r="F56" s="95"/>
      <c r="G56" s="95"/>
      <c r="H56" s="95"/>
      <c r="I56" s="95"/>
      <c r="J56" s="95"/>
      <c r="K56" s="95"/>
      <c r="L56" s="95"/>
      <c r="M56" s="95"/>
      <c r="N56" s="95"/>
      <c r="O56" s="95"/>
      <c r="P56" s="95"/>
      <c r="Q56" s="95"/>
      <c r="R56" s="95"/>
      <c r="S56" s="95"/>
      <c r="T56" s="95"/>
      <c r="U56" s="95"/>
      <c r="V56" s="95"/>
      <c r="W56" s="95"/>
      <c r="X56" s="95"/>
      <c r="AB56" s="27" t="s">
        <v>89</v>
      </c>
    </row>
    <row r="57" spans="1:28" s="27" customFormat="1" ht="15" customHeight="1" x14ac:dyDescent="0.25">
      <c r="A57" s="36" t="s">
        <v>102</v>
      </c>
      <c r="B57" s="11" t="s">
        <v>102</v>
      </c>
      <c r="C57" s="94">
        <f t="shared" ref="C57:D60" si="6">+IF(OR(P57="",P57&lt;0),"―",P57)</f>
        <v>7.1134602869248607</v>
      </c>
      <c r="D57" s="94">
        <f t="shared" si="6"/>
        <v>6.0223232695095064</v>
      </c>
      <c r="E57" s="94" t="e">
        <f>'22Q4_P2'!E57</f>
        <v>#REF!</v>
      </c>
      <c r="F57" s="94" t="e">
        <f>'22Q4_P2'!F57</f>
        <v>#REF!</v>
      </c>
      <c r="G57" s="94" t="e">
        <f>'22Q4_P2'!G57</f>
        <v>#REF!</v>
      </c>
      <c r="H57" s="95"/>
      <c r="I57" s="94" t="e">
        <f>'23Q1_P1'!I51/'23Q1_P1'!I$8*100</f>
        <v>#DIV/0!</v>
      </c>
      <c r="J57" s="94" t="e">
        <f>'23Q1_P1'!J51/'23Q1_P1'!J$8*100</f>
        <v>#DIV/0!</v>
      </c>
      <c r="K57" s="94" t="e">
        <f>'23Q1_P1'!K51/'23Q1_P1'!K$8*100</f>
        <v>#DIV/0!</v>
      </c>
      <c r="L57" s="94">
        <f>'23Q1_P1'!L51/'23Q1_P1'!L$8*100</f>
        <v>7.8719994201188221</v>
      </c>
      <c r="M57" s="94">
        <f>'23Q1_P1'!M51/'23Q1_P1'!M$8*100</f>
        <v>6.6477682619767959</v>
      </c>
      <c r="N57" s="94">
        <f>'23Q1_P1'!N51/'23Q1_P1'!N$8*100</f>
        <v>6.8572128121391822</v>
      </c>
      <c r="O57" s="94">
        <f>'23Q1_P1'!O51/'23Q1_P1'!O$8*100</f>
        <v>7.5859774574387124</v>
      </c>
      <c r="P57" s="94">
        <f>'23Q1_P1'!P51/'23Q1_P1'!P$8*100</f>
        <v>7.1134602869248607</v>
      </c>
      <c r="Q57" s="94">
        <f>'23Q1_P1'!Q51/'23Q1_P1'!Q$8*100</f>
        <v>6.0223232695095064</v>
      </c>
      <c r="R57" s="94" t="e">
        <f>'23Q1_P1'!R51/'23Q1_P1'!R$8*100</f>
        <v>#DIV/0!</v>
      </c>
      <c r="S57" s="94" t="e">
        <f>'23Q1_P1'!S51/'23Q1_P1'!S$8*100</f>
        <v>#DIV/0!</v>
      </c>
      <c r="T57" s="94" t="e">
        <f>'23Q1_P1'!T51/'23Q1_P1'!T$8*100</f>
        <v>#DIV/0!</v>
      </c>
      <c r="U57" s="94" t="e">
        <f>'23Q1_P1'!U51/'23Q1_P1'!U$8*100</f>
        <v>#DIV/0!</v>
      </c>
      <c r="V57" s="94" t="e">
        <f>'23Q1_P1'!V51/'23Q1_P1'!V$8*100</f>
        <v>#DIV/0!</v>
      </c>
      <c r="W57" s="94" t="e">
        <f>'23Q1_P1'!W51/'23Q1_P1'!W$8*100</f>
        <v>#DIV/0!</v>
      </c>
      <c r="X57" s="94" t="e">
        <f>'23Q1_P1'!X51/'23Q1_P1'!X$8*100</f>
        <v>#DIV/0!</v>
      </c>
      <c r="AB57" s="27" t="s">
        <v>89</v>
      </c>
    </row>
    <row r="58" spans="1:28" s="27" customFormat="1" ht="15" customHeight="1" x14ac:dyDescent="0.25">
      <c r="A58" s="38" t="s">
        <v>10</v>
      </c>
      <c r="B58" s="12" t="s">
        <v>13</v>
      </c>
      <c r="C58" s="96">
        <f t="shared" si="6"/>
        <v>12.546342579099468</v>
      </c>
      <c r="D58" s="96">
        <f t="shared" si="6"/>
        <v>11.741498608669502</v>
      </c>
      <c r="E58" s="96" t="e">
        <f>'22Q4_P2'!E58</f>
        <v>#REF!</v>
      </c>
      <c r="F58" s="96" t="e">
        <f>'22Q4_P2'!F58</f>
        <v>#REF!</v>
      </c>
      <c r="G58" s="96" t="e">
        <f>'22Q4_P2'!G58</f>
        <v>#REF!</v>
      </c>
      <c r="H58" s="95"/>
      <c r="I58" s="96" t="e">
        <f>'23Q1_P1'!I52/'23Q1_P1'!I$9*100</f>
        <v>#DIV/0!</v>
      </c>
      <c r="J58" s="96" t="e">
        <f>'23Q1_P1'!J52/'23Q1_P1'!J$9*100</f>
        <v>#DIV/0!</v>
      </c>
      <c r="K58" s="96" t="e">
        <f>'23Q1_P1'!K52/'23Q1_P1'!K$9*100</f>
        <v>#DIV/0!</v>
      </c>
      <c r="L58" s="96">
        <f>'23Q1_P1'!L52/'23Q1_P1'!L$9*100</f>
        <v>10.224383334564537</v>
      </c>
      <c r="M58" s="96">
        <f>'23Q1_P1'!M52/'23Q1_P1'!M$9*100</f>
        <v>10.958880119337937</v>
      </c>
      <c r="N58" s="96">
        <f>'23Q1_P1'!N52/'23Q1_P1'!N$9*100</f>
        <v>12.313128354734118</v>
      </c>
      <c r="O58" s="96">
        <f>'23Q1_P1'!O52/'23Q1_P1'!O$9*100</f>
        <v>12.473475315466507</v>
      </c>
      <c r="P58" s="96">
        <f>'23Q1_P1'!P52/'23Q1_P1'!P$9*100</f>
        <v>12.546342579099468</v>
      </c>
      <c r="Q58" s="96">
        <f>'23Q1_P1'!Q52/'23Q1_P1'!Q$9*100</f>
        <v>11.741498608669502</v>
      </c>
      <c r="R58" s="96" t="e">
        <f>'23Q1_P1'!R52/'23Q1_P1'!R$9*100</f>
        <v>#DIV/0!</v>
      </c>
      <c r="S58" s="96" t="e">
        <f>'23Q1_P1'!S52/'23Q1_P1'!S$9*100</f>
        <v>#DIV/0!</v>
      </c>
      <c r="T58" s="96" t="e">
        <f>'23Q1_P1'!T52/'23Q1_P1'!T$9*100</f>
        <v>#DIV/0!</v>
      </c>
      <c r="U58" s="96" t="e">
        <f>'23Q1_P1'!U52/'23Q1_P1'!U$9*100</f>
        <v>#DIV/0!</v>
      </c>
      <c r="V58" s="96" t="e">
        <f>'23Q1_P1'!V52/'23Q1_P1'!V$9*100</f>
        <v>#DIV/0!</v>
      </c>
      <c r="W58" s="96" t="e">
        <f>'23Q1_P1'!W52/'23Q1_P1'!W$9*100</f>
        <v>#DIV/0!</v>
      </c>
      <c r="X58" s="96" t="e">
        <f>'23Q1_P1'!X52/'23Q1_P1'!X$9*100</f>
        <v>#DIV/0!</v>
      </c>
      <c r="AB58" s="27" t="s">
        <v>89</v>
      </c>
    </row>
    <row r="59" spans="1:28" s="27" customFormat="1" ht="15" customHeight="1" x14ac:dyDescent="0.25">
      <c r="A59" s="38" t="s">
        <v>11</v>
      </c>
      <c r="B59" s="12" t="s">
        <v>44</v>
      </c>
      <c r="C59" s="96">
        <f t="shared" si="6"/>
        <v>10.100619142208792</v>
      </c>
      <c r="D59" s="96">
        <f t="shared" si="6"/>
        <v>10.053989995268145</v>
      </c>
      <c r="E59" s="96" t="e">
        <f>'22Q4_P2'!E59</f>
        <v>#REF!</v>
      </c>
      <c r="F59" s="96" t="e">
        <f>'22Q4_P2'!F59</f>
        <v>#REF!</v>
      </c>
      <c r="G59" s="96" t="e">
        <f>'22Q4_P2'!G59</f>
        <v>#REF!</v>
      </c>
      <c r="H59" s="95"/>
      <c r="I59" s="96" t="e">
        <f>'23Q1_P1'!I53/'23Q1_P1'!I$10*100</f>
        <v>#DIV/0!</v>
      </c>
      <c r="J59" s="96" t="e">
        <f>'23Q1_P1'!J53/'23Q1_P1'!J$10*100</f>
        <v>#DIV/0!</v>
      </c>
      <c r="K59" s="96" t="e">
        <f>'23Q1_P1'!K53/'23Q1_P1'!K$10*100</f>
        <v>#DIV/0!</v>
      </c>
      <c r="L59" s="96">
        <f>'23Q1_P1'!L53/'23Q1_P1'!L$10*100</f>
        <v>12.065142377742113</v>
      </c>
      <c r="M59" s="96">
        <f>'23Q1_P1'!M53/'23Q1_P1'!M$10*100</f>
        <v>9.0805800464472188</v>
      </c>
      <c r="N59" s="96">
        <f>'23Q1_P1'!N53/'23Q1_P1'!N$10*100</f>
        <v>7.6761208781514139</v>
      </c>
      <c r="O59" s="96">
        <f>'23Q1_P1'!O53/'23Q1_P1'!O$10*100</f>
        <v>9.5784971505207235</v>
      </c>
      <c r="P59" s="96">
        <f>'23Q1_P1'!P53/'23Q1_P1'!P$10*100</f>
        <v>10.100619142208792</v>
      </c>
      <c r="Q59" s="96">
        <f>'23Q1_P1'!Q53/'23Q1_P1'!Q$10*100</f>
        <v>10.053989995268145</v>
      </c>
      <c r="R59" s="96" t="e">
        <f>'23Q1_P1'!R53/'23Q1_P1'!R$10*100</f>
        <v>#DIV/0!</v>
      </c>
      <c r="S59" s="96" t="e">
        <f>'23Q1_P1'!S53/'23Q1_P1'!S$10*100</f>
        <v>#DIV/0!</v>
      </c>
      <c r="T59" s="96" t="e">
        <f>'23Q1_P1'!T53/'23Q1_P1'!T$10*100</f>
        <v>#DIV/0!</v>
      </c>
      <c r="U59" s="96" t="e">
        <f>'23Q1_P1'!U53/'23Q1_P1'!U$10*100</f>
        <v>#DIV/0!</v>
      </c>
      <c r="V59" s="96" t="e">
        <f>'23Q1_P1'!V53/'23Q1_P1'!V$10*100</f>
        <v>#DIV/0!</v>
      </c>
      <c r="W59" s="96" t="e">
        <f>'23Q1_P1'!W53/'23Q1_P1'!W$10*100</f>
        <v>#DIV/0!</v>
      </c>
      <c r="X59" s="96" t="e">
        <f>'23Q1_P1'!X53/'23Q1_P1'!X$10*100</f>
        <v>#DIV/0!</v>
      </c>
      <c r="AB59" s="27" t="s">
        <v>89</v>
      </c>
    </row>
    <row r="60" spans="1:28" s="27" customFormat="1" ht="15" customHeight="1" x14ac:dyDescent="0.25">
      <c r="A60" s="128" t="s">
        <v>14</v>
      </c>
      <c r="B60" s="129" t="s">
        <v>77</v>
      </c>
      <c r="C60" s="98">
        <f t="shared" si="6"/>
        <v>8.2084787205939342</v>
      </c>
      <c r="D60" s="98">
        <f t="shared" si="6"/>
        <v>5.6436882840321916</v>
      </c>
      <c r="E60" s="98" t="e">
        <f>'22Q4_P2'!E60</f>
        <v>#REF!</v>
      </c>
      <c r="F60" s="98" t="e">
        <f>'22Q4_P2'!F60</f>
        <v>#REF!</v>
      </c>
      <c r="G60" s="98" t="e">
        <f>'22Q4_P2'!G60</f>
        <v>#REF!</v>
      </c>
      <c r="H60" s="95"/>
      <c r="I60" s="98" t="e">
        <f>'23Q1_P1'!I54/'23Q1_P1'!I$11*100</f>
        <v>#DIV/0!</v>
      </c>
      <c r="J60" s="98" t="e">
        <f>'23Q1_P1'!J54/'23Q1_P1'!J$11*100</f>
        <v>#DIV/0!</v>
      </c>
      <c r="K60" s="98" t="e">
        <f>'23Q1_P1'!K54/'23Q1_P1'!K$11*100</f>
        <v>#DIV/0!</v>
      </c>
      <c r="L60" s="98">
        <f>'23Q1_P1'!L54/'23Q1_P1'!L$11*100</f>
        <v>10.013222889319024</v>
      </c>
      <c r="M60" s="98">
        <f>'23Q1_P1'!M54/'23Q1_P1'!M$11*100</f>
        <v>11.684610423978022</v>
      </c>
      <c r="N60" s="98">
        <f>'23Q1_P1'!N54/'23Q1_P1'!N$11*100</f>
        <v>11.124589879465349</v>
      </c>
      <c r="O60" s="98">
        <f>'23Q1_P1'!O54/'23Q1_P1'!O$11*100</f>
        <v>9.6462261077587339</v>
      </c>
      <c r="P60" s="98">
        <f>'23Q1_P1'!P54/'23Q1_P1'!P$11*100</f>
        <v>8.2084787205939342</v>
      </c>
      <c r="Q60" s="98">
        <f>'23Q1_P1'!Q54/'23Q1_P1'!Q$11*100</f>
        <v>5.6436882840321916</v>
      </c>
      <c r="R60" s="98" t="e">
        <f>'23Q1_P1'!R54/'23Q1_P1'!R$11*100</f>
        <v>#DIV/0!</v>
      </c>
      <c r="S60" s="98" t="e">
        <f>'23Q1_P1'!S54/'23Q1_P1'!S$11*100</f>
        <v>#DIV/0!</v>
      </c>
      <c r="T60" s="98" t="e">
        <f>'23Q1_P1'!T54/'23Q1_P1'!T$11*100</f>
        <v>#DIV/0!</v>
      </c>
      <c r="U60" s="98" t="e">
        <f>'23Q1_P1'!U54/'23Q1_P1'!U$11*100</f>
        <v>#DIV/0!</v>
      </c>
      <c r="V60" s="98" t="e">
        <f>'23Q1_P1'!V54/'23Q1_P1'!V$11*100</f>
        <v>#DIV/0!</v>
      </c>
      <c r="W60" s="98" t="e">
        <f>'23Q1_P1'!W54/'23Q1_P1'!W$11*100</f>
        <v>#DIV/0!</v>
      </c>
      <c r="X60" s="98" t="e">
        <f>'23Q1_P1'!X54/'23Q1_P1'!X$11*100</f>
        <v>#DIV/0!</v>
      </c>
      <c r="AB60" s="27" t="s">
        <v>89</v>
      </c>
    </row>
    <row r="61" spans="1:28" ht="15" customHeight="1" x14ac:dyDescent="0.2">
      <c r="AB61" s="3" t="s">
        <v>89</v>
      </c>
    </row>
    <row r="62" spans="1:28" ht="15" customHeight="1" x14ac:dyDescent="0.2">
      <c r="AB62" s="3" t="s">
        <v>89</v>
      </c>
    </row>
    <row r="63" spans="1:28" ht="15" customHeight="1" x14ac:dyDescent="0.2">
      <c r="A63" s="3" t="s">
        <v>89</v>
      </c>
      <c r="B63" s="3" t="s">
        <v>89</v>
      </c>
      <c r="C63" s="3" t="s">
        <v>89</v>
      </c>
      <c r="D63" s="3" t="s">
        <v>89</v>
      </c>
      <c r="E63" s="3" t="s">
        <v>89</v>
      </c>
      <c r="F63" s="3" t="s">
        <v>89</v>
      </c>
      <c r="G63" s="3" t="s">
        <v>89</v>
      </c>
      <c r="H63" s="3" t="s">
        <v>89</v>
      </c>
      <c r="I63" s="3" t="s">
        <v>89</v>
      </c>
      <c r="J63" s="3" t="s">
        <v>89</v>
      </c>
      <c r="K63" s="3" t="s">
        <v>89</v>
      </c>
      <c r="L63" s="3" t="s">
        <v>89</v>
      </c>
      <c r="M63" s="3" t="s">
        <v>89</v>
      </c>
      <c r="N63" s="3" t="s">
        <v>89</v>
      </c>
      <c r="O63" s="3" t="s">
        <v>89</v>
      </c>
      <c r="P63" s="3" t="s">
        <v>89</v>
      </c>
      <c r="Q63" s="3" t="s">
        <v>89</v>
      </c>
      <c r="R63" s="3" t="s">
        <v>89</v>
      </c>
      <c r="S63" s="3" t="s">
        <v>89</v>
      </c>
      <c r="T63" s="3" t="s">
        <v>89</v>
      </c>
      <c r="U63" s="3" t="s">
        <v>89</v>
      </c>
      <c r="V63" s="3" t="s">
        <v>89</v>
      </c>
      <c r="W63" s="3" t="s">
        <v>89</v>
      </c>
      <c r="X63" s="3" t="s">
        <v>89</v>
      </c>
      <c r="Y63" s="3" t="s">
        <v>89</v>
      </c>
      <c r="Z63" s="3" t="s">
        <v>89</v>
      </c>
      <c r="AA63" s="3" t="s">
        <v>89</v>
      </c>
      <c r="AB63" s="3" t="s">
        <v>89</v>
      </c>
    </row>
  </sheetData>
  <mergeCells count="3">
    <mergeCell ref="A2:G2"/>
    <mergeCell ref="A6:B7"/>
    <mergeCell ref="A38:B39"/>
  </mergeCells>
  <phoneticPr fontId="3"/>
  <printOptions horizontalCentered="1"/>
  <pageMargins left="0.7" right="0.7" top="0.75" bottom="0.75" header="0.3" footer="0.3"/>
  <pageSetup paperSize="9" scale="75" orientation="portrait" r:id="rId1"/>
  <headerFooter>
    <oddFooter>&amp;R2</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5471-4A33-4D4D-BA0C-AC50B12D4846}">
  <dimension ref="A1:AB46"/>
  <sheetViews>
    <sheetView defaultGridColor="0" colorId="23" zoomScaleNormal="100" workbookViewId="0">
      <pane xSplit="8" ySplit="7" topLeftCell="I8"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t="s">
        <v>219</v>
      </c>
      <c r="B6" s="313"/>
      <c r="C6" s="117">
        <f>'23Q1_パラメータ設定'!$M$4</f>
        <v>2022</v>
      </c>
      <c r="D6" s="30">
        <f>'23Q1_パラメータ設定'!$N$4</f>
        <v>2023</v>
      </c>
      <c r="E6" s="117">
        <f>'23Q1_パラメータ設定'!$M$4</f>
        <v>2022</v>
      </c>
      <c r="F6" s="122">
        <f>'23Q1_パラメータ設定'!$N$4</f>
        <v>2023</v>
      </c>
      <c r="I6" s="61" t="s">
        <v>448</v>
      </c>
      <c r="J6" s="61" t="s">
        <v>108</v>
      </c>
      <c r="K6" s="61" t="s">
        <v>109</v>
      </c>
      <c r="L6" s="61" t="s">
        <v>110</v>
      </c>
      <c r="M6" s="61" t="s">
        <v>104</v>
      </c>
      <c r="N6" s="61" t="s">
        <v>105</v>
      </c>
      <c r="O6" s="61" t="s">
        <v>106</v>
      </c>
      <c r="P6" s="61" t="s">
        <v>107</v>
      </c>
      <c r="Q6" s="61" t="s">
        <v>111</v>
      </c>
      <c r="R6" s="61" t="s">
        <v>112</v>
      </c>
      <c r="S6" s="61" t="s">
        <v>113</v>
      </c>
      <c r="T6" s="61" t="s">
        <v>114</v>
      </c>
      <c r="U6" s="61" t="s">
        <v>115</v>
      </c>
      <c r="V6" s="61" t="s">
        <v>116</v>
      </c>
      <c r="W6" s="61" t="s">
        <v>117</v>
      </c>
      <c r="X6" s="62" t="s">
        <v>118</v>
      </c>
      <c r="AB6" s="27" t="s">
        <v>89</v>
      </c>
    </row>
    <row r="7" spans="1:28" s="27" customFormat="1" ht="15" customHeight="1" x14ac:dyDescent="0.25">
      <c r="A7" s="314"/>
      <c r="B7" s="315"/>
      <c r="C7" s="119" t="s">
        <v>238</v>
      </c>
      <c r="D7" s="35" t="s">
        <v>238</v>
      </c>
      <c r="E7" s="118" t="s">
        <v>217</v>
      </c>
      <c r="F7" s="118" t="s">
        <v>217</v>
      </c>
      <c r="I7" s="64" t="s">
        <v>238</v>
      </c>
      <c r="J7" s="64" t="s">
        <v>552</v>
      </c>
      <c r="K7" s="64" t="s">
        <v>552</v>
      </c>
      <c r="L7" s="64" t="s">
        <v>552</v>
      </c>
      <c r="M7" s="64" t="s">
        <v>552</v>
      </c>
      <c r="N7" s="64" t="s">
        <v>552</v>
      </c>
      <c r="O7" s="64" t="s">
        <v>552</v>
      </c>
      <c r="P7" s="64" t="s">
        <v>552</v>
      </c>
      <c r="Q7" s="64" t="s">
        <v>552</v>
      </c>
      <c r="R7" s="64" t="s">
        <v>552</v>
      </c>
      <c r="S7" s="64" t="s">
        <v>552</v>
      </c>
      <c r="T7" s="64" t="s">
        <v>552</v>
      </c>
      <c r="U7" s="64" t="s">
        <v>552</v>
      </c>
      <c r="V7" s="64" t="s">
        <v>552</v>
      </c>
      <c r="W7" s="64" t="s">
        <v>552</v>
      </c>
      <c r="X7" s="63" t="s">
        <v>552</v>
      </c>
      <c r="AB7" s="27" t="s">
        <v>89</v>
      </c>
    </row>
    <row r="8" spans="1:28" s="27" customFormat="1" ht="15" customHeight="1" x14ac:dyDescent="0.25">
      <c r="A8" s="36" t="s">
        <v>120</v>
      </c>
      <c r="B8" s="11" t="s">
        <v>133</v>
      </c>
      <c r="C8" s="37">
        <f t="shared" ref="C8:C22" si="0">+IF(OR(P8="",P8=0),"―",IF(P8&lt;0,ROUNDDOWN(P8/10^6,0)+-0.0000001,ROUNDDOWN(P8/10^6,0)))</f>
        <v>27577</v>
      </c>
      <c r="D8" s="37">
        <f t="shared" ref="D8:D22" si="1">+IF(OR(Q8="",Q8=0),"―",IF(Q8&lt;0,ROUNDDOWN(Q8/10^6,0)+-0.0000001,ROUNDDOWN(Q8/10^6,0)))</f>
        <v>29991</v>
      </c>
      <c r="E8" s="37">
        <f>'22Q4_P3'!E8</f>
        <v>27918</v>
      </c>
      <c r="F8" s="37">
        <f>'22Q4_P3'!F8</f>
        <v>28164</v>
      </c>
      <c r="I8" s="48"/>
      <c r="J8" s="48"/>
      <c r="K8" s="48"/>
      <c r="L8" s="48">
        <v>18128140745</v>
      </c>
      <c r="M8" s="48">
        <v>23756505737</v>
      </c>
      <c r="N8" s="48">
        <v>22475314262</v>
      </c>
      <c r="O8" s="48">
        <v>24004525903</v>
      </c>
      <c r="P8" s="48">
        <v>27577998974</v>
      </c>
      <c r="Q8" s="48">
        <v>29991501277</v>
      </c>
      <c r="R8" s="48"/>
      <c r="S8" s="48"/>
      <c r="T8" s="48"/>
      <c r="U8" s="48"/>
      <c r="V8" s="48"/>
      <c r="W8" s="48"/>
      <c r="X8" s="48"/>
      <c r="Z8" s="27" t="s">
        <v>643</v>
      </c>
      <c r="AB8" s="27" t="s">
        <v>89</v>
      </c>
    </row>
    <row r="9" spans="1:28" s="27" customFormat="1" ht="15" customHeight="1" x14ac:dyDescent="0.25">
      <c r="A9" s="38" t="s">
        <v>121</v>
      </c>
      <c r="B9" s="6" t="s">
        <v>517</v>
      </c>
      <c r="C9" s="39">
        <f t="shared" si="0"/>
        <v>11117</v>
      </c>
      <c r="D9" s="39">
        <f t="shared" si="1"/>
        <v>13738</v>
      </c>
      <c r="E9" s="39">
        <f>'22Q4_P3'!E9</f>
        <v>10340</v>
      </c>
      <c r="F9" s="39">
        <f>'22Q4_P3'!F9</f>
        <v>11957</v>
      </c>
      <c r="I9" s="40"/>
      <c r="J9" s="40"/>
      <c r="K9" s="40"/>
      <c r="L9" s="40">
        <v>7462433166</v>
      </c>
      <c r="M9" s="40">
        <v>12150118141</v>
      </c>
      <c r="N9" s="40">
        <v>9381827780</v>
      </c>
      <c r="O9" s="40">
        <v>8009527833</v>
      </c>
      <c r="P9" s="40">
        <v>11117572313</v>
      </c>
      <c r="Q9" s="40">
        <v>13738743405</v>
      </c>
      <c r="R9" s="40"/>
      <c r="S9" s="40"/>
      <c r="T9" s="40"/>
      <c r="U9" s="40"/>
      <c r="V9" s="40"/>
      <c r="W9" s="40"/>
      <c r="X9" s="40"/>
      <c r="Z9" s="27" t="s">
        <v>643</v>
      </c>
      <c r="AB9" s="27" t="s">
        <v>89</v>
      </c>
    </row>
    <row r="10" spans="1:28" s="27" customFormat="1" ht="15" customHeight="1" x14ac:dyDescent="0.25">
      <c r="A10" s="38" t="s">
        <v>122</v>
      </c>
      <c r="B10" s="6" t="s">
        <v>518</v>
      </c>
      <c r="C10" s="39">
        <f t="shared" si="0"/>
        <v>14844</v>
      </c>
      <c r="D10" s="39">
        <f t="shared" si="1"/>
        <v>14195</v>
      </c>
      <c r="E10" s="39">
        <f>'22Q4_P3'!E10</f>
        <v>15729</v>
      </c>
      <c r="F10" s="39">
        <f>'22Q4_P3'!F10</f>
        <v>13850</v>
      </c>
      <c r="I10" s="40"/>
      <c r="J10" s="40"/>
      <c r="K10" s="40"/>
      <c r="L10" s="40">
        <v>9918633547</v>
      </c>
      <c r="M10" s="40">
        <v>10668198228</v>
      </c>
      <c r="N10" s="40">
        <v>12017389042</v>
      </c>
      <c r="O10" s="40">
        <v>14780605867</v>
      </c>
      <c r="P10" s="40">
        <v>14844389720</v>
      </c>
      <c r="Q10" s="40">
        <v>14195522820</v>
      </c>
      <c r="R10" s="40"/>
      <c r="S10" s="40"/>
      <c r="T10" s="40"/>
      <c r="U10" s="40"/>
      <c r="V10" s="40"/>
      <c r="W10" s="40"/>
      <c r="X10" s="40"/>
      <c r="Z10" s="27" t="s">
        <v>643</v>
      </c>
      <c r="AB10" s="27" t="s">
        <v>89</v>
      </c>
    </row>
    <row r="11" spans="1:28" s="27" customFormat="1" ht="15" customHeight="1" x14ac:dyDescent="0.25">
      <c r="A11" s="38" t="s">
        <v>123</v>
      </c>
      <c r="B11" s="6" t="s">
        <v>134</v>
      </c>
      <c r="C11" s="39">
        <f t="shared" si="0"/>
        <v>50</v>
      </c>
      <c r="D11" s="39">
        <f t="shared" si="1"/>
        <v>59</v>
      </c>
      <c r="E11" s="39">
        <f>'22Q4_P3'!E11</f>
        <v>27</v>
      </c>
      <c r="F11" s="39">
        <f>'22Q4_P3'!F11</f>
        <v>83</v>
      </c>
      <c r="I11" s="40"/>
      <c r="J11" s="40"/>
      <c r="K11" s="40"/>
      <c r="L11" s="40">
        <v>69104525</v>
      </c>
      <c r="M11" s="40">
        <v>49709190</v>
      </c>
      <c r="N11" s="40">
        <v>40637781</v>
      </c>
      <c r="O11" s="40">
        <v>43002887</v>
      </c>
      <c r="P11" s="40">
        <v>50849194</v>
      </c>
      <c r="Q11" s="40">
        <v>59418165</v>
      </c>
      <c r="R11" s="40"/>
      <c r="S11" s="40"/>
      <c r="T11" s="40"/>
      <c r="U11" s="40"/>
      <c r="V11" s="40"/>
      <c r="W11" s="40"/>
      <c r="X11" s="40"/>
      <c r="Z11" s="27" t="s">
        <v>643</v>
      </c>
      <c r="AB11" s="27" t="s">
        <v>89</v>
      </c>
    </row>
    <row r="12" spans="1:28" s="27" customFormat="1" ht="15" customHeight="1" x14ac:dyDescent="0.25">
      <c r="A12" s="42" t="s">
        <v>124</v>
      </c>
      <c r="B12" s="8" t="s">
        <v>31</v>
      </c>
      <c r="C12" s="43">
        <f t="shared" si="0"/>
        <v>1565</v>
      </c>
      <c r="D12" s="43">
        <f t="shared" si="1"/>
        <v>1997</v>
      </c>
      <c r="E12" s="43">
        <f>'22Q4_P3'!E12</f>
        <v>1820</v>
      </c>
      <c r="F12" s="43">
        <f>'22Q4_P3'!F12</f>
        <v>2273</v>
      </c>
      <c r="I12" s="43">
        <f t="shared" ref="I12:P12" si="2">I8-SUM(I9:I11)</f>
        <v>0</v>
      </c>
      <c r="J12" s="43">
        <f t="shared" si="2"/>
        <v>0</v>
      </c>
      <c r="K12" s="43">
        <f t="shared" si="2"/>
        <v>0</v>
      </c>
      <c r="L12" s="43">
        <f t="shared" si="2"/>
        <v>677969507</v>
      </c>
      <c r="M12" s="43">
        <f t="shared" si="2"/>
        <v>888480178</v>
      </c>
      <c r="N12" s="43">
        <f t="shared" si="2"/>
        <v>1035459659</v>
      </c>
      <c r="O12" s="43">
        <f t="shared" si="2"/>
        <v>1171389316</v>
      </c>
      <c r="P12" s="43">
        <f t="shared" si="2"/>
        <v>1565187747</v>
      </c>
      <c r="Q12" s="43">
        <f t="shared" ref="Q12:X12" si="3">Q8-SUM(Q9:Q11)</f>
        <v>1997816887</v>
      </c>
      <c r="R12" s="43">
        <f t="shared" si="3"/>
        <v>0</v>
      </c>
      <c r="S12" s="43">
        <f t="shared" si="3"/>
        <v>0</v>
      </c>
      <c r="T12" s="43">
        <f t="shared" si="3"/>
        <v>0</v>
      </c>
      <c r="U12" s="43">
        <f t="shared" si="3"/>
        <v>0</v>
      </c>
      <c r="V12" s="43">
        <f t="shared" si="3"/>
        <v>0</v>
      </c>
      <c r="W12" s="43">
        <f t="shared" si="3"/>
        <v>0</v>
      </c>
      <c r="X12" s="43">
        <f t="shared" si="3"/>
        <v>0</v>
      </c>
      <c r="AB12" s="27" t="s">
        <v>89</v>
      </c>
    </row>
    <row r="13" spans="1:28" s="27" customFormat="1" ht="15" customHeight="1" x14ac:dyDescent="0.25">
      <c r="A13" s="36" t="s">
        <v>125</v>
      </c>
      <c r="B13" s="5" t="s">
        <v>519</v>
      </c>
      <c r="C13" s="37">
        <f t="shared" si="0"/>
        <v>42277</v>
      </c>
      <c r="D13" s="37">
        <f t="shared" si="1"/>
        <v>45518</v>
      </c>
      <c r="E13" s="37">
        <f>'22Q4_P3'!E13</f>
        <v>42826</v>
      </c>
      <c r="F13" s="37">
        <f>'22Q4_P3'!F13</f>
        <v>41688</v>
      </c>
      <c r="I13" s="37">
        <f t="shared" ref="I13:X13" si="4">SUM(I14,I18,I21)</f>
        <v>0</v>
      </c>
      <c r="J13" s="37">
        <f t="shared" si="4"/>
        <v>0</v>
      </c>
      <c r="K13" s="37">
        <f t="shared" si="4"/>
        <v>0</v>
      </c>
      <c r="L13" s="37">
        <f t="shared" si="4"/>
        <v>18989867049</v>
      </c>
      <c r="M13" s="37">
        <f t="shared" si="4"/>
        <v>28308357011</v>
      </c>
      <c r="N13" s="37">
        <f t="shared" si="4"/>
        <v>32096718148</v>
      </c>
      <c r="O13" s="37">
        <f t="shared" si="4"/>
        <v>35310672301</v>
      </c>
      <c r="P13" s="37">
        <f>SUM(P14,P18,P21)</f>
        <v>42277743803</v>
      </c>
      <c r="Q13" s="37">
        <f t="shared" si="4"/>
        <v>45518877428</v>
      </c>
      <c r="R13" s="37">
        <f t="shared" si="4"/>
        <v>0</v>
      </c>
      <c r="S13" s="37">
        <f t="shared" si="4"/>
        <v>0</v>
      </c>
      <c r="T13" s="37">
        <f t="shared" si="4"/>
        <v>0</v>
      </c>
      <c r="U13" s="37">
        <f t="shared" si="4"/>
        <v>0</v>
      </c>
      <c r="V13" s="37">
        <f t="shared" si="4"/>
        <v>0</v>
      </c>
      <c r="W13" s="37">
        <f t="shared" si="4"/>
        <v>0</v>
      </c>
      <c r="X13" s="37">
        <f t="shared" si="4"/>
        <v>0</v>
      </c>
      <c r="AB13" s="27" t="s">
        <v>89</v>
      </c>
    </row>
    <row r="14" spans="1:28" s="27" customFormat="1" ht="15" customHeight="1" x14ac:dyDescent="0.25">
      <c r="A14" s="38" t="s">
        <v>126</v>
      </c>
      <c r="B14" s="6" t="s">
        <v>520</v>
      </c>
      <c r="C14" s="39">
        <f t="shared" si="0"/>
        <v>14715</v>
      </c>
      <c r="D14" s="39">
        <f t="shared" si="1"/>
        <v>18890</v>
      </c>
      <c r="E14" s="39">
        <f>'22Q4_P3'!E14</f>
        <v>14902</v>
      </c>
      <c r="F14" s="39">
        <f>'22Q4_P3'!F14</f>
        <v>14711</v>
      </c>
      <c r="I14" s="40"/>
      <c r="J14" s="40"/>
      <c r="K14" s="40"/>
      <c r="L14" s="40">
        <v>8151667980</v>
      </c>
      <c r="M14" s="40">
        <v>8831390891</v>
      </c>
      <c r="N14" s="40">
        <v>10280467639</v>
      </c>
      <c r="O14" s="40">
        <v>11719481328</v>
      </c>
      <c r="P14" s="40">
        <v>14715292654</v>
      </c>
      <c r="Q14" s="40">
        <v>18890107793</v>
      </c>
      <c r="R14" s="40"/>
      <c r="S14" s="40"/>
      <c r="T14" s="40"/>
      <c r="U14" s="40"/>
      <c r="V14" s="40"/>
      <c r="W14" s="40"/>
      <c r="X14" s="40"/>
      <c r="Z14" s="27" t="s">
        <v>643</v>
      </c>
      <c r="AB14" s="27" t="s">
        <v>89</v>
      </c>
    </row>
    <row r="15" spans="1:28" s="27" customFormat="1" ht="15" customHeight="1" x14ac:dyDescent="0.25">
      <c r="A15" s="41" t="s">
        <v>127</v>
      </c>
      <c r="B15" s="7" t="s">
        <v>135</v>
      </c>
      <c r="C15" s="39">
        <f t="shared" si="0"/>
        <v>9096</v>
      </c>
      <c r="D15" s="39">
        <f t="shared" si="1"/>
        <v>10323</v>
      </c>
      <c r="E15" s="39">
        <f>'22Q4_P3'!E15</f>
        <v>9224</v>
      </c>
      <c r="F15" s="39">
        <f>'22Q4_P3'!F15</f>
        <v>9228</v>
      </c>
      <c r="I15" s="40"/>
      <c r="J15" s="40"/>
      <c r="K15" s="40"/>
      <c r="L15" s="40">
        <v>5510989673</v>
      </c>
      <c r="M15" s="40">
        <v>5939694962</v>
      </c>
      <c r="N15" s="40">
        <v>6602803609</v>
      </c>
      <c r="O15" s="40">
        <v>7169639961</v>
      </c>
      <c r="P15" s="40">
        <v>9096140157</v>
      </c>
      <c r="Q15" s="40">
        <v>10323664416</v>
      </c>
      <c r="R15" s="40"/>
      <c r="S15" s="40"/>
      <c r="T15" s="40"/>
      <c r="U15" s="40"/>
      <c r="V15" s="40"/>
      <c r="W15" s="40"/>
      <c r="X15" s="40"/>
      <c r="Z15" s="27" t="s">
        <v>643</v>
      </c>
      <c r="AB15" s="27" t="s">
        <v>89</v>
      </c>
    </row>
    <row r="16" spans="1:28" s="27" customFormat="1" ht="15" customHeight="1" x14ac:dyDescent="0.25">
      <c r="A16" s="41" t="s">
        <v>128</v>
      </c>
      <c r="B16" s="7" t="s">
        <v>136</v>
      </c>
      <c r="C16" s="39">
        <f t="shared" si="0"/>
        <v>2677</v>
      </c>
      <c r="D16" s="39">
        <f t="shared" si="1"/>
        <v>5744</v>
      </c>
      <c r="E16" s="39">
        <f>'22Q4_P3'!E16</f>
        <v>2677</v>
      </c>
      <c r="F16" s="39">
        <f>'22Q4_P3'!F16</f>
        <v>2695</v>
      </c>
      <c r="I16" s="40"/>
      <c r="J16" s="40"/>
      <c r="K16" s="40"/>
      <c r="L16" s="40">
        <v>1267383611</v>
      </c>
      <c r="M16" s="40">
        <v>965229035</v>
      </c>
      <c r="N16" s="40">
        <v>1158211290</v>
      </c>
      <c r="O16" s="40">
        <v>1512474729</v>
      </c>
      <c r="P16" s="40">
        <v>2677291833</v>
      </c>
      <c r="Q16" s="40">
        <v>5744872461</v>
      </c>
      <c r="R16" s="40"/>
      <c r="S16" s="40"/>
      <c r="T16" s="40"/>
      <c r="U16" s="40"/>
      <c r="V16" s="40"/>
      <c r="W16" s="40"/>
      <c r="X16" s="40"/>
      <c r="Z16" s="27" t="s">
        <v>643</v>
      </c>
      <c r="AB16" s="27" t="s">
        <v>89</v>
      </c>
    </row>
    <row r="17" spans="1:28" s="27" customFormat="1" ht="15" customHeight="1" x14ac:dyDescent="0.25">
      <c r="A17" s="41" t="s">
        <v>124</v>
      </c>
      <c r="B17" s="7" t="s">
        <v>31</v>
      </c>
      <c r="C17" s="39">
        <f t="shared" si="0"/>
        <v>2941</v>
      </c>
      <c r="D17" s="39">
        <f t="shared" si="1"/>
        <v>2821</v>
      </c>
      <c r="E17" s="39">
        <f>'22Q4_P3'!E17</f>
        <v>3001</v>
      </c>
      <c r="F17" s="39">
        <f>'22Q4_P3'!F17</f>
        <v>2787</v>
      </c>
      <c r="I17" s="39">
        <f t="shared" ref="I17:P17" si="5">I14-SUM(I15:I16)</f>
        <v>0</v>
      </c>
      <c r="J17" s="39">
        <f t="shared" si="5"/>
        <v>0</v>
      </c>
      <c r="K17" s="39">
        <f t="shared" si="5"/>
        <v>0</v>
      </c>
      <c r="L17" s="39">
        <f t="shared" si="5"/>
        <v>1373294696</v>
      </c>
      <c r="M17" s="39">
        <f t="shared" si="5"/>
        <v>1926466894</v>
      </c>
      <c r="N17" s="39">
        <f t="shared" si="5"/>
        <v>2519452740</v>
      </c>
      <c r="O17" s="39">
        <f t="shared" si="5"/>
        <v>3037366638</v>
      </c>
      <c r="P17" s="39">
        <f t="shared" si="5"/>
        <v>2941860664</v>
      </c>
      <c r="Q17" s="39">
        <f t="shared" ref="Q17:X17" si="6">Q14-SUM(Q15:Q16)</f>
        <v>2821570916</v>
      </c>
      <c r="R17" s="39">
        <f t="shared" si="6"/>
        <v>0</v>
      </c>
      <c r="S17" s="39">
        <f t="shared" si="6"/>
        <v>0</v>
      </c>
      <c r="T17" s="39">
        <f t="shared" si="6"/>
        <v>0</v>
      </c>
      <c r="U17" s="39">
        <f t="shared" si="6"/>
        <v>0</v>
      </c>
      <c r="V17" s="39">
        <f t="shared" si="6"/>
        <v>0</v>
      </c>
      <c r="W17" s="39">
        <f t="shared" si="6"/>
        <v>0</v>
      </c>
      <c r="X17" s="39">
        <f t="shared" si="6"/>
        <v>0</v>
      </c>
      <c r="AB17" s="27" t="s">
        <v>89</v>
      </c>
    </row>
    <row r="18" spans="1:28" s="27" customFormat="1" ht="15" customHeight="1" x14ac:dyDescent="0.25">
      <c r="A18" s="38" t="s">
        <v>129</v>
      </c>
      <c r="B18" s="6" t="s">
        <v>521</v>
      </c>
      <c r="C18" s="39">
        <f t="shared" si="0"/>
        <v>19089</v>
      </c>
      <c r="D18" s="39">
        <f t="shared" si="1"/>
        <v>17479</v>
      </c>
      <c r="E18" s="39">
        <f>'22Q4_P3'!E18</f>
        <v>19539</v>
      </c>
      <c r="F18" s="39">
        <f>'22Q4_P3'!F18</f>
        <v>17897</v>
      </c>
      <c r="I18" s="40"/>
      <c r="J18" s="40"/>
      <c r="K18" s="40"/>
      <c r="L18" s="40">
        <v>7933535753</v>
      </c>
      <c r="M18" s="40">
        <v>12833235348</v>
      </c>
      <c r="N18" s="40">
        <v>14350711960</v>
      </c>
      <c r="O18" s="40">
        <v>15619505838</v>
      </c>
      <c r="P18" s="40">
        <v>19089859210</v>
      </c>
      <c r="Q18" s="40">
        <v>17479280960</v>
      </c>
      <c r="R18" s="40"/>
      <c r="S18" s="40"/>
      <c r="T18" s="40"/>
      <c r="U18" s="40"/>
      <c r="V18" s="40"/>
      <c r="W18" s="40"/>
      <c r="X18" s="40"/>
      <c r="Z18" s="27" t="s">
        <v>643</v>
      </c>
      <c r="AB18" s="27" t="s">
        <v>89</v>
      </c>
    </row>
    <row r="19" spans="1:28" s="27" customFormat="1" ht="15" customHeight="1" x14ac:dyDescent="0.25">
      <c r="A19" s="41" t="s">
        <v>130</v>
      </c>
      <c r="B19" s="7" t="s">
        <v>137</v>
      </c>
      <c r="C19" s="39">
        <f t="shared" si="0"/>
        <v>17891</v>
      </c>
      <c r="D19" s="39">
        <f t="shared" si="1"/>
        <v>16227</v>
      </c>
      <c r="E19" s="39">
        <f>'22Q4_P3'!E19</f>
        <v>18283</v>
      </c>
      <c r="F19" s="39">
        <f>'22Q4_P3'!F19</f>
        <v>16656</v>
      </c>
      <c r="I19" s="40"/>
      <c r="J19" s="40"/>
      <c r="K19" s="40"/>
      <c r="L19" s="40">
        <v>7554977636</v>
      </c>
      <c r="M19" s="40">
        <v>12313979746</v>
      </c>
      <c r="N19" s="40">
        <v>13648888831</v>
      </c>
      <c r="O19" s="40">
        <v>14386445859</v>
      </c>
      <c r="P19" s="40">
        <v>17891730586</v>
      </c>
      <c r="Q19" s="40">
        <v>16227640861</v>
      </c>
      <c r="R19" s="40"/>
      <c r="S19" s="40"/>
      <c r="T19" s="40"/>
      <c r="U19" s="40"/>
      <c r="V19" s="40"/>
      <c r="W19" s="40"/>
      <c r="X19" s="40"/>
      <c r="Z19" s="27" t="s">
        <v>643</v>
      </c>
      <c r="AB19" s="27" t="s">
        <v>89</v>
      </c>
    </row>
    <row r="20" spans="1:28" s="27" customFormat="1" ht="15" customHeight="1" x14ac:dyDescent="0.25">
      <c r="A20" s="41" t="s">
        <v>124</v>
      </c>
      <c r="B20" s="7" t="s">
        <v>31</v>
      </c>
      <c r="C20" s="39">
        <f t="shared" si="0"/>
        <v>1198</v>
      </c>
      <c r="D20" s="39">
        <f t="shared" si="1"/>
        <v>1251</v>
      </c>
      <c r="E20" s="39">
        <f>'22Q4_P3'!E20</f>
        <v>1255</v>
      </c>
      <c r="F20" s="39">
        <f>'22Q4_P3'!F20</f>
        <v>1241</v>
      </c>
      <c r="I20" s="39">
        <f t="shared" ref="I20:X20" si="7">I18-I19</f>
        <v>0</v>
      </c>
      <c r="J20" s="39">
        <f t="shared" si="7"/>
        <v>0</v>
      </c>
      <c r="K20" s="39">
        <f t="shared" si="7"/>
        <v>0</v>
      </c>
      <c r="L20" s="39">
        <f t="shared" si="7"/>
        <v>378558117</v>
      </c>
      <c r="M20" s="39">
        <f t="shared" si="7"/>
        <v>519255602</v>
      </c>
      <c r="N20" s="39">
        <f t="shared" si="7"/>
        <v>701823129</v>
      </c>
      <c r="O20" s="39">
        <f t="shared" si="7"/>
        <v>1233059979</v>
      </c>
      <c r="P20" s="39">
        <f>P18-P19</f>
        <v>1198128624</v>
      </c>
      <c r="Q20" s="39">
        <f t="shared" si="7"/>
        <v>1251640099</v>
      </c>
      <c r="R20" s="39">
        <f t="shared" si="7"/>
        <v>0</v>
      </c>
      <c r="S20" s="39">
        <f t="shared" si="7"/>
        <v>0</v>
      </c>
      <c r="T20" s="39">
        <f t="shared" si="7"/>
        <v>0</v>
      </c>
      <c r="U20" s="39">
        <f t="shared" si="7"/>
        <v>0</v>
      </c>
      <c r="V20" s="39">
        <f t="shared" si="7"/>
        <v>0</v>
      </c>
      <c r="W20" s="39">
        <f t="shared" si="7"/>
        <v>0</v>
      </c>
      <c r="X20" s="39">
        <f t="shared" si="7"/>
        <v>0</v>
      </c>
      <c r="AB20" s="27" t="s">
        <v>89</v>
      </c>
    </row>
    <row r="21" spans="1:28" s="27" customFormat="1" ht="15" customHeight="1" x14ac:dyDescent="0.25">
      <c r="A21" s="38" t="s">
        <v>132</v>
      </c>
      <c r="B21" s="6" t="s">
        <v>138</v>
      </c>
      <c r="C21" s="39">
        <f t="shared" si="0"/>
        <v>8472</v>
      </c>
      <c r="D21" s="39">
        <f t="shared" si="1"/>
        <v>9149</v>
      </c>
      <c r="E21" s="39">
        <f>'22Q4_P3'!E21</f>
        <v>8384</v>
      </c>
      <c r="F21" s="39">
        <f>'22Q4_P3'!F21</f>
        <v>9079</v>
      </c>
      <c r="I21" s="40"/>
      <c r="J21" s="40"/>
      <c r="K21" s="40"/>
      <c r="L21" s="40">
        <v>2904663316</v>
      </c>
      <c r="M21" s="40">
        <v>6643730772</v>
      </c>
      <c r="N21" s="40">
        <v>7465538549</v>
      </c>
      <c r="O21" s="40">
        <v>7971685135</v>
      </c>
      <c r="P21" s="40">
        <v>8472591939</v>
      </c>
      <c r="Q21" s="40">
        <v>9149488675</v>
      </c>
      <c r="R21" s="40"/>
      <c r="S21" s="40"/>
      <c r="T21" s="40"/>
      <c r="U21" s="40"/>
      <c r="V21" s="40"/>
      <c r="W21" s="40"/>
      <c r="X21" s="40"/>
      <c r="Z21" s="27" t="s">
        <v>643</v>
      </c>
      <c r="AB21" s="27" t="s">
        <v>89</v>
      </c>
    </row>
    <row r="22" spans="1:28" s="27" customFormat="1" ht="15" customHeight="1" x14ac:dyDescent="0.25">
      <c r="A22" s="45" t="s">
        <v>131</v>
      </c>
      <c r="B22" s="13" t="s">
        <v>139</v>
      </c>
      <c r="C22" s="46">
        <f t="shared" si="0"/>
        <v>69855</v>
      </c>
      <c r="D22" s="46">
        <f t="shared" si="1"/>
        <v>75510</v>
      </c>
      <c r="E22" s="46">
        <f>'22Q4_P3'!E22</f>
        <v>70745</v>
      </c>
      <c r="F22" s="46">
        <f>'22Q4_P3'!F22</f>
        <v>69852</v>
      </c>
      <c r="I22" s="46">
        <f t="shared" ref="I22:O22" si="8">SUM(I8,I13)</f>
        <v>0</v>
      </c>
      <c r="J22" s="46">
        <f t="shared" si="8"/>
        <v>0</v>
      </c>
      <c r="K22" s="46">
        <f t="shared" si="8"/>
        <v>0</v>
      </c>
      <c r="L22" s="46">
        <f t="shared" si="8"/>
        <v>37118007794</v>
      </c>
      <c r="M22" s="46">
        <f t="shared" si="8"/>
        <v>52064862748</v>
      </c>
      <c r="N22" s="46">
        <f t="shared" si="8"/>
        <v>54572032410</v>
      </c>
      <c r="O22" s="46">
        <f t="shared" si="8"/>
        <v>59315198204</v>
      </c>
      <c r="P22" s="46">
        <f>SUM(P8,P13)</f>
        <v>69855742777</v>
      </c>
      <c r="Q22" s="46">
        <f t="shared" ref="Q22:X22" si="9">SUM(Q8,Q13)</f>
        <v>75510378705</v>
      </c>
      <c r="R22" s="46">
        <f t="shared" si="9"/>
        <v>0</v>
      </c>
      <c r="S22" s="46">
        <f t="shared" si="9"/>
        <v>0</v>
      </c>
      <c r="T22" s="46">
        <f t="shared" si="9"/>
        <v>0</v>
      </c>
      <c r="U22" s="46">
        <f t="shared" si="9"/>
        <v>0</v>
      </c>
      <c r="V22" s="46">
        <f t="shared" si="9"/>
        <v>0</v>
      </c>
      <c r="W22" s="46">
        <f t="shared" si="9"/>
        <v>0</v>
      </c>
      <c r="X22" s="46">
        <f t="shared" si="9"/>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0">+IF(OR(P24="",P24=0),"―",IF(P24&lt;0,ROUNDDOWN(P24/10^6,0)+-0.0000001,ROUNDDOWN(P24/10^6,0)))</f>
        <v>25076</v>
      </c>
      <c r="D24" s="37">
        <f t="shared" ref="D24:D43" si="11">+IF(OR(Q24="",Q24=0),"―",IF(Q24&lt;0,ROUNDDOWN(Q24/10^6,0)+-0.0000001,ROUNDDOWN(Q24/10^6,0)))</f>
        <v>22905</v>
      </c>
      <c r="E24" s="37">
        <f>'22Q4_P3'!E24</f>
        <v>25905</v>
      </c>
      <c r="F24" s="37">
        <f>'22Q4_P3'!F24</f>
        <v>20382</v>
      </c>
      <c r="I24" s="48"/>
      <c r="J24" s="48"/>
      <c r="K24" s="48"/>
      <c r="L24" s="48">
        <v>14525733739</v>
      </c>
      <c r="M24" s="48">
        <v>22915448048</v>
      </c>
      <c r="N24" s="48">
        <v>19310496009</v>
      </c>
      <c r="O24" s="48">
        <v>21383932518</v>
      </c>
      <c r="P24" s="48">
        <v>25076880144</v>
      </c>
      <c r="Q24" s="48">
        <v>22905018058</v>
      </c>
      <c r="R24" s="48"/>
      <c r="S24" s="48"/>
      <c r="T24" s="48"/>
      <c r="U24" s="48"/>
      <c r="V24" s="48"/>
      <c r="W24" s="48"/>
      <c r="X24" s="48"/>
      <c r="Z24" s="27" t="s">
        <v>643</v>
      </c>
      <c r="AB24" s="27" t="s">
        <v>89</v>
      </c>
    </row>
    <row r="25" spans="1:28" s="27" customFormat="1" ht="15" customHeight="1" x14ac:dyDescent="0.25">
      <c r="A25" s="38" t="s">
        <v>141</v>
      </c>
      <c r="B25" s="6" t="s">
        <v>617</v>
      </c>
      <c r="C25" s="39">
        <f t="shared" si="10"/>
        <v>6500</v>
      </c>
      <c r="D25" s="39">
        <f t="shared" si="11"/>
        <v>3000</v>
      </c>
      <c r="E25" s="39">
        <f>'22Q4_P3'!E25</f>
        <v>5177</v>
      </c>
      <c r="F25" s="39">
        <f>'22Q4_P3'!F25</f>
        <v>500</v>
      </c>
      <c r="I25" s="40"/>
      <c r="J25" s="40"/>
      <c r="K25" s="40"/>
      <c r="L25" s="40">
        <v>1000000000</v>
      </c>
      <c r="M25" s="40">
        <v>6900000000</v>
      </c>
      <c r="N25" s="40">
        <v>3500000000</v>
      </c>
      <c r="O25" s="40">
        <v>3500000000</v>
      </c>
      <c r="P25" s="40">
        <v>6500000000</v>
      </c>
      <c r="Q25" s="40">
        <v>3000000000</v>
      </c>
      <c r="R25" s="40"/>
      <c r="S25" s="40"/>
      <c r="T25" s="40"/>
      <c r="U25" s="40"/>
      <c r="V25" s="40"/>
      <c r="W25" s="40"/>
      <c r="X25" s="40"/>
      <c r="Z25" s="27" t="s">
        <v>643</v>
      </c>
      <c r="AB25" s="27" t="s">
        <v>89</v>
      </c>
    </row>
    <row r="26" spans="1:28" s="27" customFormat="1" ht="15" customHeight="1" x14ac:dyDescent="0.25">
      <c r="A26" s="38" t="s">
        <v>142</v>
      </c>
      <c r="B26" s="6" t="s">
        <v>618</v>
      </c>
      <c r="C26" s="39">
        <f t="shared" si="10"/>
        <v>3650</v>
      </c>
      <c r="D26" s="39">
        <f t="shared" si="11"/>
        <v>3682</v>
      </c>
      <c r="E26" s="39">
        <f>'22Q4_P3'!E26</f>
        <v>4260</v>
      </c>
      <c r="F26" s="39">
        <f>'22Q4_P3'!F26</f>
        <v>3682</v>
      </c>
      <c r="I26" s="40"/>
      <c r="J26" s="40"/>
      <c r="K26" s="40"/>
      <c r="L26" s="40">
        <v>2674618000</v>
      </c>
      <c r="M26" s="40">
        <v>2821508000</v>
      </c>
      <c r="N26" s="40">
        <v>3224952000</v>
      </c>
      <c r="O26" s="40">
        <v>3508137000</v>
      </c>
      <c r="P26" s="40">
        <v>3650592000</v>
      </c>
      <c r="Q26" s="40">
        <v>3682856000</v>
      </c>
      <c r="R26" s="40"/>
      <c r="S26" s="40"/>
      <c r="T26" s="40"/>
      <c r="U26" s="40"/>
      <c r="V26" s="40"/>
      <c r="W26" s="40"/>
      <c r="X26" s="40"/>
      <c r="Z26" s="27" t="s">
        <v>643</v>
      </c>
      <c r="AB26" s="27" t="s">
        <v>89</v>
      </c>
    </row>
    <row r="27" spans="1:28" s="27" customFormat="1" ht="15" customHeight="1" x14ac:dyDescent="0.25">
      <c r="A27" s="38" t="s">
        <v>143</v>
      </c>
      <c r="B27" s="6" t="s">
        <v>159</v>
      </c>
      <c r="C27" s="39">
        <f t="shared" si="10"/>
        <v>8701</v>
      </c>
      <c r="D27" s="39">
        <f t="shared" si="11"/>
        <v>9962</v>
      </c>
      <c r="E27" s="39">
        <f>'22Q4_P3'!E27</f>
        <v>8923</v>
      </c>
      <c r="F27" s="39">
        <f>'22Q4_P3'!F27</f>
        <v>9198</v>
      </c>
      <c r="I27" s="40"/>
      <c r="J27" s="40"/>
      <c r="K27" s="40"/>
      <c r="L27" s="40">
        <v>6202556369</v>
      </c>
      <c r="M27" s="40">
        <v>7241094898</v>
      </c>
      <c r="N27" s="40">
        <v>6867741120</v>
      </c>
      <c r="O27" s="40">
        <v>8179179698</v>
      </c>
      <c r="P27" s="40">
        <v>8701001041</v>
      </c>
      <c r="Q27" s="40">
        <v>9962900950</v>
      </c>
      <c r="R27" s="40"/>
      <c r="S27" s="40"/>
      <c r="T27" s="40"/>
      <c r="U27" s="40"/>
      <c r="V27" s="40"/>
      <c r="W27" s="40"/>
      <c r="X27" s="40"/>
      <c r="Z27" s="27" t="s">
        <v>643</v>
      </c>
      <c r="AB27" s="27" t="s">
        <v>89</v>
      </c>
    </row>
    <row r="28" spans="1:28" s="27" customFormat="1" ht="15" customHeight="1" x14ac:dyDescent="0.25">
      <c r="A28" s="42" t="s">
        <v>124</v>
      </c>
      <c r="B28" s="8" t="s">
        <v>31</v>
      </c>
      <c r="C28" s="43">
        <f t="shared" si="10"/>
        <v>6225</v>
      </c>
      <c r="D28" s="43">
        <f t="shared" si="11"/>
        <v>6259</v>
      </c>
      <c r="E28" s="43">
        <f>'22Q4_P3'!E28</f>
        <v>7544</v>
      </c>
      <c r="F28" s="43">
        <f>'22Q4_P3'!F28</f>
        <v>7000</v>
      </c>
      <c r="I28" s="43">
        <f t="shared" ref="I28:P28" si="12">I24-SUM(I25:I27)</f>
        <v>0</v>
      </c>
      <c r="J28" s="43">
        <f t="shared" si="12"/>
        <v>0</v>
      </c>
      <c r="K28" s="43">
        <f t="shared" si="12"/>
        <v>0</v>
      </c>
      <c r="L28" s="43">
        <f t="shared" si="12"/>
        <v>4648559370</v>
      </c>
      <c r="M28" s="43">
        <f t="shared" si="12"/>
        <v>5952845150</v>
      </c>
      <c r="N28" s="43">
        <f t="shared" si="12"/>
        <v>5717802889</v>
      </c>
      <c r="O28" s="43">
        <f t="shared" si="12"/>
        <v>6196615820</v>
      </c>
      <c r="P28" s="43">
        <f t="shared" si="12"/>
        <v>6225287103</v>
      </c>
      <c r="Q28" s="43">
        <f t="shared" ref="Q28:X28" si="13">Q24-SUM(Q25:Q27)</f>
        <v>6259261108</v>
      </c>
      <c r="R28" s="43">
        <f t="shared" si="13"/>
        <v>0</v>
      </c>
      <c r="S28" s="43">
        <f t="shared" si="13"/>
        <v>0</v>
      </c>
      <c r="T28" s="43">
        <f t="shared" si="13"/>
        <v>0</v>
      </c>
      <c r="U28" s="43">
        <f t="shared" si="13"/>
        <v>0</v>
      </c>
      <c r="V28" s="43">
        <f t="shared" si="13"/>
        <v>0</v>
      </c>
      <c r="W28" s="43">
        <f t="shared" si="13"/>
        <v>0</v>
      </c>
      <c r="X28" s="43">
        <f t="shared" si="13"/>
        <v>0</v>
      </c>
      <c r="AB28" s="27" t="s">
        <v>89</v>
      </c>
    </row>
    <row r="29" spans="1:28" s="27" customFormat="1" ht="15" customHeight="1" x14ac:dyDescent="0.25">
      <c r="A29" s="36" t="s">
        <v>144</v>
      </c>
      <c r="B29" s="5" t="s">
        <v>522</v>
      </c>
      <c r="C29" s="37">
        <f t="shared" si="10"/>
        <v>24666</v>
      </c>
      <c r="D29" s="37">
        <f t="shared" si="11"/>
        <v>28593</v>
      </c>
      <c r="E29" s="37">
        <f>'22Q4_P3'!E29</f>
        <v>24689</v>
      </c>
      <c r="F29" s="37">
        <f>'22Q4_P3'!F29</f>
        <v>27897</v>
      </c>
      <c r="I29" s="48"/>
      <c r="J29" s="48"/>
      <c r="K29" s="48"/>
      <c r="L29" s="48">
        <v>10644184107</v>
      </c>
      <c r="M29" s="48">
        <v>14109523877</v>
      </c>
      <c r="N29" s="48">
        <v>18805841256</v>
      </c>
      <c r="O29" s="48">
        <v>19333390641</v>
      </c>
      <c r="P29" s="48">
        <v>24666307158</v>
      </c>
      <c r="Q29" s="48">
        <v>28593635903</v>
      </c>
      <c r="R29" s="48"/>
      <c r="S29" s="48"/>
      <c r="T29" s="48"/>
      <c r="U29" s="48"/>
      <c r="V29" s="48"/>
      <c r="W29" s="48"/>
      <c r="X29" s="48"/>
      <c r="Z29" s="27" t="s">
        <v>643</v>
      </c>
      <c r="AB29" s="27" t="s">
        <v>89</v>
      </c>
    </row>
    <row r="30" spans="1:28" s="27" customFormat="1" ht="15" customHeight="1" x14ac:dyDescent="0.25">
      <c r="A30" s="38" t="s">
        <v>145</v>
      </c>
      <c r="B30" s="6" t="s">
        <v>694</v>
      </c>
      <c r="C30" s="39">
        <f t="shared" si="10"/>
        <v>15671</v>
      </c>
      <c r="D30" s="39">
        <f t="shared" si="11"/>
        <v>18005</v>
      </c>
      <c r="E30" s="39">
        <f>'22Q4_P3'!E30</f>
        <v>15619</v>
      </c>
      <c r="F30" s="39">
        <f>'22Q4_P3'!F30</f>
        <v>18275</v>
      </c>
      <c r="I30" s="40"/>
      <c r="J30" s="40"/>
      <c r="K30" s="40"/>
      <c r="L30" s="40">
        <v>7495739000</v>
      </c>
      <c r="M30" s="40">
        <v>8074231000</v>
      </c>
      <c r="N30" s="40">
        <v>11856787000</v>
      </c>
      <c r="O30" s="40">
        <v>11198650000</v>
      </c>
      <c r="P30" s="40">
        <v>15671071000</v>
      </c>
      <c r="Q30" s="40">
        <v>18005716000</v>
      </c>
      <c r="R30" s="40"/>
      <c r="S30" s="40"/>
      <c r="T30" s="40"/>
      <c r="U30" s="40"/>
      <c r="V30" s="40"/>
      <c r="W30" s="40"/>
      <c r="X30" s="40"/>
      <c r="Z30" s="27" t="s">
        <v>643</v>
      </c>
      <c r="AB30" s="27" t="s">
        <v>89</v>
      </c>
    </row>
    <row r="31" spans="1:28" s="27" customFormat="1" ht="15" customHeight="1" x14ac:dyDescent="0.25">
      <c r="A31" s="38" t="s">
        <v>146</v>
      </c>
      <c r="B31" s="6" t="s">
        <v>523</v>
      </c>
      <c r="C31" s="39">
        <f t="shared" si="10"/>
        <v>3544</v>
      </c>
      <c r="D31" s="39">
        <f t="shared" si="11"/>
        <v>3404</v>
      </c>
      <c r="E31" s="39">
        <f>'22Q4_P3'!E31</f>
        <v>3592</v>
      </c>
      <c r="F31" s="39">
        <f>'22Q4_P3'!F31</f>
        <v>3429</v>
      </c>
      <c r="I31" s="40"/>
      <c r="J31" s="40"/>
      <c r="K31" s="40"/>
      <c r="L31" s="40">
        <v>1235000661</v>
      </c>
      <c r="M31" s="40">
        <v>1762083209</v>
      </c>
      <c r="N31" s="40">
        <v>2498098437</v>
      </c>
      <c r="O31" s="40">
        <v>3326568729</v>
      </c>
      <c r="P31" s="40">
        <v>3544318425</v>
      </c>
      <c r="Q31" s="40">
        <v>3404307861</v>
      </c>
      <c r="R31" s="40"/>
      <c r="S31" s="40"/>
      <c r="T31" s="40"/>
      <c r="U31" s="40"/>
      <c r="V31" s="40"/>
      <c r="W31" s="40"/>
      <c r="X31" s="40"/>
      <c r="Z31" s="27" t="s">
        <v>643</v>
      </c>
      <c r="AB31" s="27" t="s">
        <v>89</v>
      </c>
    </row>
    <row r="32" spans="1:28" s="27" customFormat="1" ht="15" customHeight="1" x14ac:dyDescent="0.25">
      <c r="A32" s="38" t="s">
        <v>147</v>
      </c>
      <c r="B32" s="6" t="s">
        <v>524</v>
      </c>
      <c r="C32" s="39">
        <f t="shared" si="10"/>
        <v>1783</v>
      </c>
      <c r="D32" s="39">
        <f t="shared" si="11"/>
        <v>1910</v>
      </c>
      <c r="E32" s="39">
        <f>'22Q4_P3'!E32</f>
        <v>1765</v>
      </c>
      <c r="F32" s="39">
        <f>'22Q4_P3'!F32</f>
        <v>1848</v>
      </c>
      <c r="I32" s="40"/>
      <c r="J32" s="40"/>
      <c r="K32" s="40"/>
      <c r="L32" s="40">
        <v>1207195234</v>
      </c>
      <c r="M32" s="40">
        <v>1336034633</v>
      </c>
      <c r="N32" s="40">
        <v>1411322611</v>
      </c>
      <c r="O32" s="40">
        <v>1656185682</v>
      </c>
      <c r="P32" s="40">
        <v>1783578225</v>
      </c>
      <c r="Q32" s="40">
        <v>1910026981</v>
      </c>
      <c r="R32" s="40"/>
      <c r="S32" s="40"/>
      <c r="T32" s="40"/>
      <c r="U32" s="40"/>
      <c r="V32" s="40"/>
      <c r="W32" s="40"/>
      <c r="X32" s="40"/>
      <c r="Z32" s="27" t="s">
        <v>643</v>
      </c>
      <c r="AB32" s="27" t="s">
        <v>89</v>
      </c>
    </row>
    <row r="33" spans="1:28" s="27" customFormat="1" ht="15" customHeight="1" x14ac:dyDescent="0.25">
      <c r="A33" s="38" t="s">
        <v>124</v>
      </c>
      <c r="B33" s="6" t="s">
        <v>31</v>
      </c>
      <c r="C33" s="39">
        <f t="shared" si="10"/>
        <v>3667</v>
      </c>
      <c r="D33" s="39">
        <f t="shared" si="11"/>
        <v>5273</v>
      </c>
      <c r="E33" s="39">
        <f>'22Q4_P3'!E33</f>
        <v>3712</v>
      </c>
      <c r="F33" s="39">
        <f>'22Q4_P3'!F33</f>
        <v>4344</v>
      </c>
      <c r="I33" s="43">
        <f t="shared" ref="I33:X33" si="14">I29-SUM(I30:I32)</f>
        <v>0</v>
      </c>
      <c r="J33" s="43">
        <f t="shared" si="14"/>
        <v>0</v>
      </c>
      <c r="K33" s="43">
        <f t="shared" si="14"/>
        <v>0</v>
      </c>
      <c r="L33" s="43">
        <f t="shared" si="14"/>
        <v>706249212</v>
      </c>
      <c r="M33" s="43">
        <f t="shared" si="14"/>
        <v>2937175035</v>
      </c>
      <c r="N33" s="43">
        <f t="shared" si="14"/>
        <v>3039633208</v>
      </c>
      <c r="O33" s="43">
        <f t="shared" si="14"/>
        <v>3151986230</v>
      </c>
      <c r="P33" s="43">
        <f>P29-SUM(P30:P32)</f>
        <v>3667339508</v>
      </c>
      <c r="Q33" s="43">
        <f t="shared" si="14"/>
        <v>5273585061</v>
      </c>
      <c r="R33" s="43">
        <f t="shared" si="14"/>
        <v>0</v>
      </c>
      <c r="S33" s="43">
        <f t="shared" si="14"/>
        <v>0</v>
      </c>
      <c r="T33" s="43">
        <f t="shared" si="14"/>
        <v>0</v>
      </c>
      <c r="U33" s="43">
        <f t="shared" si="14"/>
        <v>0</v>
      </c>
      <c r="V33" s="43">
        <f t="shared" si="14"/>
        <v>0</v>
      </c>
      <c r="W33" s="43">
        <f t="shared" si="14"/>
        <v>0</v>
      </c>
      <c r="X33" s="43">
        <f t="shared" si="14"/>
        <v>0</v>
      </c>
      <c r="Y33" s="27" t="s">
        <v>821</v>
      </c>
      <c r="AB33" s="27" t="s">
        <v>89</v>
      </c>
    </row>
    <row r="34" spans="1:28" s="27" customFormat="1" ht="15" customHeight="1" x14ac:dyDescent="0.25">
      <c r="A34" s="45" t="s">
        <v>148</v>
      </c>
      <c r="B34" s="13" t="s">
        <v>160</v>
      </c>
      <c r="C34" s="46">
        <f t="shared" si="10"/>
        <v>49743</v>
      </c>
      <c r="D34" s="46">
        <f t="shared" si="11"/>
        <v>51498</v>
      </c>
      <c r="E34" s="46">
        <f>'22Q4_P3'!E34</f>
        <v>50595</v>
      </c>
      <c r="F34" s="46">
        <f>'22Q4_P3'!F34</f>
        <v>48280</v>
      </c>
      <c r="I34" s="46">
        <f t="shared" ref="I34:O34" si="15">SUM(I24,I29)</f>
        <v>0</v>
      </c>
      <c r="J34" s="46">
        <f t="shared" si="15"/>
        <v>0</v>
      </c>
      <c r="K34" s="46">
        <f t="shared" si="15"/>
        <v>0</v>
      </c>
      <c r="L34" s="46">
        <f t="shared" si="15"/>
        <v>25169917846</v>
      </c>
      <c r="M34" s="46">
        <f t="shared" si="15"/>
        <v>37024971925</v>
      </c>
      <c r="N34" s="46">
        <f t="shared" si="15"/>
        <v>38116337265</v>
      </c>
      <c r="O34" s="46">
        <f t="shared" si="15"/>
        <v>40717323159</v>
      </c>
      <c r="P34" s="46">
        <f>SUM(P24,P29)</f>
        <v>49743187302</v>
      </c>
      <c r="Q34" s="46">
        <f t="shared" ref="Q34:X34" si="16">SUM(Q24,Q29)</f>
        <v>51498653961</v>
      </c>
      <c r="R34" s="46">
        <f t="shared" si="16"/>
        <v>0</v>
      </c>
      <c r="S34" s="46">
        <f t="shared" si="16"/>
        <v>0</v>
      </c>
      <c r="T34" s="46">
        <f t="shared" si="16"/>
        <v>0</v>
      </c>
      <c r="U34" s="46">
        <f t="shared" si="16"/>
        <v>0</v>
      </c>
      <c r="V34" s="46">
        <f t="shared" si="16"/>
        <v>0</v>
      </c>
      <c r="W34" s="46">
        <f t="shared" si="16"/>
        <v>0</v>
      </c>
      <c r="X34" s="46">
        <f t="shared" si="16"/>
        <v>0</v>
      </c>
      <c r="AB34" s="27" t="s">
        <v>89</v>
      </c>
    </row>
    <row r="35" spans="1:28" s="27" customFormat="1" ht="15" customHeight="1" x14ac:dyDescent="0.25">
      <c r="A35" s="36" t="s">
        <v>149</v>
      </c>
      <c r="B35" s="11" t="s">
        <v>525</v>
      </c>
      <c r="C35" s="37">
        <f t="shared" si="10"/>
        <v>20102</v>
      </c>
      <c r="D35" s="37">
        <f t="shared" si="11"/>
        <v>23920</v>
      </c>
      <c r="E35" s="37">
        <f>'22Q4_P3'!E35</f>
        <v>20139</v>
      </c>
      <c r="F35" s="37">
        <f>'22Q4_P3'!F35</f>
        <v>21476</v>
      </c>
      <c r="I35" s="37">
        <f t="shared" ref="I35:P35" si="17">SUM(I36:I39)</f>
        <v>0</v>
      </c>
      <c r="J35" s="37">
        <f t="shared" si="17"/>
        <v>0</v>
      </c>
      <c r="K35" s="37">
        <f t="shared" si="17"/>
        <v>0</v>
      </c>
      <c r="L35" s="37">
        <f t="shared" si="17"/>
        <v>11916358964</v>
      </c>
      <c r="M35" s="37">
        <f t="shared" si="17"/>
        <v>15005215996</v>
      </c>
      <c r="N35" s="37">
        <f t="shared" si="17"/>
        <v>16411888127</v>
      </c>
      <c r="O35" s="37">
        <f t="shared" si="17"/>
        <v>18580627591</v>
      </c>
      <c r="P35" s="37">
        <f t="shared" si="17"/>
        <v>20102425716</v>
      </c>
      <c r="Q35" s="37">
        <f t="shared" ref="Q35:X35" si="18">SUM(Q36:Q39)</f>
        <v>23920028864</v>
      </c>
      <c r="R35" s="37">
        <f t="shared" si="18"/>
        <v>0</v>
      </c>
      <c r="S35" s="37">
        <f t="shared" si="18"/>
        <v>0</v>
      </c>
      <c r="T35" s="37">
        <f t="shared" si="18"/>
        <v>0</v>
      </c>
      <c r="U35" s="37">
        <f t="shared" si="18"/>
        <v>0</v>
      </c>
      <c r="V35" s="37">
        <f t="shared" si="18"/>
        <v>0</v>
      </c>
      <c r="W35" s="37">
        <f t="shared" si="18"/>
        <v>0</v>
      </c>
      <c r="X35" s="37">
        <f t="shared" si="18"/>
        <v>0</v>
      </c>
      <c r="AB35" s="27" t="s">
        <v>89</v>
      </c>
    </row>
    <row r="36" spans="1:28" s="27" customFormat="1" ht="15" customHeight="1" x14ac:dyDescent="0.25">
      <c r="A36" s="38" t="s">
        <v>150</v>
      </c>
      <c r="B36" s="6" t="s">
        <v>526</v>
      </c>
      <c r="C36" s="39">
        <f t="shared" si="10"/>
        <v>630</v>
      </c>
      <c r="D36" s="39">
        <f t="shared" si="11"/>
        <v>658</v>
      </c>
      <c r="E36" s="39">
        <f>'22Q4_P3'!E36</f>
        <v>630</v>
      </c>
      <c r="F36" s="39">
        <f>'22Q4_P3'!F36</f>
        <v>658</v>
      </c>
      <c r="I36" s="40"/>
      <c r="J36" s="40"/>
      <c r="K36" s="40"/>
      <c r="L36" s="40">
        <v>550901850</v>
      </c>
      <c r="M36" s="40">
        <v>574809450</v>
      </c>
      <c r="N36" s="40">
        <v>583619300</v>
      </c>
      <c r="O36" s="40">
        <v>595005200</v>
      </c>
      <c r="P36" s="40">
        <v>630988075</v>
      </c>
      <c r="Q36" s="40">
        <v>658704481</v>
      </c>
      <c r="R36" s="40"/>
      <c r="S36" s="40"/>
      <c r="T36" s="40"/>
      <c r="U36" s="40"/>
      <c r="V36" s="40"/>
      <c r="W36" s="40"/>
      <c r="X36" s="40"/>
      <c r="Z36" s="27" t="s">
        <v>643</v>
      </c>
      <c r="AB36" s="27" t="s">
        <v>89</v>
      </c>
    </row>
    <row r="37" spans="1:28" s="27" customFormat="1" ht="15" customHeight="1" x14ac:dyDescent="0.25">
      <c r="A37" s="38" t="s">
        <v>151</v>
      </c>
      <c r="B37" s="6" t="s">
        <v>161</v>
      </c>
      <c r="C37" s="39">
        <f t="shared" si="10"/>
        <v>5530</v>
      </c>
      <c r="D37" s="39">
        <f t="shared" si="11"/>
        <v>5557</v>
      </c>
      <c r="E37" s="39">
        <f>'22Q4_P3'!E37</f>
        <v>5530</v>
      </c>
      <c r="F37" s="39">
        <f>'22Q4_P3'!F37</f>
        <v>5557</v>
      </c>
      <c r="I37" s="40"/>
      <c r="J37" s="40"/>
      <c r="K37" s="40"/>
      <c r="L37" s="40">
        <v>5450162060</v>
      </c>
      <c r="M37" s="40">
        <v>5474069660</v>
      </c>
      <c r="N37" s="40">
        <v>5482879510</v>
      </c>
      <c r="O37" s="40">
        <v>5494265410</v>
      </c>
      <c r="P37" s="40">
        <v>5530248285</v>
      </c>
      <c r="Q37" s="40">
        <v>5557964691</v>
      </c>
      <c r="R37" s="40"/>
      <c r="S37" s="40"/>
      <c r="T37" s="40"/>
      <c r="U37" s="40"/>
      <c r="V37" s="40"/>
      <c r="W37" s="40"/>
      <c r="X37" s="40"/>
      <c r="Z37" s="27" t="s">
        <v>643</v>
      </c>
      <c r="AB37" s="27" t="s">
        <v>89</v>
      </c>
    </row>
    <row r="38" spans="1:28" s="27" customFormat="1" ht="15" customHeight="1" x14ac:dyDescent="0.25">
      <c r="A38" s="38" t="s">
        <v>152</v>
      </c>
      <c r="B38" s="6" t="s">
        <v>527</v>
      </c>
      <c r="C38" s="39">
        <f t="shared" si="10"/>
        <v>13941</v>
      </c>
      <c r="D38" s="39">
        <f t="shared" si="11"/>
        <v>17703</v>
      </c>
      <c r="E38" s="39">
        <f>'22Q4_P3'!E38</f>
        <v>13979</v>
      </c>
      <c r="F38" s="39">
        <f>'22Q4_P3'!F38</f>
        <v>15259</v>
      </c>
      <c r="I38" s="40"/>
      <c r="J38" s="40"/>
      <c r="K38" s="40"/>
      <c r="L38" s="40">
        <v>5915378730</v>
      </c>
      <c r="M38" s="40">
        <v>8956420562</v>
      </c>
      <c r="N38" s="40">
        <v>10345554313</v>
      </c>
      <c r="O38" s="40">
        <v>12491632640</v>
      </c>
      <c r="P38" s="40">
        <v>13941465015</v>
      </c>
      <c r="Q38" s="40">
        <v>17703635351</v>
      </c>
      <c r="R38" s="40"/>
      <c r="S38" s="40"/>
      <c r="T38" s="40"/>
      <c r="U38" s="40"/>
      <c r="V38" s="40"/>
      <c r="W38" s="40"/>
      <c r="X38" s="40"/>
      <c r="Z38" s="27" t="s">
        <v>643</v>
      </c>
      <c r="AB38" s="27" t="s">
        <v>89</v>
      </c>
    </row>
    <row r="39" spans="1:28" s="27" customFormat="1" ht="15" customHeight="1" x14ac:dyDescent="0.25">
      <c r="A39" s="42" t="s">
        <v>153</v>
      </c>
      <c r="B39" s="8" t="s">
        <v>162</v>
      </c>
      <c r="C39" s="43">
        <f t="shared" si="10"/>
        <v>-9.9999999999999995E-8</v>
      </c>
      <c r="D39" s="43">
        <f t="shared" si="11"/>
        <v>-9.9999999999999995E-8</v>
      </c>
      <c r="E39" s="43">
        <f>'22Q4_P3'!E39</f>
        <v>-9.9999999999999995E-8</v>
      </c>
      <c r="F39" s="43">
        <f>'22Q4_P3'!F39</f>
        <v>-9.9999999999999995E-8</v>
      </c>
      <c r="I39" s="44"/>
      <c r="J39" s="44"/>
      <c r="K39" s="44"/>
      <c r="L39" s="44">
        <v>-83676</v>
      </c>
      <c r="M39" s="44">
        <v>-83676</v>
      </c>
      <c r="N39" s="44">
        <v>-164996</v>
      </c>
      <c r="O39" s="44">
        <v>-275659</v>
      </c>
      <c r="P39" s="44">
        <v>-275659</v>
      </c>
      <c r="Q39" s="44">
        <v>-275659</v>
      </c>
      <c r="R39" s="44"/>
      <c r="S39" s="44"/>
      <c r="T39" s="44"/>
      <c r="U39" s="44"/>
      <c r="V39" s="44"/>
      <c r="W39" s="44"/>
      <c r="X39" s="44"/>
      <c r="Z39" s="27" t="s">
        <v>643</v>
      </c>
      <c r="AB39" s="27" t="s">
        <v>89</v>
      </c>
    </row>
    <row r="40" spans="1:28" s="27" customFormat="1" ht="15" customHeight="1" x14ac:dyDescent="0.25">
      <c r="A40" s="45" t="s">
        <v>156</v>
      </c>
      <c r="B40" s="13" t="s">
        <v>163</v>
      </c>
      <c r="C40" s="46">
        <f t="shared" si="10"/>
        <v>2</v>
      </c>
      <c r="D40" s="46">
        <f t="shared" si="11"/>
        <v>83</v>
      </c>
      <c r="E40" s="46">
        <f>'22Q4_P3'!E40</f>
        <v>1</v>
      </c>
      <c r="F40" s="46">
        <f>'22Q4_P3'!F40</f>
        <v>88</v>
      </c>
      <c r="I40" s="47"/>
      <c r="J40" s="47"/>
      <c r="K40" s="47"/>
      <c r="L40" s="47">
        <v>29069479</v>
      </c>
      <c r="M40" s="47">
        <v>27952261</v>
      </c>
      <c r="N40" s="47">
        <v>32911771</v>
      </c>
      <c r="O40" s="47">
        <v>8185401</v>
      </c>
      <c r="P40" s="47">
        <v>2129907</v>
      </c>
      <c r="Q40" s="47">
        <v>83557680</v>
      </c>
      <c r="R40" s="47"/>
      <c r="S40" s="47"/>
      <c r="T40" s="47"/>
      <c r="U40" s="47"/>
      <c r="V40" s="47"/>
      <c r="W40" s="47"/>
      <c r="X40" s="47"/>
      <c r="Z40" s="27" t="s">
        <v>643</v>
      </c>
      <c r="AB40" s="27" t="s">
        <v>89</v>
      </c>
    </row>
    <row r="41" spans="1:28" s="27" customFormat="1" ht="15" customHeight="1" x14ac:dyDescent="0.25">
      <c r="A41" s="45" t="s">
        <v>157</v>
      </c>
      <c r="B41" s="13" t="s">
        <v>528</v>
      </c>
      <c r="C41" s="46">
        <f t="shared" si="10"/>
        <v>7</v>
      </c>
      <c r="D41" s="46">
        <f t="shared" si="11"/>
        <v>8</v>
      </c>
      <c r="E41" s="46">
        <f>'22Q4_P3'!E41</f>
        <v>7</v>
      </c>
      <c r="F41" s="46">
        <f>'22Q4_P3'!F41</f>
        <v>8</v>
      </c>
      <c r="I41" s="47"/>
      <c r="J41" s="47"/>
      <c r="K41" s="47"/>
      <c r="L41" s="47">
        <v>2661505</v>
      </c>
      <c r="M41" s="47">
        <v>6722566</v>
      </c>
      <c r="N41" s="47">
        <v>10895247</v>
      </c>
      <c r="O41" s="47">
        <v>9062053</v>
      </c>
      <c r="P41" s="47">
        <v>7999852</v>
      </c>
      <c r="Q41" s="47">
        <v>8138200</v>
      </c>
      <c r="R41" s="47"/>
      <c r="S41" s="47"/>
      <c r="T41" s="47"/>
      <c r="U41" s="47"/>
      <c r="V41" s="47"/>
      <c r="W41" s="47"/>
      <c r="X41" s="47"/>
      <c r="Z41" s="27" t="s">
        <v>643</v>
      </c>
      <c r="AB41" s="27" t="s">
        <v>89</v>
      </c>
    </row>
    <row r="42" spans="1:28" s="27" customFormat="1" ht="15" customHeight="1" x14ac:dyDescent="0.25">
      <c r="A42" s="45" t="s">
        <v>155</v>
      </c>
      <c r="B42" s="13" t="s">
        <v>529</v>
      </c>
      <c r="C42" s="46">
        <f t="shared" si="10"/>
        <v>20112</v>
      </c>
      <c r="D42" s="46">
        <f t="shared" si="11"/>
        <v>24011</v>
      </c>
      <c r="E42" s="46">
        <f>'22Q4_P3'!E42</f>
        <v>20149</v>
      </c>
      <c r="F42" s="46">
        <f>'22Q4_P3'!F42</f>
        <v>21572</v>
      </c>
      <c r="I42" s="46">
        <f t="shared" ref="I42:X42" si="19">SUM(I35,I40,I41)</f>
        <v>0</v>
      </c>
      <c r="J42" s="46">
        <f t="shared" si="19"/>
        <v>0</v>
      </c>
      <c r="K42" s="46">
        <f t="shared" si="19"/>
        <v>0</v>
      </c>
      <c r="L42" s="46">
        <f t="shared" si="19"/>
        <v>11948089948</v>
      </c>
      <c r="M42" s="46">
        <f t="shared" si="19"/>
        <v>15039890823</v>
      </c>
      <c r="N42" s="46">
        <f t="shared" si="19"/>
        <v>16455695145</v>
      </c>
      <c r="O42" s="46">
        <f t="shared" si="19"/>
        <v>18597875045</v>
      </c>
      <c r="P42" s="46">
        <f>SUM(P35,P40,P41)</f>
        <v>20112555475</v>
      </c>
      <c r="Q42" s="46">
        <f t="shared" si="19"/>
        <v>24011724744</v>
      </c>
      <c r="R42" s="46">
        <f t="shared" si="19"/>
        <v>0</v>
      </c>
      <c r="S42" s="46">
        <f t="shared" si="19"/>
        <v>0</v>
      </c>
      <c r="T42" s="46">
        <f t="shared" si="19"/>
        <v>0</v>
      </c>
      <c r="U42" s="46">
        <f t="shared" si="19"/>
        <v>0</v>
      </c>
      <c r="V42" s="46">
        <f t="shared" si="19"/>
        <v>0</v>
      </c>
      <c r="W42" s="46">
        <f t="shared" si="19"/>
        <v>0</v>
      </c>
      <c r="X42" s="46">
        <f t="shared" si="19"/>
        <v>0</v>
      </c>
      <c r="AB42" s="27" t="s">
        <v>89</v>
      </c>
    </row>
    <row r="43" spans="1:28" s="27" customFormat="1" ht="15" customHeight="1" x14ac:dyDescent="0.25">
      <c r="A43" s="45" t="s">
        <v>154</v>
      </c>
      <c r="B43" s="13" t="s">
        <v>530</v>
      </c>
      <c r="C43" s="46">
        <f t="shared" si="10"/>
        <v>69855</v>
      </c>
      <c r="D43" s="46">
        <f t="shared" si="11"/>
        <v>75510</v>
      </c>
      <c r="E43" s="46">
        <f>'22Q4_P3'!E43</f>
        <v>70745</v>
      </c>
      <c r="F43" s="46">
        <f>'22Q4_P3'!F43</f>
        <v>69852</v>
      </c>
      <c r="I43" s="46">
        <f t="shared" ref="I43:X43" si="20">SUM(I34,I42)</f>
        <v>0</v>
      </c>
      <c r="J43" s="46">
        <f t="shared" si="20"/>
        <v>0</v>
      </c>
      <c r="K43" s="46">
        <f t="shared" si="20"/>
        <v>0</v>
      </c>
      <c r="L43" s="46">
        <f t="shared" si="20"/>
        <v>37118007794</v>
      </c>
      <c r="M43" s="46">
        <f t="shared" si="20"/>
        <v>52064862748</v>
      </c>
      <c r="N43" s="46">
        <f t="shared" si="20"/>
        <v>54572032410</v>
      </c>
      <c r="O43" s="46">
        <f t="shared" si="20"/>
        <v>59315198204</v>
      </c>
      <c r="P43" s="46">
        <f>SUM(P34,P42)</f>
        <v>69855742777</v>
      </c>
      <c r="Q43" s="46">
        <f t="shared" si="20"/>
        <v>75510378705</v>
      </c>
      <c r="R43" s="46">
        <f t="shared" si="20"/>
        <v>0</v>
      </c>
      <c r="S43" s="46">
        <f t="shared" si="20"/>
        <v>0</v>
      </c>
      <c r="T43" s="46">
        <f t="shared" si="20"/>
        <v>0</v>
      </c>
      <c r="U43" s="46">
        <f t="shared" si="20"/>
        <v>0</v>
      </c>
      <c r="V43" s="46">
        <f t="shared" si="20"/>
        <v>0</v>
      </c>
      <c r="W43" s="46">
        <f t="shared" si="20"/>
        <v>0</v>
      </c>
      <c r="X43" s="46">
        <f t="shared" si="20"/>
        <v>0</v>
      </c>
      <c r="AB43" s="27" t="s">
        <v>89</v>
      </c>
    </row>
    <row r="44" spans="1:28" ht="15" customHeight="1" x14ac:dyDescent="0.2">
      <c r="I44" s="3" t="b">
        <f t="shared" ref="I44:X44" si="21">I43=I22</f>
        <v>1</v>
      </c>
      <c r="J44" s="3" t="b">
        <f t="shared" si="21"/>
        <v>1</v>
      </c>
      <c r="K44" s="3" t="b">
        <f t="shared" si="21"/>
        <v>1</v>
      </c>
      <c r="L44" s="3" t="b">
        <f t="shared" si="21"/>
        <v>1</v>
      </c>
      <c r="M44" s="3" t="b">
        <f t="shared" si="21"/>
        <v>1</v>
      </c>
      <c r="N44" s="3" t="b">
        <f t="shared" si="21"/>
        <v>1</v>
      </c>
      <c r="O44" s="3" t="b">
        <f>O43=O22</f>
        <v>1</v>
      </c>
      <c r="P44" s="3" t="b">
        <f t="shared" si="21"/>
        <v>1</v>
      </c>
      <c r="Q44" s="3" t="b">
        <f t="shared" si="21"/>
        <v>1</v>
      </c>
      <c r="R44" s="3" t="b">
        <f t="shared" si="21"/>
        <v>1</v>
      </c>
      <c r="S44" s="3" t="b">
        <f t="shared" si="21"/>
        <v>1</v>
      </c>
      <c r="T44" s="3" t="b">
        <f t="shared" si="21"/>
        <v>1</v>
      </c>
      <c r="U44" s="3" t="b">
        <f t="shared" si="21"/>
        <v>1</v>
      </c>
      <c r="V44" s="3" t="b">
        <f t="shared" si="21"/>
        <v>1</v>
      </c>
      <c r="W44" s="3" t="b">
        <f t="shared" si="21"/>
        <v>1</v>
      </c>
      <c r="X44" s="3" t="b">
        <f t="shared" si="21"/>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r:id="rId1"/>
  <headerFooter>
    <oddFooter>&amp;R3</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B0A2-3122-4F51-9173-BBD6797093E3}">
  <dimension ref="A1:AB56"/>
  <sheetViews>
    <sheetView defaultGridColor="0" colorId="23" zoomScaleNormal="100" workbookViewId="0">
      <pane xSplit="8" ySplit="7" topLeftCell="I26"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6" width="7.77734375" style="3" customWidth="1"/>
    <col min="7" max="7" width="11.44140625" style="3" bestFit="1"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c r="B6" s="313"/>
      <c r="C6" s="117" t="str">
        <f>'23Q1_パラメータ設定'!$F$4</f>
        <v>FY2022</v>
      </c>
      <c r="D6" s="30" t="str">
        <f>'23Q1_パラメータ設定'!$G$4</f>
        <v>FY2023</v>
      </c>
      <c r="E6" s="117" t="str">
        <f>'23Q1_パラメータ設定'!$E$4</f>
        <v>FY2021</v>
      </c>
      <c r="F6" s="122" t="str">
        <f>'23Q1_パラメータ設定'!$F$4</f>
        <v>FY2022</v>
      </c>
      <c r="I6" s="58" t="str">
        <f>'23Q1_P1'!I6</f>
        <v>FY2015</v>
      </c>
      <c r="J6" s="58" t="str">
        <f>'23Q1_P1'!J6</f>
        <v>FY2016</v>
      </c>
      <c r="K6" s="58" t="str">
        <f>'23Q1_P1'!K6</f>
        <v>FY2017</v>
      </c>
      <c r="L6" s="58" t="str">
        <f>'23Q1_P1'!L6</f>
        <v>FY2018</v>
      </c>
      <c r="M6" s="58" t="str">
        <f>'23Q1_P1'!M6</f>
        <v>FY2019</v>
      </c>
      <c r="N6" s="58" t="str">
        <f>'23Q1_P1'!N6</f>
        <v>FY2020</v>
      </c>
      <c r="O6" s="58" t="str">
        <f>'23Q1_P1'!O6</f>
        <v>FY2021</v>
      </c>
      <c r="P6" s="58" t="str">
        <f>'23Q1_P1'!P6</f>
        <v>FY2022</v>
      </c>
      <c r="Q6" s="58" t="str">
        <f>'23Q1_P1'!Q6</f>
        <v>FY2023</v>
      </c>
      <c r="R6" s="58" t="str">
        <f>'23Q1_P1'!R6</f>
        <v>FY2024</v>
      </c>
      <c r="S6" s="58" t="str">
        <f>'23Q1_P1'!S6</f>
        <v>FY2025</v>
      </c>
      <c r="T6" s="58" t="str">
        <f>'23Q1_P1'!T6</f>
        <v>FY2026</v>
      </c>
      <c r="U6" s="58" t="str">
        <f>'23Q1_P1'!U6</f>
        <v>FY2027</v>
      </c>
      <c r="V6" s="58" t="str">
        <f>'23Q1_P1'!V6</f>
        <v>FY2028</v>
      </c>
      <c r="W6" s="58" t="str">
        <f>'23Q1_P1'!W6</f>
        <v>FY2029</v>
      </c>
      <c r="X6" s="60" t="str">
        <f>'23Q1_P1'!X6</f>
        <v>FY2030</v>
      </c>
      <c r="AB6" s="27" t="s">
        <v>89</v>
      </c>
    </row>
    <row r="7" spans="1:28" s="27" customFormat="1" ht="15" customHeight="1" x14ac:dyDescent="0.25">
      <c r="A7" s="314"/>
      <c r="B7" s="315"/>
      <c r="C7" s="119" t="s">
        <v>380</v>
      </c>
      <c r="D7" s="35" t="s">
        <v>380</v>
      </c>
      <c r="E7" s="118"/>
      <c r="F7" s="118"/>
      <c r="I7" s="155" t="str">
        <f>'23Q1_P1'!I7</f>
        <v>Q1</v>
      </c>
      <c r="J7" s="155" t="str">
        <f>'23Q1_P1'!J7</f>
        <v>Q1</v>
      </c>
      <c r="K7" s="155" t="str">
        <f>'23Q1_P1'!K7</f>
        <v>Q1</v>
      </c>
      <c r="L7" s="155" t="str">
        <f>'23Q1_P1'!L7</f>
        <v>Q1</v>
      </c>
      <c r="M7" s="155" t="str">
        <f>'23Q1_P1'!M7</f>
        <v>Q1</v>
      </c>
      <c r="N7" s="155" t="str">
        <f>'23Q1_P1'!N7</f>
        <v>Q1</v>
      </c>
      <c r="O7" s="155" t="str">
        <f>'23Q1_P1'!O7</f>
        <v>Q1</v>
      </c>
      <c r="P7" s="155" t="str">
        <f>'23Q1_P1'!P7</f>
        <v>Q1</v>
      </c>
      <c r="Q7" s="155" t="str">
        <f>'23Q1_P1'!Q7</f>
        <v>Q1</v>
      </c>
      <c r="R7" s="155" t="str">
        <f>'23Q1_P1'!R7</f>
        <v>Q1</v>
      </c>
      <c r="S7" s="155" t="str">
        <f>'23Q1_P1'!S7</f>
        <v>Q1</v>
      </c>
      <c r="T7" s="155" t="str">
        <f>'23Q1_P1'!T7</f>
        <v>Q1</v>
      </c>
      <c r="U7" s="155" t="str">
        <f>'23Q1_P1'!U7</f>
        <v>Q1</v>
      </c>
      <c r="V7" s="155" t="str">
        <f>'23Q1_P1'!V7</f>
        <v>Q1</v>
      </c>
      <c r="W7" s="155" t="str">
        <f>'23Q1_P1'!W7</f>
        <v>Q1</v>
      </c>
      <c r="X7" s="59" t="str">
        <f>'23Q1_P1'!X7</f>
        <v>Q1</v>
      </c>
      <c r="AB7" s="27" t="s">
        <v>89</v>
      </c>
    </row>
    <row r="8" spans="1:28" s="27" customFormat="1" ht="15" customHeight="1" x14ac:dyDescent="0.25">
      <c r="A8" s="38" t="s">
        <v>553</v>
      </c>
      <c r="B8" s="55" t="s">
        <v>516</v>
      </c>
      <c r="C8" s="70">
        <f t="shared" ref="C8:C53" si="0">+IF(P8="","―",IF(P8&lt;0,ROUNDDOWN(P8/10^6,0)+-0.0000001,ROUNDDOWN(P8/10^6,0)))</f>
        <v>1572</v>
      </c>
      <c r="D8" s="39">
        <f t="shared" ref="D8:D53" si="1">+IF(Q8="","―",IF(Q8&lt;0,ROUNDDOWN(Q8/10^6,0)+-0.0000001,ROUNDDOWN(Q8/10^6,0)))</f>
        <v>3909</v>
      </c>
      <c r="E8" s="39">
        <f>'22Q4_P4'!E8</f>
        <v>5641</v>
      </c>
      <c r="F8" s="39">
        <f>'22Q4_P4'!F8</f>
        <v>5418</v>
      </c>
      <c r="I8" s="40"/>
      <c r="J8" s="40"/>
      <c r="K8" s="40"/>
      <c r="L8" s="40">
        <v>1282245612</v>
      </c>
      <c r="M8" s="40">
        <v>3311348895</v>
      </c>
      <c r="N8" s="40">
        <v>1077619039</v>
      </c>
      <c r="O8" s="40">
        <v>1879108880</v>
      </c>
      <c r="P8" s="40">
        <v>1572563671</v>
      </c>
      <c r="Q8" s="40">
        <v>3909927314</v>
      </c>
      <c r="R8" s="40"/>
      <c r="S8" s="40"/>
      <c r="T8" s="40"/>
      <c r="U8" s="40"/>
      <c r="V8" s="40"/>
      <c r="W8" s="40"/>
      <c r="X8" s="40"/>
      <c r="Z8" s="27" t="s">
        <v>638</v>
      </c>
      <c r="AB8" s="27" t="s">
        <v>89</v>
      </c>
    </row>
    <row r="9" spans="1:28" s="27" customFormat="1" ht="15" customHeight="1" x14ac:dyDescent="0.25">
      <c r="A9" s="38" t="s">
        <v>167</v>
      </c>
      <c r="B9" s="55" t="s">
        <v>196</v>
      </c>
      <c r="C9" s="39">
        <f t="shared" si="0"/>
        <v>346</v>
      </c>
      <c r="D9" s="39">
        <f t="shared" si="1"/>
        <v>359</v>
      </c>
      <c r="E9" s="39">
        <f>'22Q4_P4'!E9</f>
        <v>1197</v>
      </c>
      <c r="F9" s="39">
        <f>'22Q4_P4'!F9</f>
        <v>1402</v>
      </c>
      <c r="I9" s="40"/>
      <c r="J9" s="40"/>
      <c r="K9" s="40"/>
      <c r="L9" s="40">
        <v>178070964</v>
      </c>
      <c r="M9" s="40">
        <v>209583109</v>
      </c>
      <c r="N9" s="40">
        <v>245344109</v>
      </c>
      <c r="O9" s="40">
        <v>264121118</v>
      </c>
      <c r="P9" s="40">
        <v>346263335</v>
      </c>
      <c r="Q9" s="40">
        <v>359350772</v>
      </c>
      <c r="R9" s="40"/>
      <c r="S9" s="40"/>
      <c r="T9" s="40"/>
      <c r="U9" s="40"/>
      <c r="V9" s="40"/>
      <c r="W9" s="40"/>
      <c r="X9" s="40"/>
      <c r="Z9" s="27" t="s">
        <v>638</v>
      </c>
      <c r="AB9" s="27" t="s">
        <v>89</v>
      </c>
    </row>
    <row r="10" spans="1:28" s="27" customFormat="1" ht="15" customHeight="1" x14ac:dyDescent="0.25">
      <c r="A10" s="38" t="s">
        <v>168</v>
      </c>
      <c r="B10" s="55" t="s">
        <v>64</v>
      </c>
      <c r="C10" s="39">
        <f t="shared" si="0"/>
        <v>450</v>
      </c>
      <c r="D10" s="39">
        <f t="shared" si="1"/>
        <v>428</v>
      </c>
      <c r="E10" s="39">
        <f>'22Q4_P4'!E10</f>
        <v>1400</v>
      </c>
      <c r="F10" s="39">
        <f>'22Q4_P4'!F10</f>
        <v>1733</v>
      </c>
      <c r="I10" s="40"/>
      <c r="J10" s="40"/>
      <c r="K10" s="40"/>
      <c r="L10" s="40">
        <v>169034865</v>
      </c>
      <c r="M10" s="40">
        <v>256764809</v>
      </c>
      <c r="N10" s="40">
        <v>303342379</v>
      </c>
      <c r="O10" s="40">
        <v>335240577</v>
      </c>
      <c r="P10" s="40">
        <v>450276499</v>
      </c>
      <c r="Q10" s="40">
        <v>428387125</v>
      </c>
      <c r="R10" s="40"/>
      <c r="S10" s="40"/>
      <c r="T10" s="40"/>
      <c r="U10" s="40"/>
      <c r="V10" s="40"/>
      <c r="W10" s="40"/>
      <c r="X10" s="40"/>
      <c r="Z10" s="27" t="s">
        <v>638</v>
      </c>
      <c r="AB10" s="27" t="s">
        <v>89</v>
      </c>
    </row>
    <row r="11" spans="1:28" s="27" customFormat="1" ht="15" customHeight="1" x14ac:dyDescent="0.25">
      <c r="A11" s="38" t="s">
        <v>169</v>
      </c>
      <c r="B11" s="55" t="s">
        <v>514</v>
      </c>
      <c r="C11" s="39" t="str">
        <f t="shared" si="0"/>
        <v>―</v>
      </c>
      <c r="D11" s="39" t="str">
        <f t="shared" si="1"/>
        <v>―</v>
      </c>
      <c r="E11" s="39">
        <f>'22Q4_P4'!E11</f>
        <v>813</v>
      </c>
      <c r="F11" s="39">
        <f>'22Q4_P4'!F11</f>
        <v>664</v>
      </c>
      <c r="I11" s="40"/>
      <c r="J11" s="40"/>
      <c r="K11" s="40"/>
      <c r="L11" s="40"/>
      <c r="M11" s="40"/>
      <c r="N11" s="40"/>
      <c r="O11" s="40"/>
      <c r="P11" s="40"/>
      <c r="Q11" s="40"/>
      <c r="R11" s="40"/>
      <c r="S11" s="40"/>
      <c r="T11" s="40"/>
      <c r="U11" s="40"/>
      <c r="V11" s="40"/>
      <c r="W11" s="40"/>
      <c r="X11" s="40"/>
      <c r="Z11" s="27" t="s">
        <v>638</v>
      </c>
      <c r="AB11" s="27" t="s">
        <v>89</v>
      </c>
    </row>
    <row r="12" spans="1:28" s="27" customFormat="1" ht="15" customHeight="1" x14ac:dyDescent="0.25">
      <c r="A12" s="38" t="s">
        <v>851</v>
      </c>
      <c r="B12" s="55" t="s">
        <v>531</v>
      </c>
      <c r="C12" s="39">
        <f t="shared" si="0"/>
        <v>-1044.0000001000001</v>
      </c>
      <c r="D12" s="39">
        <f t="shared" si="1"/>
        <v>-986.00000009999997</v>
      </c>
      <c r="E12" s="39">
        <f>'22Q4_P4'!E12</f>
        <v>-188.00000009999999</v>
      </c>
      <c r="F12" s="39">
        <f>'22Q4_P4'!F12</f>
        <v>-197.00000009999999</v>
      </c>
      <c r="I12" s="40"/>
      <c r="J12" s="40"/>
      <c r="K12" s="40"/>
      <c r="L12" s="40">
        <v>-591968437</v>
      </c>
      <c r="M12" s="40">
        <v>-661800651</v>
      </c>
      <c r="N12" s="40">
        <v>-401415392</v>
      </c>
      <c r="O12" s="40">
        <v>-1013455527</v>
      </c>
      <c r="P12" s="40">
        <v>-1044720456</v>
      </c>
      <c r="Q12" s="40">
        <v>-986480324</v>
      </c>
      <c r="R12" s="40"/>
      <c r="S12" s="40"/>
      <c r="T12" s="40"/>
      <c r="U12" s="40"/>
      <c r="V12" s="40"/>
      <c r="W12" s="40"/>
      <c r="X12" s="40"/>
      <c r="Z12" s="27" t="s">
        <v>638</v>
      </c>
      <c r="AB12" s="27" t="s">
        <v>89</v>
      </c>
    </row>
    <row r="13" spans="1:28" s="27" customFormat="1" ht="15" customHeight="1" x14ac:dyDescent="0.25">
      <c r="A13" s="6" t="s">
        <v>854</v>
      </c>
      <c r="B13" s="54" t="s">
        <v>532</v>
      </c>
      <c r="C13" s="39">
        <f t="shared" si="0"/>
        <v>18</v>
      </c>
      <c r="D13" s="39">
        <f t="shared" si="1"/>
        <v>34</v>
      </c>
      <c r="E13" s="39">
        <f>'22Q4_P4'!E13</f>
        <v>104</v>
      </c>
      <c r="F13" s="39">
        <f>'22Q4_P4'!F13</f>
        <v>163</v>
      </c>
      <c r="I13" s="40"/>
      <c r="J13" s="40"/>
      <c r="K13" s="40"/>
      <c r="L13" s="40">
        <v>14311518</v>
      </c>
      <c r="M13" s="40">
        <v>14035515</v>
      </c>
      <c r="N13" s="40">
        <v>17656343</v>
      </c>
      <c r="O13" s="40">
        <v>29511152</v>
      </c>
      <c r="P13" s="40">
        <v>18504123</v>
      </c>
      <c r="Q13" s="40">
        <v>34649235</v>
      </c>
      <c r="R13" s="40"/>
      <c r="S13" s="40"/>
      <c r="T13" s="40"/>
      <c r="U13" s="40"/>
      <c r="V13" s="40"/>
      <c r="W13" s="40"/>
      <c r="X13" s="40"/>
      <c r="Z13" s="27" t="s">
        <v>638</v>
      </c>
      <c r="AB13" s="27" t="s">
        <v>89</v>
      </c>
    </row>
    <row r="14" spans="1:28" s="27" customFormat="1" ht="15" customHeight="1" x14ac:dyDescent="0.25">
      <c r="A14" s="38" t="s">
        <v>170</v>
      </c>
      <c r="B14" s="55" t="s">
        <v>197</v>
      </c>
      <c r="C14" s="39">
        <f t="shared" si="0"/>
        <v>69</v>
      </c>
      <c r="D14" s="39">
        <f t="shared" si="1"/>
        <v>68</v>
      </c>
      <c r="E14" s="39">
        <f>'22Q4_P4'!E14</f>
        <v>237</v>
      </c>
      <c r="F14" s="39">
        <f>'22Q4_P4'!F14</f>
        <v>272</v>
      </c>
      <c r="I14" s="40"/>
      <c r="J14" s="40"/>
      <c r="K14" s="40"/>
      <c r="L14" s="40">
        <v>20320656</v>
      </c>
      <c r="M14" s="40">
        <v>38099652</v>
      </c>
      <c r="N14" s="40">
        <v>47805958</v>
      </c>
      <c r="O14" s="40">
        <v>59447237</v>
      </c>
      <c r="P14" s="40">
        <v>69901211</v>
      </c>
      <c r="Q14" s="40">
        <v>68229284</v>
      </c>
      <c r="R14" s="40"/>
      <c r="S14" s="40"/>
      <c r="T14" s="40"/>
      <c r="U14" s="40"/>
      <c r="V14" s="40"/>
      <c r="W14" s="40"/>
      <c r="X14" s="40"/>
      <c r="Z14" s="27" t="s">
        <v>638</v>
      </c>
      <c r="AB14" s="27" t="s">
        <v>89</v>
      </c>
    </row>
    <row r="15" spans="1:28" s="27" customFormat="1" ht="15" customHeight="1" x14ac:dyDescent="0.25">
      <c r="A15" s="38" t="s">
        <v>813</v>
      </c>
      <c r="B15" s="55" t="s">
        <v>814</v>
      </c>
      <c r="C15" s="39" t="str">
        <f>+IF(P15="","―",IF(P15&lt;0,ROUNDDOWN(P15/10^6,0)+-0.0000001,ROUNDDOWN(P15/10^6,0)))</f>
        <v>―</v>
      </c>
      <c r="D15" s="39">
        <f>+IF(Q15="","―",IF(Q15&lt;0,ROUNDDOWN(Q15/10^6,0)+-0.0000001,ROUNDDOWN(Q15/10^6,0)))</f>
        <v>-2828.0000000999999</v>
      </c>
      <c r="E15" s="39" t="s">
        <v>771</v>
      </c>
      <c r="F15" s="39" t="s">
        <v>771</v>
      </c>
      <c r="G15" s="208" t="s">
        <v>828</v>
      </c>
      <c r="I15" s="40"/>
      <c r="J15" s="40"/>
      <c r="K15" s="40"/>
      <c r="L15" s="40"/>
      <c r="M15" s="40"/>
      <c r="N15" s="40"/>
      <c r="O15" s="40"/>
      <c r="P15" s="40"/>
      <c r="Q15" s="40">
        <v>-2828670373</v>
      </c>
      <c r="R15" s="40"/>
      <c r="S15" s="40"/>
      <c r="T15" s="40"/>
      <c r="U15" s="40"/>
      <c r="V15" s="40"/>
      <c r="W15" s="40"/>
      <c r="X15" s="40"/>
    </row>
    <row r="16" spans="1:28" s="27" customFormat="1" ht="15" customHeight="1" x14ac:dyDescent="0.25">
      <c r="A16" s="38" t="s">
        <v>858</v>
      </c>
      <c r="B16" s="54" t="s">
        <v>533</v>
      </c>
      <c r="C16" s="39">
        <f t="shared" si="0"/>
        <v>884</v>
      </c>
      <c r="D16" s="39">
        <f t="shared" si="1"/>
        <v>-93.000000099999994</v>
      </c>
      <c r="E16" s="39">
        <f>'22Q4_P4'!E15</f>
        <v>-1284.0000001000001</v>
      </c>
      <c r="F16" s="39">
        <f>'22Q4_P4'!F15</f>
        <v>1944</v>
      </c>
      <c r="I16" s="40"/>
      <c r="J16" s="40"/>
      <c r="K16" s="40"/>
      <c r="L16" s="40">
        <v>-309876906</v>
      </c>
      <c r="M16" s="40">
        <v>-221471570</v>
      </c>
      <c r="N16" s="40">
        <v>-22234073</v>
      </c>
      <c r="O16" s="40">
        <v>-902529220</v>
      </c>
      <c r="P16" s="40">
        <v>884937961</v>
      </c>
      <c r="Q16" s="40">
        <v>-93867571</v>
      </c>
      <c r="R16" s="40"/>
      <c r="S16" s="40"/>
      <c r="T16" s="40"/>
      <c r="U16" s="40"/>
      <c r="V16" s="40"/>
      <c r="W16" s="40"/>
      <c r="X16" s="40"/>
      <c r="Z16" s="27" t="s">
        <v>638</v>
      </c>
      <c r="AB16" s="27" t="s">
        <v>89</v>
      </c>
    </row>
    <row r="17" spans="1:28" s="27" customFormat="1" ht="15" customHeight="1" x14ac:dyDescent="0.25">
      <c r="A17" s="38" t="s">
        <v>859</v>
      </c>
      <c r="B17" s="55" t="s">
        <v>534</v>
      </c>
      <c r="C17" s="39">
        <f t="shared" si="0"/>
        <v>113</v>
      </c>
      <c r="D17" s="39">
        <f t="shared" si="1"/>
        <v>56</v>
      </c>
      <c r="E17" s="39">
        <f>'22Q4_P4'!E16</f>
        <v>-169.00000009999999</v>
      </c>
      <c r="F17" s="39">
        <f>'22Q4_P4'!F16</f>
        <v>-28.000000100000001</v>
      </c>
      <c r="I17" s="40"/>
      <c r="J17" s="40"/>
      <c r="K17" s="40"/>
      <c r="L17" s="40">
        <v>157462930</v>
      </c>
      <c r="M17" s="40">
        <v>173764946</v>
      </c>
      <c r="N17" s="40">
        <v>207836676</v>
      </c>
      <c r="O17" s="40">
        <v>145904339</v>
      </c>
      <c r="P17" s="40">
        <v>113898478</v>
      </c>
      <c r="Q17" s="40">
        <v>56913908</v>
      </c>
      <c r="R17" s="40"/>
      <c r="S17" s="40"/>
      <c r="T17" s="40"/>
      <c r="U17" s="40"/>
      <c r="V17" s="40"/>
      <c r="W17" s="40"/>
      <c r="X17" s="40"/>
      <c r="Z17" s="27" t="s">
        <v>638</v>
      </c>
      <c r="AB17" s="27" t="s">
        <v>89</v>
      </c>
    </row>
    <row r="18" spans="1:28" s="27" customFormat="1" ht="15" customHeight="1" x14ac:dyDescent="0.25">
      <c r="A18" s="38" t="s">
        <v>855</v>
      </c>
      <c r="B18" s="54" t="s">
        <v>535</v>
      </c>
      <c r="C18" s="39">
        <f t="shared" si="0"/>
        <v>-159.00000009999999</v>
      </c>
      <c r="D18" s="39">
        <f t="shared" si="1"/>
        <v>242</v>
      </c>
      <c r="E18" s="39">
        <f>'22Q4_P4'!E17</f>
        <v>901</v>
      </c>
      <c r="F18" s="39">
        <f>'22Q4_P4'!F17</f>
        <v>86</v>
      </c>
      <c r="I18" s="40"/>
      <c r="J18" s="40"/>
      <c r="K18" s="40"/>
      <c r="L18" s="40">
        <v>373122405</v>
      </c>
      <c r="M18" s="40">
        <v>421862487</v>
      </c>
      <c r="N18" s="40">
        <v>375327206</v>
      </c>
      <c r="O18" s="40">
        <v>723720899</v>
      </c>
      <c r="P18" s="40">
        <v>-159891298</v>
      </c>
      <c r="Q18" s="40">
        <v>242371270</v>
      </c>
      <c r="R18" s="40"/>
      <c r="S18" s="40"/>
      <c r="T18" s="40"/>
      <c r="U18" s="40"/>
      <c r="V18" s="40"/>
      <c r="W18" s="40"/>
      <c r="X18" s="40"/>
      <c r="Z18" s="27" t="s">
        <v>638</v>
      </c>
      <c r="AB18" s="27" t="s">
        <v>89</v>
      </c>
    </row>
    <row r="19" spans="1:28" s="27" customFormat="1" ht="15" customHeight="1" x14ac:dyDescent="0.25">
      <c r="A19" s="38" t="s">
        <v>856</v>
      </c>
      <c r="B19" s="54" t="s">
        <v>852</v>
      </c>
      <c r="C19" s="39">
        <f t="shared" si="0"/>
        <v>-49.000000100000001</v>
      </c>
      <c r="D19" s="39">
        <f t="shared" si="1"/>
        <v>185</v>
      </c>
      <c r="E19" s="39">
        <f>'22Q4_P4'!E18</f>
        <v>-285.00000010000002</v>
      </c>
      <c r="F19" s="39">
        <f>'22Q4_P4'!F18</f>
        <v>-216.00000009999999</v>
      </c>
      <c r="I19" s="40"/>
      <c r="J19" s="40"/>
      <c r="K19" s="40"/>
      <c r="L19" s="40">
        <v>-461765</v>
      </c>
      <c r="M19" s="40">
        <v>-90237017</v>
      </c>
      <c r="N19" s="40">
        <v>42142087</v>
      </c>
      <c r="O19" s="40">
        <v>-129749718</v>
      </c>
      <c r="P19" s="40">
        <v>-49472595</v>
      </c>
      <c r="Q19" s="40">
        <v>185695943</v>
      </c>
      <c r="R19" s="40"/>
      <c r="S19" s="40"/>
      <c r="T19" s="40"/>
      <c r="U19" s="40"/>
      <c r="V19" s="40"/>
      <c r="W19" s="40"/>
      <c r="X19" s="40"/>
      <c r="Z19" s="27" t="s">
        <v>638</v>
      </c>
      <c r="AB19" s="27" t="s">
        <v>89</v>
      </c>
    </row>
    <row r="20" spans="1:28" s="27" customFormat="1" ht="15" customHeight="1" x14ac:dyDescent="0.25">
      <c r="A20" s="38" t="s">
        <v>857</v>
      </c>
      <c r="B20" s="55" t="s">
        <v>198</v>
      </c>
      <c r="C20" s="39">
        <f t="shared" si="0"/>
        <v>457</v>
      </c>
      <c r="D20" s="39">
        <f t="shared" si="1"/>
        <v>553</v>
      </c>
      <c r="E20" s="39">
        <f>'22Q4_P4'!E19</f>
        <v>-47.000000100000001</v>
      </c>
      <c r="F20" s="39">
        <f>'22Q4_P4'!F19</f>
        <v>-179.00000009999999</v>
      </c>
      <c r="I20" s="40"/>
      <c r="J20" s="40"/>
      <c r="K20" s="40"/>
      <c r="L20" s="40">
        <v>425154710</v>
      </c>
      <c r="M20" s="40">
        <v>428378615</v>
      </c>
      <c r="N20" s="40">
        <v>458584797</v>
      </c>
      <c r="O20" s="40">
        <v>405146756</v>
      </c>
      <c r="P20" s="40">
        <v>457242143</v>
      </c>
      <c r="Q20" s="40">
        <v>553445777</v>
      </c>
      <c r="R20" s="40"/>
      <c r="S20" s="40"/>
      <c r="T20" s="40"/>
      <c r="U20" s="40"/>
      <c r="V20" s="40"/>
      <c r="W20" s="40"/>
      <c r="X20" s="40"/>
      <c r="Z20" s="27" t="s">
        <v>638</v>
      </c>
      <c r="AB20" s="27" t="s">
        <v>89</v>
      </c>
    </row>
    <row r="21" spans="1:28" s="27" customFormat="1" ht="15" customHeight="1" x14ac:dyDescent="0.25">
      <c r="A21" s="38" t="s">
        <v>860</v>
      </c>
      <c r="B21" s="55" t="s">
        <v>536</v>
      </c>
      <c r="C21" s="39">
        <f t="shared" si="0"/>
        <v>-4.0000001000000003</v>
      </c>
      <c r="D21" s="39" t="str">
        <f t="shared" si="1"/>
        <v>―</v>
      </c>
      <c r="E21" s="39">
        <f>'22Q4_P4'!E20</f>
        <v>-3.0000000999999998</v>
      </c>
      <c r="F21" s="39">
        <f>'22Q4_P4'!F20</f>
        <v>0</v>
      </c>
      <c r="I21" s="40"/>
      <c r="J21" s="40"/>
      <c r="K21" s="40"/>
      <c r="L21" s="40"/>
      <c r="M21" s="40">
        <v>-2201845171</v>
      </c>
      <c r="N21" s="40"/>
      <c r="O21" s="40">
        <v>-803344</v>
      </c>
      <c r="P21" s="40">
        <v>-4181818</v>
      </c>
      <c r="Q21" s="40"/>
      <c r="R21" s="40"/>
      <c r="S21" s="40"/>
      <c r="T21" s="40"/>
      <c r="U21" s="40"/>
      <c r="V21" s="40"/>
      <c r="W21" s="40"/>
      <c r="X21" s="40"/>
      <c r="Z21" s="27" t="s">
        <v>638</v>
      </c>
      <c r="AB21" s="27" t="s">
        <v>89</v>
      </c>
    </row>
    <row r="22" spans="1:28" s="27" customFormat="1" ht="15" customHeight="1" x14ac:dyDescent="0.25">
      <c r="A22" s="42" t="s">
        <v>124</v>
      </c>
      <c r="B22" s="56" t="s">
        <v>31</v>
      </c>
      <c r="C22" s="43">
        <f t="shared" si="0"/>
        <v>-128.00000009999999</v>
      </c>
      <c r="D22" s="43">
        <f t="shared" si="1"/>
        <v>-228.00000009999999</v>
      </c>
      <c r="E22" s="43">
        <f>'22Q4_P4'!E21</f>
        <v>-789.00000009999997</v>
      </c>
      <c r="F22" s="43">
        <f>'22Q4_P4'!F21</f>
        <v>399</v>
      </c>
      <c r="I22" s="43">
        <f t="shared" ref="I22:O22" si="2">I23-SUM(I8:I21)</f>
        <v>0</v>
      </c>
      <c r="J22" s="43">
        <f t="shared" si="2"/>
        <v>0</v>
      </c>
      <c r="K22" s="43">
        <f t="shared" si="2"/>
        <v>0</v>
      </c>
      <c r="L22" s="43">
        <f t="shared" si="2"/>
        <v>-226820305</v>
      </c>
      <c r="M22" s="43">
        <f t="shared" si="2"/>
        <v>-341638127</v>
      </c>
      <c r="N22" s="43">
        <f t="shared" si="2"/>
        <v>-296353914</v>
      </c>
      <c r="O22" s="43">
        <f t="shared" si="2"/>
        <v>-717020640</v>
      </c>
      <c r="P22" s="43">
        <f t="shared" ref="P22:X22" si="3">P23-SUM(P8:P21)</f>
        <v>-128489694</v>
      </c>
      <c r="Q22" s="43">
        <f t="shared" si="3"/>
        <v>-228940775</v>
      </c>
      <c r="R22" s="43">
        <f t="shared" si="3"/>
        <v>0</v>
      </c>
      <c r="S22" s="43">
        <f t="shared" si="3"/>
        <v>0</v>
      </c>
      <c r="T22" s="43">
        <f t="shared" si="3"/>
        <v>0</v>
      </c>
      <c r="U22" s="43">
        <f t="shared" si="3"/>
        <v>0</v>
      </c>
      <c r="V22" s="43">
        <f t="shared" si="3"/>
        <v>0</v>
      </c>
      <c r="W22" s="43">
        <f t="shared" si="3"/>
        <v>0</v>
      </c>
      <c r="X22" s="43">
        <f t="shared" si="3"/>
        <v>0</v>
      </c>
      <c r="AB22" s="27" t="s">
        <v>89</v>
      </c>
    </row>
    <row r="23" spans="1:28" s="27" customFormat="1" ht="15" customHeight="1" x14ac:dyDescent="0.25">
      <c r="A23" s="36" t="s">
        <v>164</v>
      </c>
      <c r="B23" s="5" t="s">
        <v>537</v>
      </c>
      <c r="C23" s="37">
        <f t="shared" si="0"/>
        <v>2526</v>
      </c>
      <c r="D23" s="37">
        <f t="shared" si="1"/>
        <v>1701</v>
      </c>
      <c r="E23" s="37">
        <f>'22Q4_P4'!E22</f>
        <v>7527</v>
      </c>
      <c r="F23" s="37">
        <f>'22Q4_P4'!F22</f>
        <v>11464</v>
      </c>
      <c r="I23" s="48"/>
      <c r="J23" s="48"/>
      <c r="K23" s="48"/>
      <c r="L23" s="48">
        <v>1490596247</v>
      </c>
      <c r="M23" s="48">
        <v>1336845492</v>
      </c>
      <c r="N23" s="48">
        <v>2055655215</v>
      </c>
      <c r="O23" s="48">
        <v>1078642509</v>
      </c>
      <c r="P23" s="48">
        <v>2526831560</v>
      </c>
      <c r="Q23" s="48">
        <v>1701011585</v>
      </c>
      <c r="R23" s="48"/>
      <c r="S23" s="48"/>
      <c r="T23" s="48"/>
      <c r="U23" s="48"/>
      <c r="V23" s="48"/>
      <c r="W23" s="48"/>
      <c r="X23" s="48"/>
      <c r="Z23" s="27" t="s">
        <v>638</v>
      </c>
      <c r="AB23" s="27" t="s">
        <v>89</v>
      </c>
    </row>
    <row r="24" spans="1:28" s="27" customFormat="1" ht="15" customHeight="1" x14ac:dyDescent="0.25">
      <c r="A24" s="38" t="s">
        <v>171</v>
      </c>
      <c r="B24" s="6" t="s">
        <v>199</v>
      </c>
      <c r="C24" s="39">
        <f t="shared" si="0"/>
        <v>3</v>
      </c>
      <c r="D24" s="39">
        <f t="shared" si="1"/>
        <v>6</v>
      </c>
      <c r="E24" s="39">
        <f>'22Q4_P4'!E23</f>
        <v>32</v>
      </c>
      <c r="F24" s="39">
        <f>'22Q4_P4'!F23</f>
        <v>15</v>
      </c>
      <c r="I24" s="40"/>
      <c r="J24" s="40"/>
      <c r="K24" s="40"/>
      <c r="L24" s="40">
        <v>1075234</v>
      </c>
      <c r="M24" s="40">
        <v>5408256</v>
      </c>
      <c r="N24" s="40">
        <v>5239945</v>
      </c>
      <c r="O24" s="40">
        <v>5076035</v>
      </c>
      <c r="P24" s="40">
        <v>3933357</v>
      </c>
      <c r="Q24" s="40">
        <v>6748192</v>
      </c>
      <c r="R24" s="40"/>
      <c r="S24" s="40"/>
      <c r="T24" s="40"/>
      <c r="U24" s="40"/>
      <c r="V24" s="40"/>
      <c r="W24" s="40"/>
      <c r="X24" s="40"/>
      <c r="Z24" s="27" t="s">
        <v>638</v>
      </c>
      <c r="AB24" s="27" t="s">
        <v>89</v>
      </c>
    </row>
    <row r="25" spans="1:28" s="27" customFormat="1" ht="15" customHeight="1" x14ac:dyDescent="0.25">
      <c r="A25" s="38" t="s">
        <v>172</v>
      </c>
      <c r="B25" s="6" t="s">
        <v>200</v>
      </c>
      <c r="C25" s="39">
        <f t="shared" si="0"/>
        <v>-83.000000099999994</v>
      </c>
      <c r="D25" s="39">
        <f t="shared" si="1"/>
        <v>-72.000000099999994</v>
      </c>
      <c r="E25" s="39">
        <f>'22Q4_P4'!E24</f>
        <v>-238.00000009999999</v>
      </c>
      <c r="F25" s="39">
        <f>'22Q4_P4'!F24</f>
        <v>-284.00000010000002</v>
      </c>
      <c r="I25" s="40"/>
      <c r="J25" s="40"/>
      <c r="K25" s="40"/>
      <c r="L25" s="40">
        <v>-20150082</v>
      </c>
      <c r="M25" s="40">
        <v>-56818688</v>
      </c>
      <c r="N25" s="40">
        <v>-46960331</v>
      </c>
      <c r="O25" s="40">
        <v>-59437815</v>
      </c>
      <c r="P25" s="40">
        <v>-83582002</v>
      </c>
      <c r="Q25" s="40">
        <v>-72839749</v>
      </c>
      <c r="R25" s="40"/>
      <c r="S25" s="40"/>
      <c r="T25" s="40"/>
      <c r="U25" s="40"/>
      <c r="V25" s="40"/>
      <c r="W25" s="40"/>
      <c r="X25" s="40"/>
      <c r="Z25" s="27" t="s">
        <v>638</v>
      </c>
      <c r="AB25" s="27" t="s">
        <v>89</v>
      </c>
    </row>
    <row r="26" spans="1:28" s="27" customFormat="1" ht="15" customHeight="1" x14ac:dyDescent="0.25">
      <c r="A26" s="38" t="s">
        <v>173</v>
      </c>
      <c r="B26" s="6" t="s">
        <v>201</v>
      </c>
      <c r="C26" s="39">
        <f t="shared" si="0"/>
        <v>-1072.0000001000001</v>
      </c>
      <c r="D26" s="39">
        <f t="shared" si="1"/>
        <v>-1272.0000001000001</v>
      </c>
      <c r="E26" s="39">
        <f>'22Q4_P4'!E25</f>
        <v>-2106.0000000999999</v>
      </c>
      <c r="F26" s="39">
        <f>'22Q4_P4'!F25</f>
        <v>-2189.0000000999999</v>
      </c>
      <c r="I26" s="40"/>
      <c r="J26" s="40"/>
      <c r="K26" s="40"/>
      <c r="L26" s="40">
        <v>-856988205</v>
      </c>
      <c r="M26" s="40">
        <v>-726735437</v>
      </c>
      <c r="N26" s="40">
        <v>-1418852807</v>
      </c>
      <c r="O26" s="40">
        <v>-960029287</v>
      </c>
      <c r="P26" s="40">
        <v>-1072377319</v>
      </c>
      <c r="Q26" s="40">
        <v>-1272483730</v>
      </c>
      <c r="R26" s="40"/>
      <c r="S26" s="40"/>
      <c r="T26" s="40"/>
      <c r="U26" s="40"/>
      <c r="V26" s="40"/>
      <c r="W26" s="40"/>
      <c r="X26" s="40"/>
      <c r="Z26" s="27" t="s">
        <v>638</v>
      </c>
      <c r="AB26" s="27" t="s">
        <v>89</v>
      </c>
    </row>
    <row r="27" spans="1:28" s="27" customFormat="1" ht="15" customHeight="1" x14ac:dyDescent="0.25">
      <c r="A27" s="38" t="s">
        <v>124</v>
      </c>
      <c r="B27" s="6" t="s">
        <v>31</v>
      </c>
      <c r="C27" s="39">
        <f t="shared" si="0"/>
        <v>12</v>
      </c>
      <c r="D27" s="39">
        <f t="shared" si="1"/>
        <v>300</v>
      </c>
      <c r="E27" s="39">
        <f>'22Q4_P4'!E26</f>
        <v>304</v>
      </c>
      <c r="F27" s="39">
        <f>'22Q4_P4'!F26</f>
        <v>6</v>
      </c>
      <c r="I27" s="39">
        <f t="shared" ref="I27:O27" si="4">I28-SUM(I23:I26)</f>
        <v>0</v>
      </c>
      <c r="J27" s="39">
        <f t="shared" si="4"/>
        <v>0</v>
      </c>
      <c r="K27" s="39">
        <f t="shared" si="4"/>
        <v>0</v>
      </c>
      <c r="L27" s="39">
        <f t="shared" si="4"/>
        <v>157285408</v>
      </c>
      <c r="M27" s="39">
        <f t="shared" si="4"/>
        <v>302460749</v>
      </c>
      <c r="N27" s="39">
        <f t="shared" si="4"/>
        <v>172372285</v>
      </c>
      <c r="O27" s="39">
        <f t="shared" si="4"/>
        <v>238117980</v>
      </c>
      <c r="P27" s="39">
        <f t="shared" ref="P27:X27" si="5">P28-SUM(P23:P26)</f>
        <v>12028583</v>
      </c>
      <c r="Q27" s="39">
        <f t="shared" si="5"/>
        <v>300156937</v>
      </c>
      <c r="R27" s="39">
        <f t="shared" si="5"/>
        <v>0</v>
      </c>
      <c r="S27" s="39">
        <f t="shared" si="5"/>
        <v>0</v>
      </c>
      <c r="T27" s="39">
        <f t="shared" si="5"/>
        <v>0</v>
      </c>
      <c r="U27" s="39">
        <f t="shared" si="5"/>
        <v>0</v>
      </c>
      <c r="V27" s="39">
        <f t="shared" si="5"/>
        <v>0</v>
      </c>
      <c r="W27" s="39">
        <f t="shared" si="5"/>
        <v>0</v>
      </c>
      <c r="X27" s="39">
        <f t="shared" si="5"/>
        <v>0</v>
      </c>
      <c r="AB27" s="27" t="s">
        <v>89</v>
      </c>
    </row>
    <row r="28" spans="1:28" s="27" customFormat="1" ht="15" customHeight="1" x14ac:dyDescent="0.25">
      <c r="A28" s="45" t="s">
        <v>165</v>
      </c>
      <c r="B28" s="9" t="s">
        <v>538</v>
      </c>
      <c r="C28" s="46">
        <f t="shared" si="0"/>
        <v>1386</v>
      </c>
      <c r="D28" s="46">
        <f t="shared" si="1"/>
        <v>662</v>
      </c>
      <c r="E28" s="46">
        <f>'22Q4_P4'!E27</f>
        <v>5519</v>
      </c>
      <c r="F28" s="46">
        <f>'22Q4_P4'!F27</f>
        <v>9012</v>
      </c>
      <c r="I28" s="47"/>
      <c r="J28" s="47"/>
      <c r="K28" s="47"/>
      <c r="L28" s="47">
        <v>771818602</v>
      </c>
      <c r="M28" s="47">
        <v>861160372</v>
      </c>
      <c r="N28" s="47">
        <v>767454307</v>
      </c>
      <c r="O28" s="47">
        <v>302369422</v>
      </c>
      <c r="P28" s="47">
        <v>1386834179</v>
      </c>
      <c r="Q28" s="47">
        <v>662593235</v>
      </c>
      <c r="R28" s="47"/>
      <c r="S28" s="47"/>
      <c r="T28" s="47"/>
      <c r="U28" s="47"/>
      <c r="V28" s="47"/>
      <c r="W28" s="47"/>
      <c r="X28" s="47"/>
      <c r="Z28" s="27" t="s">
        <v>638</v>
      </c>
      <c r="AB28" s="27" t="s">
        <v>89</v>
      </c>
    </row>
    <row r="29" spans="1:28" s="27" customFormat="1" ht="15" customHeight="1" x14ac:dyDescent="0.25">
      <c r="A29" s="38" t="s">
        <v>174</v>
      </c>
      <c r="B29" s="55" t="s">
        <v>539</v>
      </c>
      <c r="C29" s="39">
        <f t="shared" si="0"/>
        <v>-101.00000009999999</v>
      </c>
      <c r="D29" s="39">
        <f t="shared" si="1"/>
        <v>-285.00000010000002</v>
      </c>
      <c r="E29" s="39">
        <f>'22Q4_P4'!E28</f>
        <v>-271.00000010000002</v>
      </c>
      <c r="F29" s="39">
        <f>'22Q4_P4'!F28</f>
        <v>-1032.0000001000001</v>
      </c>
      <c r="I29" s="40"/>
      <c r="J29" s="40"/>
      <c r="K29" s="40"/>
      <c r="L29" s="40">
        <v>-30574471</v>
      </c>
      <c r="M29" s="40">
        <v>-192123501</v>
      </c>
      <c r="N29" s="40">
        <v>-50141796</v>
      </c>
      <c r="O29" s="40">
        <v>-86102223</v>
      </c>
      <c r="P29" s="40">
        <v>-101869189</v>
      </c>
      <c r="Q29" s="40">
        <v>-285943362</v>
      </c>
      <c r="R29" s="40"/>
      <c r="S29" s="40"/>
      <c r="T29" s="40"/>
      <c r="U29" s="40"/>
      <c r="V29" s="40"/>
      <c r="W29" s="40"/>
      <c r="X29" s="40"/>
      <c r="Z29" s="27" t="s">
        <v>638</v>
      </c>
      <c r="AB29" s="27" t="s">
        <v>89</v>
      </c>
    </row>
    <row r="30" spans="1:28" s="27" customFormat="1" ht="15" customHeight="1" x14ac:dyDescent="0.25">
      <c r="A30" s="38" t="s">
        <v>175</v>
      </c>
      <c r="B30" s="55" t="s">
        <v>540</v>
      </c>
      <c r="C30" s="39">
        <f t="shared" si="0"/>
        <v>4</v>
      </c>
      <c r="D30" s="39" t="str">
        <f t="shared" si="1"/>
        <v>―</v>
      </c>
      <c r="E30" s="39">
        <f>'22Q4_P4'!E29</f>
        <v>9</v>
      </c>
      <c r="F30" s="39">
        <f>'22Q4_P4'!F29</f>
        <v>22</v>
      </c>
      <c r="I30" s="40"/>
      <c r="J30" s="40"/>
      <c r="K30" s="40"/>
      <c r="L30" s="40">
        <v>1178435</v>
      </c>
      <c r="M30" s="40">
        <v>2466460384</v>
      </c>
      <c r="N30" s="40">
        <v>10000</v>
      </c>
      <c r="O30" s="40">
        <v>753345</v>
      </c>
      <c r="P30" s="40">
        <v>4181820</v>
      </c>
      <c r="Q30" s="40"/>
      <c r="R30" s="40"/>
      <c r="S30" s="40"/>
      <c r="T30" s="40"/>
      <c r="U30" s="40"/>
      <c r="V30" s="40"/>
      <c r="W30" s="40"/>
      <c r="X30" s="40"/>
      <c r="Z30" s="27" t="s">
        <v>638</v>
      </c>
      <c r="AB30" s="27" t="s">
        <v>89</v>
      </c>
    </row>
    <row r="31" spans="1:28" s="27" customFormat="1" ht="15" customHeight="1" x14ac:dyDescent="0.25">
      <c r="A31" s="38" t="s">
        <v>176</v>
      </c>
      <c r="B31" s="55" t="s">
        <v>541</v>
      </c>
      <c r="C31" s="39">
        <f t="shared" si="0"/>
        <v>-43.000000100000001</v>
      </c>
      <c r="D31" s="39">
        <f t="shared" si="1"/>
        <v>-106.00000009999999</v>
      </c>
      <c r="E31" s="39">
        <f>'22Q4_P4'!E30</f>
        <v>-527.00000009999997</v>
      </c>
      <c r="F31" s="39">
        <f>'22Q4_P4'!F30</f>
        <v>-292.00000010000002</v>
      </c>
      <c r="I31" s="40"/>
      <c r="J31" s="40"/>
      <c r="K31" s="40"/>
      <c r="L31" s="40">
        <v>-29348500</v>
      </c>
      <c r="M31" s="40">
        <v>-110562000</v>
      </c>
      <c r="N31" s="40">
        <v>-20671800</v>
      </c>
      <c r="O31" s="40">
        <v>-288039485</v>
      </c>
      <c r="P31" s="40">
        <v>-43738210</v>
      </c>
      <c r="Q31" s="40">
        <v>-106197850</v>
      </c>
      <c r="R31" s="40"/>
      <c r="S31" s="40"/>
      <c r="T31" s="40"/>
      <c r="U31" s="40"/>
      <c r="V31" s="40"/>
      <c r="W31" s="40"/>
      <c r="X31" s="40"/>
      <c r="Z31" s="27" t="s">
        <v>638</v>
      </c>
      <c r="AB31" s="27" t="s">
        <v>89</v>
      </c>
    </row>
    <row r="32" spans="1:28" s="27" customFormat="1" ht="15" customHeight="1" x14ac:dyDescent="0.25">
      <c r="A32" s="38" t="s">
        <v>177</v>
      </c>
      <c r="B32" s="55" t="s">
        <v>202</v>
      </c>
      <c r="C32" s="39">
        <f t="shared" si="0"/>
        <v>-93.000000099999994</v>
      </c>
      <c r="D32" s="39" t="str">
        <f t="shared" si="1"/>
        <v>―</v>
      </c>
      <c r="E32" s="39" t="str">
        <f>'22Q4_P4'!E31</f>
        <v>―</v>
      </c>
      <c r="F32" s="39">
        <f>'22Q4_P4'!F31</f>
        <v>-403.00000010000002</v>
      </c>
      <c r="I32" s="40"/>
      <c r="J32" s="40"/>
      <c r="K32" s="40"/>
      <c r="L32" s="40"/>
      <c r="M32" s="40"/>
      <c r="N32" s="40">
        <v>-105000000</v>
      </c>
      <c r="O32" s="40"/>
      <c r="P32" s="40">
        <v>-93600000</v>
      </c>
      <c r="Q32" s="40"/>
      <c r="R32" s="40"/>
      <c r="S32" s="40"/>
      <c r="T32" s="40"/>
      <c r="U32" s="40"/>
      <c r="V32" s="40"/>
      <c r="W32" s="40"/>
      <c r="X32" s="40"/>
      <c r="Z32" s="27" t="s">
        <v>638</v>
      </c>
      <c r="AB32" s="27" t="s">
        <v>89</v>
      </c>
    </row>
    <row r="33" spans="1:28" s="27" customFormat="1" ht="15" customHeight="1" x14ac:dyDescent="0.25">
      <c r="A33" s="38" t="s">
        <v>178</v>
      </c>
      <c r="B33" s="55" t="s">
        <v>542</v>
      </c>
      <c r="C33" s="39" t="str">
        <f t="shared" si="0"/>
        <v>―</v>
      </c>
      <c r="D33" s="39" t="str">
        <f t="shared" si="1"/>
        <v>―</v>
      </c>
      <c r="E33" s="39">
        <f>'22Q4_P4'!E32</f>
        <v>294</v>
      </c>
      <c r="F33" s="39">
        <f>'22Q4_P4'!F32</f>
        <v>0</v>
      </c>
      <c r="I33" s="40"/>
      <c r="J33" s="40"/>
      <c r="K33" s="40"/>
      <c r="L33" s="40">
        <v>-12248681</v>
      </c>
      <c r="M33" s="40">
        <v>-11402400</v>
      </c>
      <c r="N33" s="40"/>
      <c r="O33" s="40">
        <v>276696000</v>
      </c>
      <c r="P33" s="40"/>
      <c r="Q33" s="40"/>
      <c r="R33" s="40"/>
      <c r="S33" s="40"/>
      <c r="T33" s="40"/>
      <c r="U33" s="40"/>
      <c r="V33" s="40"/>
      <c r="W33" s="40"/>
      <c r="X33" s="40"/>
      <c r="Y33" s="27" t="s">
        <v>821</v>
      </c>
      <c r="Z33" s="27" t="s">
        <v>638</v>
      </c>
      <c r="AB33" s="27" t="s">
        <v>89</v>
      </c>
    </row>
    <row r="34" spans="1:28" s="27" customFormat="1" ht="15" customHeight="1" x14ac:dyDescent="0.25">
      <c r="A34" s="38" t="s">
        <v>179</v>
      </c>
      <c r="B34" s="55" t="s">
        <v>543</v>
      </c>
      <c r="C34" s="39">
        <f t="shared" si="0"/>
        <v>-5.0000001000000003</v>
      </c>
      <c r="D34" s="39">
        <f t="shared" si="1"/>
        <v>-7.0000001000000003</v>
      </c>
      <c r="E34" s="39">
        <f>'22Q4_P4'!E33</f>
        <v>-27.000000100000001</v>
      </c>
      <c r="F34" s="39">
        <f>'22Q4_P4'!F33</f>
        <v>-234.00000009999999</v>
      </c>
      <c r="I34" s="40"/>
      <c r="J34" s="40"/>
      <c r="K34" s="40"/>
      <c r="L34" s="40">
        <v>1979391</v>
      </c>
      <c r="M34" s="40">
        <v>9764970</v>
      </c>
      <c r="N34" s="40">
        <v>-3440800</v>
      </c>
      <c r="O34" s="40">
        <v>-4455650</v>
      </c>
      <c r="P34" s="40">
        <v>-5709215</v>
      </c>
      <c r="Q34" s="40">
        <v>-7454741</v>
      </c>
      <c r="R34" s="40"/>
      <c r="S34" s="40"/>
      <c r="T34" s="40"/>
      <c r="U34" s="40"/>
      <c r="V34" s="40"/>
      <c r="W34" s="40"/>
      <c r="X34" s="40"/>
      <c r="Z34" s="27" t="s">
        <v>638</v>
      </c>
      <c r="AB34" s="27" t="s">
        <v>89</v>
      </c>
    </row>
    <row r="35" spans="1:28" s="27" customFormat="1" ht="15" customHeight="1" x14ac:dyDescent="0.25">
      <c r="A35" s="38" t="s">
        <v>180</v>
      </c>
      <c r="B35" s="54" t="s">
        <v>544</v>
      </c>
      <c r="C35" s="39">
        <f t="shared" si="0"/>
        <v>2</v>
      </c>
      <c r="D35" s="39">
        <f t="shared" si="1"/>
        <v>11</v>
      </c>
      <c r="E35" s="39">
        <f>'22Q4_P4'!E34</f>
        <v>14</v>
      </c>
      <c r="F35" s="39">
        <f>'22Q4_P4'!F34</f>
        <v>31</v>
      </c>
      <c r="I35" s="40"/>
      <c r="J35" s="40"/>
      <c r="K35" s="40"/>
      <c r="L35" s="40"/>
      <c r="M35" s="40">
        <v>-70000000</v>
      </c>
      <c r="N35" s="40">
        <v>2012452</v>
      </c>
      <c r="O35" s="40">
        <v>3123486</v>
      </c>
      <c r="P35" s="40">
        <v>2510970</v>
      </c>
      <c r="Q35" s="40">
        <v>11883306</v>
      </c>
      <c r="R35" s="40"/>
      <c r="S35" s="40"/>
      <c r="T35" s="40"/>
      <c r="U35" s="40"/>
      <c r="V35" s="40"/>
      <c r="W35" s="40"/>
      <c r="X35" s="40"/>
      <c r="Z35" s="27" t="s">
        <v>638</v>
      </c>
      <c r="AB35" s="27" t="s">
        <v>89</v>
      </c>
    </row>
    <row r="36" spans="1:28" s="27" customFormat="1" ht="15" customHeight="1" x14ac:dyDescent="0.25">
      <c r="A36" s="38" t="s">
        <v>181</v>
      </c>
      <c r="B36" s="55" t="s">
        <v>545</v>
      </c>
      <c r="C36" s="39">
        <f t="shared" si="0"/>
        <v>-90.000000099999994</v>
      </c>
      <c r="D36" s="39" t="str">
        <f t="shared" si="1"/>
        <v>―</v>
      </c>
      <c r="E36" s="39">
        <f>'22Q4_P4'!E35</f>
        <v>-474.00000010000002</v>
      </c>
      <c r="F36" s="39">
        <f>'22Q4_P4'!F35</f>
        <v>-193.00000009999999</v>
      </c>
      <c r="I36" s="40"/>
      <c r="J36" s="40"/>
      <c r="K36" s="40"/>
      <c r="L36" s="40"/>
      <c r="M36" s="40">
        <v>-737326503</v>
      </c>
      <c r="N36" s="40">
        <v>-391045231</v>
      </c>
      <c r="O36" s="40"/>
      <c r="P36" s="40">
        <v>-90482908</v>
      </c>
      <c r="Q36" s="40"/>
      <c r="R36" s="40"/>
      <c r="S36" s="40"/>
      <c r="T36" s="40"/>
      <c r="U36" s="40"/>
      <c r="V36" s="40"/>
      <c r="W36" s="40"/>
      <c r="X36" s="40"/>
      <c r="Z36" s="27" t="s">
        <v>638</v>
      </c>
      <c r="AB36" s="27" t="s">
        <v>89</v>
      </c>
    </row>
    <row r="37" spans="1:28" s="27" customFormat="1" ht="15" customHeight="1" x14ac:dyDescent="0.25">
      <c r="A37" s="38" t="s">
        <v>182</v>
      </c>
      <c r="B37" s="55" t="s">
        <v>203</v>
      </c>
      <c r="C37" s="39" t="str">
        <f t="shared" si="0"/>
        <v>―</v>
      </c>
      <c r="D37" s="39">
        <f t="shared" si="1"/>
        <v>-74.000000099999994</v>
      </c>
      <c r="E37" s="39">
        <f>'22Q4_P4'!E36</f>
        <v>-6677.0000000999999</v>
      </c>
      <c r="F37" s="39" t="str">
        <f>'22Q4_P4'!F36</f>
        <v>―</v>
      </c>
      <c r="I37" s="40"/>
      <c r="J37" s="40"/>
      <c r="K37" s="40"/>
      <c r="L37" s="40">
        <v>6390089</v>
      </c>
      <c r="M37" s="40">
        <v>26522955</v>
      </c>
      <c r="N37" s="40"/>
      <c r="O37" s="40"/>
      <c r="P37" s="40"/>
      <c r="Q37" s="40">
        <v>-74757888</v>
      </c>
      <c r="R37" s="40"/>
      <c r="S37" s="40"/>
      <c r="T37" s="40"/>
      <c r="U37" s="40"/>
      <c r="V37" s="40"/>
      <c r="W37" s="40"/>
      <c r="X37" s="40"/>
      <c r="Z37" s="27" t="s">
        <v>638</v>
      </c>
      <c r="AB37" s="27" t="s">
        <v>89</v>
      </c>
    </row>
    <row r="38" spans="1:28" s="27" customFormat="1" ht="15" customHeight="1" x14ac:dyDescent="0.25">
      <c r="A38" s="38" t="s">
        <v>822</v>
      </c>
      <c r="B38" s="55" t="s">
        <v>823</v>
      </c>
      <c r="C38" s="39" t="str">
        <f>+IF(P38="","―",IF(P38&lt;0,ROUNDDOWN(P38/10^6,0)+-0.0000001,ROUNDDOWN(P38/10^6,0)))</f>
        <v>―</v>
      </c>
      <c r="D38" s="39">
        <f>+IF(Q38="","―",IF(Q38&lt;0,ROUNDDOWN(Q38/10^6,0)+-0.0000001,ROUNDDOWN(Q38/10^6,0)))</f>
        <v>384</v>
      </c>
      <c r="E38" s="39" t="s">
        <v>771</v>
      </c>
      <c r="F38" s="39">
        <f>'22Q4_P4'!F37</f>
        <v>21</v>
      </c>
      <c r="I38" s="40"/>
      <c r="J38" s="40"/>
      <c r="K38" s="40"/>
      <c r="L38" s="40"/>
      <c r="M38" s="40"/>
      <c r="N38" s="40"/>
      <c r="O38" s="40"/>
      <c r="P38" s="40"/>
      <c r="Q38" s="40">
        <v>384559643</v>
      </c>
      <c r="R38" s="40"/>
      <c r="S38" s="40"/>
      <c r="T38" s="40"/>
      <c r="U38" s="40"/>
      <c r="V38" s="40"/>
      <c r="W38" s="40"/>
      <c r="X38" s="40"/>
    </row>
    <row r="39" spans="1:28" s="27" customFormat="1" ht="15" customHeight="1" x14ac:dyDescent="0.25">
      <c r="A39" s="38" t="s">
        <v>124</v>
      </c>
      <c r="B39" s="55" t="s">
        <v>31</v>
      </c>
      <c r="C39" s="39">
        <f t="shared" si="0"/>
        <v>2</v>
      </c>
      <c r="D39" s="39">
        <f t="shared" si="1"/>
        <v>-42.000000100000001</v>
      </c>
      <c r="E39" s="39">
        <f>'22Q4_P4'!E38</f>
        <v>212</v>
      </c>
      <c r="F39" s="39">
        <f>'22Q4_P4'!F38</f>
        <v>-91.000000099999994</v>
      </c>
      <c r="I39" s="39">
        <f>I40-SUM(I29:I37)</f>
        <v>0</v>
      </c>
      <c r="J39" s="39">
        <f>J40-SUM(J29:J37)</f>
        <v>0</v>
      </c>
      <c r="K39" s="39">
        <f>K40-SUM(K29:K37)</f>
        <v>0</v>
      </c>
      <c r="L39" s="39">
        <f t="shared" ref="L39:X39" si="6">L40-SUM(L29:L38)</f>
        <v>0</v>
      </c>
      <c r="M39" s="39">
        <f t="shared" si="6"/>
        <v>0</v>
      </c>
      <c r="N39" s="39">
        <f t="shared" si="6"/>
        <v>25187660</v>
      </c>
      <c r="O39" s="39">
        <f t="shared" si="6"/>
        <v>26099255</v>
      </c>
      <c r="P39" s="39">
        <f t="shared" si="6"/>
        <v>2455160</v>
      </c>
      <c r="Q39" s="39">
        <f t="shared" si="6"/>
        <v>-42791909</v>
      </c>
      <c r="R39" s="39">
        <f t="shared" si="6"/>
        <v>0</v>
      </c>
      <c r="S39" s="39">
        <f t="shared" si="6"/>
        <v>0</v>
      </c>
      <c r="T39" s="39">
        <f t="shared" si="6"/>
        <v>0</v>
      </c>
      <c r="U39" s="39">
        <f t="shared" si="6"/>
        <v>0</v>
      </c>
      <c r="V39" s="39">
        <f t="shared" si="6"/>
        <v>0</v>
      </c>
      <c r="W39" s="39">
        <f t="shared" si="6"/>
        <v>0</v>
      </c>
      <c r="X39" s="39">
        <f t="shared" si="6"/>
        <v>0</v>
      </c>
      <c r="AB39" s="27" t="s">
        <v>89</v>
      </c>
    </row>
    <row r="40" spans="1:28" s="27" customFormat="1" ht="15" customHeight="1" x14ac:dyDescent="0.25">
      <c r="A40" s="45" t="s">
        <v>183</v>
      </c>
      <c r="B40" s="9" t="s">
        <v>546</v>
      </c>
      <c r="C40" s="46">
        <f t="shared" si="0"/>
        <v>-326.00000010000002</v>
      </c>
      <c r="D40" s="46">
        <f t="shared" si="1"/>
        <v>-120.00000009999999</v>
      </c>
      <c r="E40" s="46">
        <f>'22Q4_P4'!E39</f>
        <v>-7446.0000000999999</v>
      </c>
      <c r="F40" s="46">
        <f>'22Q4_P4'!F39</f>
        <v>-2171.0000000999999</v>
      </c>
      <c r="I40" s="47"/>
      <c r="J40" s="47"/>
      <c r="K40" s="47"/>
      <c r="L40" s="47">
        <v>-62623737</v>
      </c>
      <c r="M40" s="47">
        <v>1381333905</v>
      </c>
      <c r="N40" s="47">
        <v>-543089515</v>
      </c>
      <c r="O40" s="47">
        <v>-71925272</v>
      </c>
      <c r="P40" s="47">
        <v>-326251572</v>
      </c>
      <c r="Q40" s="47">
        <v>-120702801</v>
      </c>
      <c r="R40" s="47"/>
      <c r="S40" s="47"/>
      <c r="T40" s="47"/>
      <c r="U40" s="47"/>
      <c r="V40" s="47"/>
      <c r="W40" s="47"/>
      <c r="X40" s="47"/>
      <c r="Z40" s="27" t="s">
        <v>638</v>
      </c>
      <c r="AB40" s="27" t="s">
        <v>89</v>
      </c>
    </row>
    <row r="41" spans="1:28" s="27" customFormat="1" ht="15" customHeight="1" x14ac:dyDescent="0.25">
      <c r="A41" s="38" t="s">
        <v>184</v>
      </c>
      <c r="B41" s="6" t="s">
        <v>853</v>
      </c>
      <c r="C41" s="39">
        <f t="shared" si="0"/>
        <v>1322</v>
      </c>
      <c r="D41" s="39">
        <f t="shared" si="1"/>
        <v>2500</v>
      </c>
      <c r="E41" s="39">
        <f>'22Q4_P4'!E40</f>
        <v>2986</v>
      </c>
      <c r="F41" s="39">
        <f>'22Q4_P4'!F40</f>
        <v>-4712.0000000999999</v>
      </c>
      <c r="I41" s="40"/>
      <c r="J41" s="40"/>
      <c r="K41" s="40"/>
      <c r="L41" s="40">
        <v>1000000000</v>
      </c>
      <c r="M41" s="40">
        <v>6393900000</v>
      </c>
      <c r="N41" s="40">
        <v>-1000000000</v>
      </c>
      <c r="O41" s="40">
        <v>1500000000</v>
      </c>
      <c r="P41" s="40">
        <v>1322130102</v>
      </c>
      <c r="Q41" s="40">
        <v>2500000000</v>
      </c>
      <c r="R41" s="40"/>
      <c r="S41" s="40"/>
      <c r="T41" s="40"/>
      <c r="U41" s="40"/>
      <c r="V41" s="40"/>
      <c r="W41" s="40"/>
      <c r="X41" s="40"/>
      <c r="Z41" s="27" t="s">
        <v>638</v>
      </c>
      <c r="AB41" s="27" t="s">
        <v>89</v>
      </c>
    </row>
    <row r="42" spans="1:28" s="27" customFormat="1" ht="15" customHeight="1" x14ac:dyDescent="0.25">
      <c r="A42" s="38" t="s">
        <v>185</v>
      </c>
      <c r="B42" s="6" t="s">
        <v>695</v>
      </c>
      <c r="C42" s="39">
        <f t="shared" si="0"/>
        <v>1000</v>
      </c>
      <c r="D42" s="39">
        <f t="shared" si="1"/>
        <v>500</v>
      </c>
      <c r="E42" s="39">
        <f>'22Q4_P4'!E41</f>
        <v>7000</v>
      </c>
      <c r="F42" s="39">
        <f>'22Q4_P4'!F41</f>
        <v>7500</v>
      </c>
      <c r="I42" s="40"/>
      <c r="J42" s="40"/>
      <c r="K42" s="40"/>
      <c r="L42" s="40"/>
      <c r="M42" s="40"/>
      <c r="N42" s="40"/>
      <c r="O42" s="40"/>
      <c r="P42" s="40">
        <v>1000000000</v>
      </c>
      <c r="Q42" s="40">
        <v>500000000</v>
      </c>
      <c r="R42" s="40"/>
      <c r="S42" s="40"/>
      <c r="T42" s="40"/>
      <c r="U42" s="40"/>
      <c r="V42" s="40"/>
      <c r="W42" s="40"/>
      <c r="X42" s="40"/>
      <c r="Z42" s="27" t="s">
        <v>638</v>
      </c>
      <c r="AB42" s="27" t="s">
        <v>89</v>
      </c>
    </row>
    <row r="43" spans="1:28" s="27" customFormat="1" ht="15" customHeight="1" x14ac:dyDescent="0.25">
      <c r="A43" s="38" t="s">
        <v>186</v>
      </c>
      <c r="B43" s="6" t="s">
        <v>696</v>
      </c>
      <c r="C43" s="39">
        <f t="shared" si="0"/>
        <v>-1557.0000001000001</v>
      </c>
      <c r="D43" s="39">
        <f t="shared" si="1"/>
        <v>-770.00000009999997</v>
      </c>
      <c r="E43" s="39">
        <f>'22Q4_P4'!E42</f>
        <v>-4745.0000000999999</v>
      </c>
      <c r="F43" s="39">
        <f>'22Q4_P4'!F42</f>
        <v>-5762.0000000999999</v>
      </c>
      <c r="I43" s="40"/>
      <c r="J43" s="40"/>
      <c r="K43" s="40"/>
      <c r="L43" s="40">
        <v>-1161401000</v>
      </c>
      <c r="M43" s="40">
        <v>-4368597700</v>
      </c>
      <c r="N43" s="40">
        <v>-1099988000</v>
      </c>
      <c r="O43" s="40">
        <v>-1693351500</v>
      </c>
      <c r="P43" s="40">
        <v>-1557671000</v>
      </c>
      <c r="Q43" s="40">
        <v>-770000000</v>
      </c>
      <c r="R43" s="40"/>
      <c r="S43" s="40"/>
      <c r="T43" s="40"/>
      <c r="U43" s="40"/>
      <c r="V43" s="40"/>
      <c r="W43" s="40"/>
      <c r="X43" s="40"/>
      <c r="Z43" s="27" t="s">
        <v>638</v>
      </c>
      <c r="AB43" s="27" t="s">
        <v>89</v>
      </c>
    </row>
    <row r="44" spans="1:28" s="27" customFormat="1" ht="15" customHeight="1" x14ac:dyDescent="0.25">
      <c r="A44" s="38" t="s">
        <v>187</v>
      </c>
      <c r="B44" s="6" t="s">
        <v>204</v>
      </c>
      <c r="C44" s="39" t="str">
        <f t="shared" si="0"/>
        <v>―</v>
      </c>
      <c r="D44" s="39" t="str">
        <f t="shared" si="1"/>
        <v>―</v>
      </c>
      <c r="E44" s="39" t="str">
        <f>'22Q4_P4'!E43</f>
        <v>―</v>
      </c>
      <c r="F44" s="39">
        <f>'22Q4_P4'!F43</f>
        <v>-97.000000099999994</v>
      </c>
      <c r="I44" s="40"/>
      <c r="J44" s="40"/>
      <c r="K44" s="40"/>
      <c r="L44" s="40"/>
      <c r="M44" s="40">
        <v>-278000000</v>
      </c>
      <c r="N44" s="40"/>
      <c r="O44" s="40"/>
      <c r="P44" s="40"/>
      <c r="Q44" s="40"/>
      <c r="R44" s="40"/>
      <c r="S44" s="40"/>
      <c r="T44" s="40"/>
      <c r="U44" s="40"/>
      <c r="V44" s="40"/>
      <c r="W44" s="40"/>
      <c r="X44" s="40"/>
      <c r="Z44" s="27" t="s">
        <v>638</v>
      </c>
      <c r="AB44" s="27" t="s">
        <v>89</v>
      </c>
    </row>
    <row r="45" spans="1:28" s="27" customFormat="1" ht="15" customHeight="1" x14ac:dyDescent="0.25">
      <c r="A45" s="38" t="s">
        <v>188</v>
      </c>
      <c r="B45" s="6" t="s">
        <v>547</v>
      </c>
      <c r="C45" s="39" t="str">
        <f t="shared" si="0"/>
        <v>―</v>
      </c>
      <c r="D45" s="39" t="str">
        <f t="shared" si="1"/>
        <v>―</v>
      </c>
      <c r="E45" s="39">
        <f>'22Q4_P4'!E44</f>
        <v>16</v>
      </c>
      <c r="F45" s="39" t="str">
        <f>'22Q4_P4'!F44</f>
        <v>―</v>
      </c>
      <c r="I45" s="40"/>
      <c r="J45" s="40"/>
      <c r="K45" s="40"/>
      <c r="L45" s="40">
        <v>4804800</v>
      </c>
      <c r="M45" s="40">
        <v>4428000</v>
      </c>
      <c r="N45" s="40"/>
      <c r="O45" s="40"/>
      <c r="P45" s="40"/>
      <c r="Q45" s="40"/>
      <c r="R45" s="40"/>
      <c r="S45" s="40"/>
      <c r="T45" s="40"/>
      <c r="U45" s="40"/>
      <c r="V45" s="40"/>
      <c r="W45" s="40"/>
      <c r="X45" s="40"/>
      <c r="Z45" s="27" t="s">
        <v>638</v>
      </c>
      <c r="AB45" s="27" t="s">
        <v>89</v>
      </c>
    </row>
    <row r="46" spans="1:28" s="27" customFormat="1" ht="15" customHeight="1" x14ac:dyDescent="0.25">
      <c r="A46" s="38" t="s">
        <v>189</v>
      </c>
      <c r="B46" s="6" t="s">
        <v>205</v>
      </c>
      <c r="C46" s="39" t="str">
        <f t="shared" si="0"/>
        <v>―</v>
      </c>
      <c r="D46" s="39" t="str">
        <f t="shared" si="1"/>
        <v>―</v>
      </c>
      <c r="E46" s="39" t="str">
        <f>'22Q4_P4'!E45</f>
        <v>―</v>
      </c>
      <c r="F46" s="39" t="str">
        <f>'22Q4_P4'!F45</f>
        <v>―</v>
      </c>
      <c r="I46" s="40"/>
      <c r="J46" s="40"/>
      <c r="K46" s="40"/>
      <c r="L46" s="40"/>
      <c r="M46" s="40"/>
      <c r="N46" s="40"/>
      <c r="O46" s="40"/>
      <c r="P46" s="40"/>
      <c r="Q46" s="40"/>
      <c r="R46" s="40"/>
      <c r="S46" s="40"/>
      <c r="T46" s="40"/>
      <c r="U46" s="40"/>
      <c r="V46" s="40"/>
      <c r="W46" s="40"/>
      <c r="X46" s="40"/>
      <c r="Z46" s="27" t="s">
        <v>638</v>
      </c>
      <c r="AB46" s="27" t="s">
        <v>89</v>
      </c>
    </row>
    <row r="47" spans="1:28" s="27" customFormat="1" ht="15" customHeight="1" x14ac:dyDescent="0.25">
      <c r="A47" s="38" t="s">
        <v>190</v>
      </c>
      <c r="B47" s="6" t="s">
        <v>206</v>
      </c>
      <c r="C47" s="39">
        <f t="shared" si="0"/>
        <v>-943.00000009999997</v>
      </c>
      <c r="D47" s="39">
        <f t="shared" si="1"/>
        <v>-942.00000009999997</v>
      </c>
      <c r="E47" s="39">
        <f>'22Q4_P4'!E46</f>
        <v>-1888.0000001000001</v>
      </c>
      <c r="F47" s="39">
        <f>'22Q4_P4'!F46</f>
        <v>-1891.0000001000001</v>
      </c>
      <c r="I47" s="40"/>
      <c r="J47" s="40"/>
      <c r="K47" s="40"/>
      <c r="L47" s="40">
        <v>-742262496</v>
      </c>
      <c r="M47" s="40">
        <v>-1030703896</v>
      </c>
      <c r="N47" s="40">
        <v>-937786731</v>
      </c>
      <c r="O47" s="40">
        <v>-941789165</v>
      </c>
      <c r="P47" s="40">
        <v>-943578908</v>
      </c>
      <c r="Q47" s="40">
        <v>-942741316</v>
      </c>
      <c r="R47" s="40"/>
      <c r="S47" s="40"/>
      <c r="T47" s="40"/>
      <c r="U47" s="40"/>
      <c r="V47" s="40"/>
      <c r="W47" s="40"/>
      <c r="X47" s="40"/>
      <c r="Z47" s="27" t="s">
        <v>638</v>
      </c>
      <c r="AB47" s="27" t="s">
        <v>89</v>
      </c>
    </row>
    <row r="48" spans="1:28" s="27" customFormat="1" ht="15" customHeight="1" x14ac:dyDescent="0.25">
      <c r="A48" s="38" t="s">
        <v>191</v>
      </c>
      <c r="B48" s="6" t="s">
        <v>548</v>
      </c>
      <c r="C48" s="39">
        <f t="shared" si="0"/>
        <v>-50.000000100000001</v>
      </c>
      <c r="D48" s="39">
        <f t="shared" si="1"/>
        <v>-47.000000100000001</v>
      </c>
      <c r="E48" s="39">
        <f>'22Q4_P4'!E47</f>
        <v>-154.00000009999999</v>
      </c>
      <c r="F48" s="39">
        <f>'22Q4_P4'!F47</f>
        <v>-191.00000009999999</v>
      </c>
      <c r="I48" s="40"/>
      <c r="J48" s="40"/>
      <c r="K48" s="40"/>
      <c r="L48" s="40">
        <v>-19773564</v>
      </c>
      <c r="M48" s="40">
        <v>-22009883</v>
      </c>
      <c r="N48" s="40">
        <v>-36648297</v>
      </c>
      <c r="O48" s="40">
        <v>-36030443</v>
      </c>
      <c r="P48" s="40">
        <v>-50235421</v>
      </c>
      <c r="Q48" s="40">
        <v>-47008430</v>
      </c>
      <c r="R48" s="40"/>
      <c r="S48" s="40"/>
      <c r="T48" s="40"/>
      <c r="U48" s="40"/>
      <c r="V48" s="40"/>
      <c r="W48" s="40"/>
      <c r="X48" s="40"/>
      <c r="Z48" s="27" t="s">
        <v>638</v>
      </c>
      <c r="AB48" s="27" t="s">
        <v>89</v>
      </c>
    </row>
    <row r="49" spans="1:28" s="27" customFormat="1" ht="15" customHeight="1" x14ac:dyDescent="0.25">
      <c r="A49" s="38" t="s">
        <v>124</v>
      </c>
      <c r="B49" s="6" t="s">
        <v>31</v>
      </c>
      <c r="C49" s="39">
        <f t="shared" si="0"/>
        <v>-51.000000100000001</v>
      </c>
      <c r="D49" s="39">
        <f t="shared" si="1"/>
        <v>-9.9999999999999995E-8</v>
      </c>
      <c r="E49" s="39">
        <f>'22Q4_P4'!E48</f>
        <v>-13.000000099999999</v>
      </c>
      <c r="F49" s="39">
        <f>'22Q4_P4'!F48</f>
        <v>-55.000000100000001</v>
      </c>
      <c r="I49" s="39">
        <f t="shared" ref="I49:O49" si="7">I50-SUM(I41:I48)</f>
        <v>0</v>
      </c>
      <c r="J49" s="39">
        <f t="shared" si="7"/>
        <v>0</v>
      </c>
      <c r="K49" s="39">
        <f t="shared" si="7"/>
        <v>0</v>
      </c>
      <c r="L49" s="39">
        <f t="shared" si="7"/>
        <v>-6292940</v>
      </c>
      <c r="M49" s="39">
        <f t="shared" si="7"/>
        <v>-3210675</v>
      </c>
      <c r="N49" s="39">
        <f t="shared" si="7"/>
        <v>-944870</v>
      </c>
      <c r="O49" s="39">
        <f t="shared" si="7"/>
        <v>-3630545</v>
      </c>
      <c r="P49" s="39">
        <f t="shared" ref="P49:X49" si="8">P50-SUM(P41:P48)</f>
        <v>-51854254</v>
      </c>
      <c r="Q49" s="39">
        <f t="shared" si="8"/>
        <v>-425826</v>
      </c>
      <c r="R49" s="39">
        <f t="shared" si="8"/>
        <v>0</v>
      </c>
      <c r="S49" s="39">
        <f t="shared" si="8"/>
        <v>0</v>
      </c>
      <c r="T49" s="39">
        <f t="shared" si="8"/>
        <v>0</v>
      </c>
      <c r="U49" s="39">
        <f t="shared" si="8"/>
        <v>0</v>
      </c>
      <c r="V49" s="39">
        <f t="shared" si="8"/>
        <v>0</v>
      </c>
      <c r="W49" s="39">
        <f t="shared" si="8"/>
        <v>0</v>
      </c>
      <c r="X49" s="39">
        <f t="shared" si="8"/>
        <v>0</v>
      </c>
      <c r="AB49" s="27" t="s">
        <v>89</v>
      </c>
    </row>
    <row r="50" spans="1:28" s="27" customFormat="1" ht="15" customHeight="1" x14ac:dyDescent="0.25">
      <c r="A50" s="45" t="s">
        <v>192</v>
      </c>
      <c r="B50" s="57" t="s">
        <v>549</v>
      </c>
      <c r="C50" s="46">
        <f t="shared" si="0"/>
        <v>-281.00000010000002</v>
      </c>
      <c r="D50" s="46">
        <f t="shared" si="1"/>
        <v>1239</v>
      </c>
      <c r="E50" s="46">
        <f>'22Q4_P4'!E49</f>
        <v>3201</v>
      </c>
      <c r="F50" s="46">
        <f>'22Q4_P4'!F49</f>
        <v>-5211.0000000999999</v>
      </c>
      <c r="I50" s="47"/>
      <c r="J50" s="47"/>
      <c r="K50" s="47"/>
      <c r="L50" s="47">
        <v>-924925200</v>
      </c>
      <c r="M50" s="47">
        <v>695805846</v>
      </c>
      <c r="N50" s="47">
        <v>-3075367898</v>
      </c>
      <c r="O50" s="47">
        <v>-1174801653</v>
      </c>
      <c r="P50" s="47">
        <v>-281209481</v>
      </c>
      <c r="Q50" s="47">
        <v>1239824428</v>
      </c>
      <c r="R50" s="47"/>
      <c r="S50" s="47"/>
      <c r="T50" s="47"/>
      <c r="U50" s="47"/>
      <c r="V50" s="47"/>
      <c r="W50" s="47"/>
      <c r="X50" s="47"/>
      <c r="Z50" s="27" t="s">
        <v>638</v>
      </c>
      <c r="AB50" s="27" t="s">
        <v>89</v>
      </c>
    </row>
    <row r="51" spans="1:28" s="27" customFormat="1" ht="15" customHeight="1" x14ac:dyDescent="0.25">
      <c r="A51" s="45" t="s">
        <v>861</v>
      </c>
      <c r="B51" s="57" t="s">
        <v>207</v>
      </c>
      <c r="C51" s="46">
        <f t="shared" si="0"/>
        <v>779</v>
      </c>
      <c r="D51" s="46">
        <f t="shared" si="1"/>
        <v>1781</v>
      </c>
      <c r="E51" s="46">
        <f>'22Q4_P4'!E50</f>
        <v>1274</v>
      </c>
      <c r="F51" s="46">
        <f>'22Q4_P4'!F50</f>
        <v>1628</v>
      </c>
      <c r="I51" s="46">
        <f t="shared" ref="I51:O51" si="9">I53-I52</f>
        <v>0</v>
      </c>
      <c r="J51" s="46">
        <f t="shared" si="9"/>
        <v>0</v>
      </c>
      <c r="K51" s="46">
        <f t="shared" si="9"/>
        <v>0</v>
      </c>
      <c r="L51" s="46">
        <f t="shared" si="9"/>
        <v>-215730335</v>
      </c>
      <c r="M51" s="46">
        <f t="shared" si="9"/>
        <v>2938300123</v>
      </c>
      <c r="N51" s="46">
        <f t="shared" si="9"/>
        <v>-2851003106</v>
      </c>
      <c r="O51" s="46">
        <f t="shared" si="9"/>
        <v>-944357503</v>
      </c>
      <c r="P51" s="46">
        <f t="shared" ref="P51:X51" si="10">P53-P52</f>
        <v>779373126</v>
      </c>
      <c r="Q51" s="46">
        <f t="shared" si="10"/>
        <v>1781714862</v>
      </c>
      <c r="R51" s="46">
        <f t="shared" si="10"/>
        <v>0</v>
      </c>
      <c r="S51" s="46">
        <f t="shared" si="10"/>
        <v>0</v>
      </c>
      <c r="T51" s="46">
        <f t="shared" si="10"/>
        <v>0</v>
      </c>
      <c r="U51" s="46">
        <f t="shared" si="10"/>
        <v>0</v>
      </c>
      <c r="V51" s="46">
        <f t="shared" si="10"/>
        <v>0</v>
      </c>
      <c r="W51" s="46">
        <f t="shared" si="10"/>
        <v>0</v>
      </c>
      <c r="X51" s="46">
        <f t="shared" si="10"/>
        <v>0</v>
      </c>
      <c r="AB51" s="27" t="s">
        <v>89</v>
      </c>
    </row>
    <row r="52" spans="1:28" s="27" customFormat="1" ht="15" customHeight="1" x14ac:dyDescent="0.25">
      <c r="A52" s="45" t="s">
        <v>193</v>
      </c>
      <c r="B52" s="57" t="s">
        <v>550</v>
      </c>
      <c r="C52" s="46">
        <f t="shared" si="0"/>
        <v>10228</v>
      </c>
      <c r="D52" s="46">
        <f t="shared" si="1"/>
        <v>11857</v>
      </c>
      <c r="E52" s="46">
        <f>'22Q4_P4'!E51</f>
        <v>8953</v>
      </c>
      <c r="F52" s="46">
        <f>'22Q4_P4'!F51</f>
        <v>10228</v>
      </c>
      <c r="I52" s="47"/>
      <c r="J52" s="47"/>
      <c r="K52" s="47"/>
      <c r="L52" s="47">
        <v>7678163501</v>
      </c>
      <c r="M52" s="47">
        <v>9211818018</v>
      </c>
      <c r="N52" s="47">
        <v>11762740224</v>
      </c>
      <c r="O52" s="47">
        <v>8953885336</v>
      </c>
      <c r="P52" s="47">
        <v>10228190704</v>
      </c>
      <c r="Q52" s="47">
        <v>11857028543</v>
      </c>
      <c r="R52" s="47"/>
      <c r="S52" s="47"/>
      <c r="T52" s="47"/>
      <c r="U52" s="47"/>
      <c r="V52" s="47"/>
      <c r="W52" s="47"/>
      <c r="X52" s="47"/>
      <c r="Z52" s="27" t="s">
        <v>638</v>
      </c>
      <c r="AB52" s="27" t="s">
        <v>89</v>
      </c>
    </row>
    <row r="53" spans="1:28" s="27" customFormat="1" ht="15" customHeight="1" x14ac:dyDescent="0.25">
      <c r="A53" s="9" t="s">
        <v>554</v>
      </c>
      <c r="B53" s="57" t="s">
        <v>551</v>
      </c>
      <c r="C53" s="46">
        <f t="shared" si="0"/>
        <v>11007</v>
      </c>
      <c r="D53" s="46">
        <f t="shared" si="1"/>
        <v>13638</v>
      </c>
      <c r="E53" s="46">
        <f>'22Q4_P4'!E52</f>
        <v>10228</v>
      </c>
      <c r="F53" s="46">
        <f>'22Q4_P4'!F52</f>
        <v>11857</v>
      </c>
      <c r="I53" s="47"/>
      <c r="J53" s="47"/>
      <c r="K53" s="47"/>
      <c r="L53" s="47">
        <v>7462433166</v>
      </c>
      <c r="M53" s="47">
        <v>12150118141</v>
      </c>
      <c r="N53" s="47">
        <v>8911737118</v>
      </c>
      <c r="O53" s="47">
        <v>8009527833</v>
      </c>
      <c r="P53" s="47">
        <v>11007563830</v>
      </c>
      <c r="Q53" s="47">
        <v>13638743405</v>
      </c>
      <c r="R53" s="47"/>
      <c r="S53" s="47"/>
      <c r="T53" s="47"/>
      <c r="U53" s="47"/>
      <c r="V53" s="47"/>
      <c r="W53" s="47"/>
      <c r="X53" s="47"/>
      <c r="Z53" s="27" t="s">
        <v>638</v>
      </c>
      <c r="AB53" s="27" t="s">
        <v>89</v>
      </c>
    </row>
    <row r="54" spans="1:28" ht="15" customHeight="1" x14ac:dyDescent="0.25">
      <c r="Y54" s="27"/>
      <c r="Z54" s="27"/>
      <c r="AB54" s="3" t="s">
        <v>89</v>
      </c>
    </row>
    <row r="55" spans="1:28" ht="15" customHeight="1" x14ac:dyDescent="0.2">
      <c r="AB55" s="3" t="s">
        <v>89</v>
      </c>
    </row>
    <row r="56" spans="1:28" ht="15" customHeight="1" x14ac:dyDescent="0.2">
      <c r="A56" s="3" t="s">
        <v>89</v>
      </c>
      <c r="B56" s="3" t="s">
        <v>89</v>
      </c>
      <c r="C56" s="3" t="s">
        <v>89</v>
      </c>
      <c r="D56" s="3" t="s">
        <v>89</v>
      </c>
      <c r="E56" s="3" t="s">
        <v>89</v>
      </c>
      <c r="F56" s="3" t="s">
        <v>89</v>
      </c>
      <c r="G56" s="3" t="s">
        <v>89</v>
      </c>
      <c r="H56" s="3" t="s">
        <v>89</v>
      </c>
      <c r="I56" s="3" t="s">
        <v>89</v>
      </c>
      <c r="J56" s="3" t="s">
        <v>89</v>
      </c>
      <c r="K56" s="3" t="s">
        <v>89</v>
      </c>
      <c r="L56" s="3" t="s">
        <v>89</v>
      </c>
      <c r="M56" s="3" t="s">
        <v>89</v>
      </c>
      <c r="N56" s="3" t="s">
        <v>89</v>
      </c>
      <c r="O56" s="3" t="s">
        <v>89</v>
      </c>
      <c r="P56" s="3" t="s">
        <v>89</v>
      </c>
      <c r="Q56" s="3" t="s">
        <v>89</v>
      </c>
      <c r="R56" s="3" t="s">
        <v>89</v>
      </c>
      <c r="S56" s="3" t="s">
        <v>89</v>
      </c>
      <c r="T56" s="3" t="s">
        <v>89</v>
      </c>
      <c r="U56" s="3" t="s">
        <v>89</v>
      </c>
      <c r="V56" s="3" t="s">
        <v>89</v>
      </c>
      <c r="W56" s="3" t="s">
        <v>89</v>
      </c>
      <c r="X56" s="3" t="s">
        <v>89</v>
      </c>
      <c r="Y56" s="3" t="s">
        <v>89</v>
      </c>
      <c r="Z56" s="3" t="s">
        <v>89</v>
      </c>
      <c r="AA56" s="3" t="s">
        <v>89</v>
      </c>
      <c r="AB56" s="3" t="s">
        <v>89</v>
      </c>
    </row>
  </sheetData>
  <mergeCells count="2">
    <mergeCell ref="A2:F2"/>
    <mergeCell ref="A6:B7"/>
  </mergeCells>
  <phoneticPr fontId="3"/>
  <printOptions horizontalCentered="1"/>
  <pageMargins left="0.7" right="0.7" top="0.75" bottom="0.75" header="0.3" footer="0.3"/>
  <pageSetup paperSize="9" scale="75" orientation="portrait" r:id="rId1"/>
  <headerFooter>
    <oddFooter>&amp;R4</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312E-45B2-4B48-AC08-49C4A2067F72}">
  <dimension ref="A1:AE70"/>
  <sheetViews>
    <sheetView defaultGridColor="0" view="pageBreakPreview" colorId="23" zoomScale="80" zoomScaleNormal="100" zoomScaleSheetLayoutView="80" workbookViewId="0">
      <pane xSplit="10" ySplit="3" topLeftCell="K38"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635</v>
      </c>
      <c r="AE4" s="3" t="s">
        <v>89</v>
      </c>
    </row>
    <row r="5" spans="1:31" ht="8.1" customHeight="1" x14ac:dyDescent="0.25">
      <c r="A5" s="1"/>
      <c r="AE5" s="3" t="s">
        <v>89</v>
      </c>
    </row>
    <row r="6" spans="1:31" ht="15" customHeight="1" x14ac:dyDescent="0.25">
      <c r="A6" s="66" t="s">
        <v>474</v>
      </c>
      <c r="K6" s="114" t="s">
        <v>375</v>
      </c>
      <c r="L6" s="114" t="s">
        <v>561</v>
      </c>
      <c r="AE6" s="3" t="s">
        <v>89</v>
      </c>
    </row>
    <row r="7" spans="1:31" s="27" customFormat="1" ht="15" customHeight="1" x14ac:dyDescent="0.25">
      <c r="I7" s="28" t="s">
        <v>1</v>
      </c>
      <c r="AE7" s="3" t="s">
        <v>89</v>
      </c>
    </row>
    <row r="8" spans="1:31" s="27" customFormat="1" ht="15" customHeight="1" x14ac:dyDescent="0.25">
      <c r="A8" s="312"/>
      <c r="B8" s="323"/>
      <c r="C8" s="323"/>
      <c r="D8" s="313"/>
      <c r="E8" s="117" t="str">
        <f>'23Q1_パラメータ設定'!$F$4</f>
        <v>FY2022</v>
      </c>
      <c r="F8" s="30" t="str">
        <f>'23Q1_パラメータ設定'!$G$4</f>
        <v>FY2023</v>
      </c>
      <c r="G8" s="117" t="str">
        <f>'23Q1_パラメータ設定'!$E$4</f>
        <v>FY2021</v>
      </c>
      <c r="H8" s="117" t="str">
        <f>'23Q1_パラメータ設定'!$F$4</f>
        <v>FY2022</v>
      </c>
      <c r="I8" s="122" t="str">
        <f>'23Q1_パラメータ設定'!$G$4</f>
        <v>FY2023</v>
      </c>
      <c r="K8" s="58" t="str">
        <f>'23Q1_P1'!I6</f>
        <v>FY2015</v>
      </c>
      <c r="L8" s="58" t="str">
        <f>'23Q1_P1'!J6</f>
        <v>FY2016</v>
      </c>
      <c r="M8" s="58" t="str">
        <f>'23Q1_P1'!K6</f>
        <v>FY2017</v>
      </c>
      <c r="N8" s="58" t="str">
        <f>'23Q1_P1'!L6</f>
        <v>FY2018</v>
      </c>
      <c r="O8" s="58" t="str">
        <f>'23Q1_P1'!M6</f>
        <v>FY2019</v>
      </c>
      <c r="P8" s="58" t="str">
        <f>'23Q1_P1'!N6</f>
        <v>FY2020</v>
      </c>
      <c r="Q8" s="58" t="str">
        <f>'23Q1_P1'!O6</f>
        <v>FY2021</v>
      </c>
      <c r="R8" s="58" t="str">
        <f>'23Q1_P1'!P6</f>
        <v>FY2022</v>
      </c>
      <c r="S8" s="58" t="str">
        <f>'23Q1_P1'!Q6</f>
        <v>FY2023</v>
      </c>
      <c r="T8" s="58" t="str">
        <f>'23Q1_P1'!R6</f>
        <v>FY2024</v>
      </c>
      <c r="U8" s="58" t="str">
        <f>'23Q1_P1'!S6</f>
        <v>FY2025</v>
      </c>
      <c r="V8" s="58" t="str">
        <f>'23Q1_P1'!T6</f>
        <v>FY2026</v>
      </c>
      <c r="W8" s="58" t="str">
        <f>'23Q1_P1'!U6</f>
        <v>FY2027</v>
      </c>
      <c r="X8" s="58" t="str">
        <f>'23Q1_P1'!V6</f>
        <v>FY2028</v>
      </c>
      <c r="Y8" s="58" t="str">
        <f>'23Q1_P1'!W6</f>
        <v>FY2029</v>
      </c>
      <c r="Z8" s="60" t="str">
        <f>'23Q1_P1'!X6</f>
        <v>FY2030</v>
      </c>
      <c r="AE8" s="3" t="s">
        <v>89</v>
      </c>
    </row>
    <row r="9" spans="1:31" s="27" customFormat="1" ht="15" customHeight="1" x14ac:dyDescent="0.25">
      <c r="A9" s="314"/>
      <c r="B9" s="324"/>
      <c r="C9" s="324"/>
      <c r="D9" s="315"/>
      <c r="E9" s="119" t="s">
        <v>380</v>
      </c>
      <c r="F9" s="35" t="s">
        <v>380</v>
      </c>
      <c r="G9" s="118"/>
      <c r="H9" s="118"/>
      <c r="I9" s="118" t="s">
        <v>5</v>
      </c>
      <c r="K9" s="155" t="str">
        <f>'23Q1_P1'!I7</f>
        <v>Q1</v>
      </c>
      <c r="L9" s="155" t="str">
        <f>'23Q1_P1'!J7</f>
        <v>Q1</v>
      </c>
      <c r="M9" s="155" t="str">
        <f>'23Q1_P1'!K7</f>
        <v>Q1</v>
      </c>
      <c r="N9" s="155" t="str">
        <f>'23Q1_P1'!L7</f>
        <v>Q1</v>
      </c>
      <c r="O9" s="155" t="str">
        <f>'23Q1_P1'!M7</f>
        <v>Q1</v>
      </c>
      <c r="P9" s="155" t="str">
        <f>'23Q1_P1'!N7</f>
        <v>Q1</v>
      </c>
      <c r="Q9" s="155" t="str">
        <f>'23Q1_P1'!O7</f>
        <v>Q1</v>
      </c>
      <c r="R9" s="155" t="str">
        <f>'23Q1_P1'!P7</f>
        <v>Q1</v>
      </c>
      <c r="S9" s="155" t="str">
        <f>'23Q1_P1'!Q7</f>
        <v>Q1</v>
      </c>
      <c r="T9" s="155" t="str">
        <f>'23Q1_P1'!R7</f>
        <v>Q1</v>
      </c>
      <c r="U9" s="155" t="str">
        <f>'23Q1_P1'!S7</f>
        <v>Q1</v>
      </c>
      <c r="V9" s="155" t="str">
        <f>'23Q1_P1'!T7</f>
        <v>Q1</v>
      </c>
      <c r="W9" s="155" t="str">
        <f>'23Q1_P1'!U7</f>
        <v>Q1</v>
      </c>
      <c r="X9" s="155" t="str">
        <f>'23Q1_P1'!V7</f>
        <v>Q1</v>
      </c>
      <c r="Y9" s="155" t="str">
        <f>'23Q1_P1'!W7</f>
        <v>Q1</v>
      </c>
      <c r="Z9" s="59" t="str">
        <f>'23Q1_P1'!X7</f>
        <v>Q1</v>
      </c>
      <c r="AE9" s="3" t="s">
        <v>89</v>
      </c>
    </row>
    <row r="10" spans="1:31" s="27" customFormat="1" ht="15" customHeight="1" x14ac:dyDescent="0.25">
      <c r="A10" s="36" t="s">
        <v>209</v>
      </c>
      <c r="B10" s="325" t="s">
        <v>12</v>
      </c>
      <c r="C10" s="326"/>
      <c r="D10" s="327"/>
      <c r="E10" s="37">
        <f t="shared" ref="E10:F14" si="0">+IF(OR(R10="",R10=0),"―",IF(R10&lt;0,ROUNDDOWN(R10/10^6,0)+-0.0000001,ROUNDDOWN(R10/10^6,0)))</f>
        <v>17085</v>
      </c>
      <c r="F10" s="37">
        <f t="shared" si="0"/>
        <v>17706</v>
      </c>
      <c r="G10" s="37" t="e">
        <f>'22Q4_P5'!G10</f>
        <v>#REF!</v>
      </c>
      <c r="H10" s="37" t="e">
        <f>'22Q4_P5'!H10</f>
        <v>#REF!</v>
      </c>
      <c r="I10" s="37" t="e">
        <f>'22Q4_P5'!I10</f>
        <v>#REF!</v>
      </c>
      <c r="J10" s="67"/>
      <c r="K10" s="101">
        <f>'23Q1_P1'!I9</f>
        <v>0</v>
      </c>
      <c r="L10" s="101">
        <f>'23Q1_P1'!J9</f>
        <v>0</v>
      </c>
      <c r="M10" s="101">
        <f>'23Q1_P1'!K9</f>
        <v>0</v>
      </c>
      <c r="N10" s="101">
        <f>'23Q1_P1'!L9</f>
        <v>13795723760</v>
      </c>
      <c r="O10" s="101">
        <f>'23Q1_P1'!M9</f>
        <v>14285026380</v>
      </c>
      <c r="P10" s="101">
        <f>'23Q1_P1'!N9</f>
        <v>14895907207</v>
      </c>
      <c r="Q10" s="101">
        <f>'23Q1_P1'!O9</f>
        <v>16585097815</v>
      </c>
      <c r="R10" s="101">
        <f>'23Q1_P1'!P9</f>
        <v>17085356553</v>
      </c>
      <c r="S10" s="101">
        <f>'23Q1_P1'!Q9</f>
        <v>17706426354</v>
      </c>
      <c r="T10" s="101">
        <f>'23Q1_P1'!R9</f>
        <v>0</v>
      </c>
      <c r="U10" s="101">
        <f>'23Q1_P1'!S9</f>
        <v>0</v>
      </c>
      <c r="V10" s="101">
        <f>'23Q1_P1'!T9</f>
        <v>0</v>
      </c>
      <c r="W10" s="101">
        <f>'23Q1_P1'!U9</f>
        <v>0</v>
      </c>
      <c r="X10" s="101">
        <f>'23Q1_P1'!V9</f>
        <v>0</v>
      </c>
      <c r="Y10" s="101">
        <f>'23Q1_P1'!W9</f>
        <v>0</v>
      </c>
      <c r="Z10" s="101">
        <f>'23Q1_P1'!X9</f>
        <v>0</v>
      </c>
      <c r="AE10" s="3" t="s">
        <v>89</v>
      </c>
    </row>
    <row r="11" spans="1:31" s="27" customFormat="1" ht="15" customHeight="1" x14ac:dyDescent="0.25">
      <c r="A11" s="38" t="s">
        <v>210</v>
      </c>
      <c r="B11" s="328" t="s">
        <v>212</v>
      </c>
      <c r="C11" s="329"/>
      <c r="D11" s="330"/>
      <c r="E11" s="39">
        <f t="shared" si="0"/>
        <v>15133</v>
      </c>
      <c r="F11" s="39">
        <f t="shared" si="0"/>
        <v>15580</v>
      </c>
      <c r="G11" s="39">
        <f>'22Q4_P5'!G11</f>
        <v>58443</v>
      </c>
      <c r="H11" s="39">
        <f>'22Q4_P5'!H11</f>
        <v>63933</v>
      </c>
      <c r="I11" s="39" t="str">
        <f>'22Q4_P5'!I11</f>
        <v>―</v>
      </c>
      <c r="J11" s="67"/>
      <c r="K11" s="40"/>
      <c r="L11" s="40"/>
      <c r="M11" s="40"/>
      <c r="N11" s="40">
        <v>12477292513</v>
      </c>
      <c r="O11" s="40">
        <v>12900926130</v>
      </c>
      <c r="P11" s="40">
        <v>13377259135</v>
      </c>
      <c r="Q11" s="40">
        <v>14740948505</v>
      </c>
      <c r="R11" s="40">
        <v>15133145181</v>
      </c>
      <c r="S11" s="40">
        <v>15580202631</v>
      </c>
      <c r="T11" s="40"/>
      <c r="U11" s="40"/>
      <c r="V11" s="40"/>
      <c r="W11" s="40"/>
      <c r="X11" s="40"/>
      <c r="Y11" s="40"/>
      <c r="Z11" s="40"/>
      <c r="AC11" s="27" t="s">
        <v>645</v>
      </c>
      <c r="AE11" s="3" t="s">
        <v>89</v>
      </c>
    </row>
    <row r="12" spans="1:31" s="27" customFormat="1" ht="15" customHeight="1" x14ac:dyDescent="0.25">
      <c r="A12" s="38" t="s">
        <v>211</v>
      </c>
      <c r="B12" s="328" t="s">
        <v>213</v>
      </c>
      <c r="C12" s="329"/>
      <c r="D12" s="330"/>
      <c r="E12" s="39">
        <f t="shared" si="0"/>
        <v>1742</v>
      </c>
      <c r="F12" s="39">
        <f t="shared" si="0"/>
        <v>1912</v>
      </c>
      <c r="G12" s="39">
        <f>'22Q4_P5'!G12</f>
        <v>6731</v>
      </c>
      <c r="H12" s="39">
        <f>'22Q4_P5'!H12</f>
        <v>7242</v>
      </c>
      <c r="I12" s="39" t="str">
        <f>'22Q4_P5'!I12</f>
        <v>―</v>
      </c>
      <c r="J12" s="67"/>
      <c r="K12" s="40"/>
      <c r="L12" s="40"/>
      <c r="M12" s="40"/>
      <c r="N12" s="40">
        <v>1069261237</v>
      </c>
      <c r="O12" s="40">
        <v>1156582949</v>
      </c>
      <c r="P12" s="40">
        <v>1316791231</v>
      </c>
      <c r="Q12" s="40">
        <v>1621020188</v>
      </c>
      <c r="R12" s="40">
        <v>1742154969</v>
      </c>
      <c r="S12" s="40">
        <v>1912964906</v>
      </c>
      <c r="T12" s="40"/>
      <c r="U12" s="40"/>
      <c r="V12" s="40"/>
      <c r="W12" s="40"/>
      <c r="X12" s="40"/>
      <c r="Y12" s="40"/>
      <c r="Z12" s="40"/>
      <c r="AC12" s="27" t="s">
        <v>645</v>
      </c>
      <c r="AE12" s="3" t="s">
        <v>89</v>
      </c>
    </row>
    <row r="13" spans="1:31" s="27" customFormat="1" ht="15" customHeight="1" x14ac:dyDescent="0.25">
      <c r="A13" s="42" t="s">
        <v>15</v>
      </c>
      <c r="B13" s="317" t="s">
        <v>76</v>
      </c>
      <c r="C13" s="318"/>
      <c r="D13" s="319"/>
      <c r="E13" s="43">
        <f t="shared" si="0"/>
        <v>210</v>
      </c>
      <c r="F13" s="43">
        <f t="shared" si="0"/>
        <v>213</v>
      </c>
      <c r="G13" s="43" t="e">
        <f>'22Q4_P5'!G13</f>
        <v>#REF!</v>
      </c>
      <c r="H13" s="43" t="e">
        <f>'22Q4_P5'!H13</f>
        <v>#REF!</v>
      </c>
      <c r="I13" s="43" t="str">
        <f>'22Q4_P5'!I13</f>
        <v>―</v>
      </c>
      <c r="J13" s="67"/>
      <c r="K13" s="43">
        <f>K10-SUM(K11:K12)</f>
        <v>0</v>
      </c>
      <c r="L13" s="43">
        <f t="shared" ref="L13:Z13" si="1">L10-SUM(L11:L12)</f>
        <v>0</v>
      </c>
      <c r="M13" s="43">
        <f t="shared" si="1"/>
        <v>0</v>
      </c>
      <c r="N13" s="43">
        <f t="shared" si="1"/>
        <v>249170010</v>
      </c>
      <c r="O13" s="43">
        <f t="shared" si="1"/>
        <v>227517301</v>
      </c>
      <c r="P13" s="43">
        <f t="shared" si="1"/>
        <v>201856841</v>
      </c>
      <c r="Q13" s="43">
        <f t="shared" si="1"/>
        <v>223129122</v>
      </c>
      <c r="R13" s="43">
        <f t="shared" si="1"/>
        <v>210056403</v>
      </c>
      <c r="S13" s="43">
        <f t="shared" si="1"/>
        <v>213258817</v>
      </c>
      <c r="T13" s="43">
        <f t="shared" si="1"/>
        <v>0</v>
      </c>
      <c r="U13" s="43">
        <f t="shared" si="1"/>
        <v>0</v>
      </c>
      <c r="V13" s="43">
        <f t="shared" si="1"/>
        <v>0</v>
      </c>
      <c r="W13" s="43">
        <f t="shared" si="1"/>
        <v>0</v>
      </c>
      <c r="X13" s="43">
        <f t="shared" si="1"/>
        <v>0</v>
      </c>
      <c r="Y13" s="43">
        <f t="shared" si="1"/>
        <v>0</v>
      </c>
      <c r="Z13" s="43">
        <f t="shared" si="1"/>
        <v>0</v>
      </c>
      <c r="AC13" s="27" t="s">
        <v>645</v>
      </c>
      <c r="AE13" s="3" t="s">
        <v>89</v>
      </c>
    </row>
    <row r="14" spans="1:31" s="27" customFormat="1" ht="15" customHeight="1" x14ac:dyDescent="0.25">
      <c r="A14" s="45" t="s">
        <v>24</v>
      </c>
      <c r="B14" s="320" t="s">
        <v>27</v>
      </c>
      <c r="C14" s="321"/>
      <c r="D14" s="322"/>
      <c r="E14" s="46">
        <f t="shared" si="0"/>
        <v>2131</v>
      </c>
      <c r="F14" s="46">
        <f t="shared" si="0"/>
        <v>2059</v>
      </c>
      <c r="G14" s="46" t="e">
        <f>'22Q4_P5'!G14</f>
        <v>#REF!</v>
      </c>
      <c r="H14" s="46" t="e">
        <f>'22Q4_P5'!H14</f>
        <v>#REF!</v>
      </c>
      <c r="I14" s="46" t="e">
        <f>'22Q4_P5'!I14</f>
        <v>#REF!</v>
      </c>
      <c r="J14" s="67"/>
      <c r="K14" s="102">
        <f>'23Q1_P1'!I17</f>
        <v>0</v>
      </c>
      <c r="L14" s="102">
        <f>'23Q1_P1'!J17</f>
        <v>0</v>
      </c>
      <c r="M14" s="102">
        <f>'23Q1_P1'!K17</f>
        <v>0</v>
      </c>
      <c r="N14" s="102">
        <f>'23Q1_P1'!L17</f>
        <v>1393786246</v>
      </c>
      <c r="O14" s="102">
        <f>'23Q1_P1'!M17</f>
        <v>1549965851</v>
      </c>
      <c r="P14" s="102">
        <f>'23Q1_P1'!N17</f>
        <v>1820996819</v>
      </c>
      <c r="Q14" s="102">
        <f>'23Q1_P1'!O17</f>
        <v>2056453880</v>
      </c>
      <c r="R14" s="102">
        <f>'23Q1_P1'!P17</f>
        <v>2131255409</v>
      </c>
      <c r="S14" s="102">
        <f>'23Q1_P1'!Q17</f>
        <v>2059909818</v>
      </c>
      <c r="T14" s="102">
        <f>'23Q1_P1'!R17</f>
        <v>0</v>
      </c>
      <c r="U14" s="102">
        <f>'23Q1_P1'!S17</f>
        <v>0</v>
      </c>
      <c r="V14" s="102">
        <f>'23Q1_P1'!T17</f>
        <v>0</v>
      </c>
      <c r="W14" s="102">
        <f>'23Q1_P1'!U17</f>
        <v>0</v>
      </c>
      <c r="X14" s="102">
        <f>'23Q1_P1'!V17</f>
        <v>0</v>
      </c>
      <c r="Y14" s="102">
        <f>'23Q1_P1'!W17</f>
        <v>0</v>
      </c>
      <c r="Z14" s="102">
        <f>'23Q1_P1'!X17</f>
        <v>0</v>
      </c>
      <c r="AE14" s="3" t="s">
        <v>89</v>
      </c>
    </row>
    <row r="15" spans="1:31" s="27" customFormat="1" ht="15" customHeight="1" x14ac:dyDescent="0.25">
      <c r="AE15" s="3" t="s">
        <v>89</v>
      </c>
    </row>
    <row r="16" spans="1:31" s="27" customFormat="1" ht="15" customHeight="1" x14ac:dyDescent="0.25">
      <c r="A16" s="66" t="s">
        <v>214</v>
      </c>
      <c r="K16" s="116" t="s">
        <v>376</v>
      </c>
      <c r="L16" s="114" t="s">
        <v>561</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'23Q1_パラメータ設定'!$F$4</f>
        <v>FY2022</v>
      </c>
      <c r="F18" s="30" t="str">
        <f>'23Q1_パラメータ設定'!$G$4</f>
        <v>FY2023</v>
      </c>
      <c r="G18" s="117" t="str">
        <f>'23Q1_パラメータ設定'!$E$4</f>
        <v>FY2021</v>
      </c>
      <c r="H18" s="117" t="str">
        <f>'23Q1_パラメータ設定'!$F$4</f>
        <v>FY2022</v>
      </c>
      <c r="I18" s="122" t="str">
        <f>'23Q1_パラメータ設定'!$G$4</f>
        <v>FY2023</v>
      </c>
      <c r="K18" s="29" t="str">
        <f t="shared" ref="K18:Z19" si="2">K8</f>
        <v>FY2015</v>
      </c>
      <c r="L18" s="29" t="str">
        <f t="shared" si="2"/>
        <v>FY2016</v>
      </c>
      <c r="M18" s="29" t="str">
        <f t="shared" si="2"/>
        <v>FY2017</v>
      </c>
      <c r="N18" s="29" t="str">
        <f t="shared" si="2"/>
        <v>FY2018</v>
      </c>
      <c r="O18" s="29" t="str">
        <f t="shared" si="2"/>
        <v>FY2019</v>
      </c>
      <c r="P18" s="29" t="str">
        <f t="shared" si="2"/>
        <v>FY2020</v>
      </c>
      <c r="Q18" s="29" t="str">
        <f t="shared" si="2"/>
        <v>FY2021</v>
      </c>
      <c r="R18" s="29" t="str">
        <f t="shared" si="2"/>
        <v>FY2022</v>
      </c>
      <c r="S18" s="29" t="str">
        <f t="shared" si="2"/>
        <v>FY2023</v>
      </c>
      <c r="T18" s="29" t="str">
        <f t="shared" si="2"/>
        <v>FY2024</v>
      </c>
      <c r="U18" s="29" t="str">
        <f t="shared" si="2"/>
        <v>FY2025</v>
      </c>
      <c r="V18" s="29" t="str">
        <f t="shared" si="2"/>
        <v>FY2026</v>
      </c>
      <c r="W18" s="29" t="str">
        <f t="shared" si="2"/>
        <v>FY2027</v>
      </c>
      <c r="X18" s="29" t="str">
        <f t="shared" si="2"/>
        <v>FY2028</v>
      </c>
      <c r="Y18" s="29" t="str">
        <f t="shared" si="2"/>
        <v>FY2029</v>
      </c>
      <c r="Z18" s="32" t="str">
        <f t="shared" si="2"/>
        <v>FY2030</v>
      </c>
      <c r="AE18" s="3" t="s">
        <v>89</v>
      </c>
    </row>
    <row r="19" spans="1:31" s="27" customFormat="1" ht="15" customHeight="1" x14ac:dyDescent="0.25">
      <c r="A19" s="314"/>
      <c r="B19" s="324"/>
      <c r="C19" s="324"/>
      <c r="D19" s="315"/>
      <c r="E19" s="119" t="s">
        <v>380</v>
      </c>
      <c r="F19" s="35" t="s">
        <v>380</v>
      </c>
      <c r="G19" s="118"/>
      <c r="H19" s="118"/>
      <c r="I19" s="118" t="s">
        <v>5</v>
      </c>
      <c r="K19" s="33" t="str">
        <f t="shared" si="2"/>
        <v>Q1</v>
      </c>
      <c r="L19" s="33" t="str">
        <f t="shared" si="2"/>
        <v>Q1</v>
      </c>
      <c r="M19" s="33" t="str">
        <f t="shared" si="2"/>
        <v>Q1</v>
      </c>
      <c r="N19" s="33" t="str">
        <f t="shared" si="2"/>
        <v>Q1</v>
      </c>
      <c r="O19" s="33" t="str">
        <f t="shared" si="2"/>
        <v>Q1</v>
      </c>
      <c r="P19" s="33" t="str">
        <f t="shared" si="2"/>
        <v>Q1</v>
      </c>
      <c r="Q19" s="33" t="str">
        <f t="shared" si="2"/>
        <v>Q1</v>
      </c>
      <c r="R19" s="33" t="str">
        <f t="shared" si="2"/>
        <v>Q1</v>
      </c>
      <c r="S19" s="33" t="str">
        <f t="shared" si="2"/>
        <v>Q1</v>
      </c>
      <c r="T19" s="33" t="str">
        <f t="shared" si="2"/>
        <v>Q1</v>
      </c>
      <c r="U19" s="33" t="str">
        <f t="shared" si="2"/>
        <v>Q1</v>
      </c>
      <c r="V19" s="33" t="str">
        <f t="shared" si="2"/>
        <v>Q1</v>
      </c>
      <c r="W19" s="33" t="str">
        <f t="shared" si="2"/>
        <v>Q1</v>
      </c>
      <c r="X19" s="33" t="str">
        <f t="shared" si="2"/>
        <v>Q1</v>
      </c>
      <c r="Y19" s="33" t="str">
        <f t="shared" si="2"/>
        <v>Q1</v>
      </c>
      <c r="Z19" s="34" t="str">
        <f t="shared" si="2"/>
        <v>Q1</v>
      </c>
      <c r="AE19" s="3" t="s">
        <v>89</v>
      </c>
    </row>
    <row r="20" spans="1:31" s="27" customFormat="1" ht="15" customHeight="1" x14ac:dyDescent="0.25">
      <c r="A20" s="36" t="s">
        <v>209</v>
      </c>
      <c r="B20" s="325" t="s">
        <v>12</v>
      </c>
      <c r="C20" s="326"/>
      <c r="D20" s="327"/>
      <c r="E20" s="85">
        <f t="shared" ref="E20:F24" si="3">+IF(R20="","―",R20)</f>
        <v>3.0163146674212049</v>
      </c>
      <c r="F20" s="85">
        <f t="shared" si="3"/>
        <v>3.6351000289247537</v>
      </c>
      <c r="G20" s="85" t="e">
        <f>'22Q4_P5'!G20</f>
        <v>#REF!</v>
      </c>
      <c r="H20" s="85" t="e">
        <f>'22Q4_P5'!H20</f>
        <v>#REF!</v>
      </c>
      <c r="I20" s="85" t="e">
        <f>'22Q4_P5'!I20</f>
        <v>#REF!</v>
      </c>
      <c r="J20" s="93"/>
      <c r="K20" s="85"/>
      <c r="L20" s="85" t="str">
        <f t="shared" ref="L20:Z24" si="4">IF(OR(L10&lt;=0,K10&lt;=0),"―",(L10/K10-1)*100)</f>
        <v>―</v>
      </c>
      <c r="M20" s="85" t="str">
        <f t="shared" si="4"/>
        <v>―</v>
      </c>
      <c r="N20" s="85" t="str">
        <f t="shared" si="4"/>
        <v>―</v>
      </c>
      <c r="O20" s="85">
        <f t="shared" si="4"/>
        <v>3.5467702058423978</v>
      </c>
      <c r="P20" s="85">
        <f t="shared" si="4"/>
        <v>4.2763717108375454</v>
      </c>
      <c r="Q20" s="85">
        <f t="shared" si="4"/>
        <v>11.339964626029641</v>
      </c>
      <c r="R20" s="85">
        <f t="shared" si="4"/>
        <v>3.0163146674212049</v>
      </c>
      <c r="S20" s="85">
        <f t="shared" si="4"/>
        <v>3.6351000289247537</v>
      </c>
      <c r="T20" s="85" t="str">
        <f t="shared" si="4"/>
        <v>―</v>
      </c>
      <c r="U20" s="85" t="str">
        <f t="shared" si="4"/>
        <v>―</v>
      </c>
      <c r="V20" s="85" t="str">
        <f t="shared" si="4"/>
        <v>―</v>
      </c>
      <c r="W20" s="85" t="str">
        <f t="shared" si="4"/>
        <v>―</v>
      </c>
      <c r="X20" s="85" t="str">
        <f t="shared" si="4"/>
        <v>―</v>
      </c>
      <c r="Y20" s="85" t="str">
        <f t="shared" si="4"/>
        <v>―</v>
      </c>
      <c r="Z20" s="85" t="str">
        <f t="shared" si="4"/>
        <v>―</v>
      </c>
      <c r="AE20" s="3" t="s">
        <v>89</v>
      </c>
    </row>
    <row r="21" spans="1:31" s="27" customFormat="1" ht="15" customHeight="1" x14ac:dyDescent="0.25">
      <c r="A21" s="38" t="s">
        <v>210</v>
      </c>
      <c r="B21" s="328" t="s">
        <v>212</v>
      </c>
      <c r="C21" s="329"/>
      <c r="D21" s="330"/>
      <c r="E21" s="87">
        <f t="shared" si="3"/>
        <v>2.660593216691387</v>
      </c>
      <c r="F21" s="87">
        <f t="shared" si="3"/>
        <v>2.9541608479464632</v>
      </c>
      <c r="G21" s="87">
        <f>'22Q4_P5'!G21</f>
        <v>6.8428011544673151</v>
      </c>
      <c r="H21" s="87">
        <f>'22Q4_P5'!H21</f>
        <v>9.3931317214895458</v>
      </c>
      <c r="I21" s="87" t="str">
        <f>'22Q4_P5'!I21</f>
        <v>―</v>
      </c>
      <c r="J21" s="93"/>
      <c r="K21" s="86"/>
      <c r="L21" s="87" t="str">
        <f t="shared" si="4"/>
        <v>―</v>
      </c>
      <c r="M21" s="87" t="str">
        <f t="shared" si="4"/>
        <v>―</v>
      </c>
      <c r="N21" s="87" t="str">
        <f t="shared" si="4"/>
        <v>―</v>
      </c>
      <c r="O21" s="87">
        <f t="shared" si="4"/>
        <v>3.3952367194935773</v>
      </c>
      <c r="P21" s="87">
        <f t="shared" si="4"/>
        <v>3.6922388377399473</v>
      </c>
      <c r="Q21" s="87">
        <f t="shared" si="4"/>
        <v>10.194086518306801</v>
      </c>
      <c r="R21" s="87">
        <f t="shared" si="4"/>
        <v>2.660593216691387</v>
      </c>
      <c r="S21" s="87">
        <f t="shared" si="4"/>
        <v>2.9541608479464632</v>
      </c>
      <c r="T21" s="87" t="str">
        <f t="shared" si="4"/>
        <v>―</v>
      </c>
      <c r="U21" s="87" t="str">
        <f t="shared" si="4"/>
        <v>―</v>
      </c>
      <c r="V21" s="87" t="str">
        <f t="shared" si="4"/>
        <v>―</v>
      </c>
      <c r="W21" s="87" t="str">
        <f t="shared" si="4"/>
        <v>―</v>
      </c>
      <c r="X21" s="87" t="str">
        <f t="shared" si="4"/>
        <v>―</v>
      </c>
      <c r="Y21" s="87" t="str">
        <f t="shared" si="4"/>
        <v>―</v>
      </c>
      <c r="Z21" s="87" t="str">
        <f t="shared" si="4"/>
        <v>―</v>
      </c>
      <c r="AE21" s="3" t="s">
        <v>89</v>
      </c>
    </row>
    <row r="22" spans="1:31" s="27" customFormat="1" ht="15" customHeight="1" x14ac:dyDescent="0.25">
      <c r="A22" s="38" t="s">
        <v>211</v>
      </c>
      <c r="B22" s="328" t="s">
        <v>213</v>
      </c>
      <c r="C22" s="329"/>
      <c r="D22" s="330"/>
      <c r="E22" s="87">
        <f t="shared" si="3"/>
        <v>7.4727496854591902</v>
      </c>
      <c r="F22" s="87">
        <f t="shared" si="3"/>
        <v>9.8045202659580397</v>
      </c>
      <c r="G22" s="87">
        <f>'22Q4_P5'!G22</f>
        <v>24.373304608460209</v>
      </c>
      <c r="H22" s="87">
        <f>'22Q4_P5'!H22</f>
        <v>7.5880880294075137</v>
      </c>
      <c r="I22" s="87" t="str">
        <f>'22Q4_P5'!I22</f>
        <v>―</v>
      </c>
      <c r="J22" s="93"/>
      <c r="K22" s="86"/>
      <c r="L22" s="87" t="str">
        <f t="shared" si="4"/>
        <v>―</v>
      </c>
      <c r="M22" s="87" t="str">
        <f t="shared" si="4"/>
        <v>―</v>
      </c>
      <c r="N22" s="87" t="str">
        <f t="shared" si="4"/>
        <v>―</v>
      </c>
      <c r="O22" s="87">
        <f t="shared" si="4"/>
        <v>8.1665461141185993</v>
      </c>
      <c r="P22" s="87">
        <f t="shared" si="4"/>
        <v>13.851862690740745</v>
      </c>
      <c r="Q22" s="87">
        <f t="shared" si="4"/>
        <v>23.103810979130081</v>
      </c>
      <c r="R22" s="87">
        <f t="shared" si="4"/>
        <v>7.4727496854591902</v>
      </c>
      <c r="S22" s="87">
        <f t="shared" si="4"/>
        <v>9.8045202659580397</v>
      </c>
      <c r="T22" s="87" t="str">
        <f t="shared" si="4"/>
        <v>―</v>
      </c>
      <c r="U22" s="87" t="str">
        <f t="shared" si="4"/>
        <v>―</v>
      </c>
      <c r="V22" s="87" t="str">
        <f t="shared" si="4"/>
        <v>―</v>
      </c>
      <c r="W22" s="87" t="str">
        <f t="shared" si="4"/>
        <v>―</v>
      </c>
      <c r="X22" s="87" t="str">
        <f t="shared" si="4"/>
        <v>―</v>
      </c>
      <c r="Y22" s="87" t="str">
        <f t="shared" si="4"/>
        <v>―</v>
      </c>
      <c r="Z22" s="87" t="str">
        <f t="shared" si="4"/>
        <v>―</v>
      </c>
      <c r="AE22" s="3" t="s">
        <v>89</v>
      </c>
    </row>
    <row r="23" spans="1:31" s="27" customFormat="1" ht="15" customHeight="1" x14ac:dyDescent="0.25">
      <c r="A23" s="42" t="s">
        <v>15</v>
      </c>
      <c r="B23" s="317" t="s">
        <v>76</v>
      </c>
      <c r="C23" s="318"/>
      <c r="D23" s="319"/>
      <c r="E23" s="89">
        <f t="shared" si="3"/>
        <v>-5.8588134452480789</v>
      </c>
      <c r="F23" s="89">
        <f t="shared" si="3"/>
        <v>1.5245495753823723</v>
      </c>
      <c r="G23" s="89" t="e">
        <f>'22Q4_P5'!G23</f>
        <v>#REF!</v>
      </c>
      <c r="H23" s="89" t="e">
        <f>'22Q4_P5'!H23</f>
        <v>#REF!</v>
      </c>
      <c r="I23" s="89" t="str">
        <f>'22Q4_P5'!I23</f>
        <v>―</v>
      </c>
      <c r="J23" s="93"/>
      <c r="K23" s="88"/>
      <c r="L23" s="89" t="str">
        <f t="shared" si="4"/>
        <v>―</v>
      </c>
      <c r="M23" s="89" t="str">
        <f t="shared" si="4"/>
        <v>―</v>
      </c>
      <c r="N23" s="89" t="str">
        <f t="shared" si="4"/>
        <v>―</v>
      </c>
      <c r="O23" s="89">
        <f t="shared" si="4"/>
        <v>-8.6899338327273039</v>
      </c>
      <c r="P23" s="89">
        <f t="shared" si="4"/>
        <v>-11.278465368222701</v>
      </c>
      <c r="Q23" s="89">
        <f t="shared" si="4"/>
        <v>10.538300755434893</v>
      </c>
      <c r="R23" s="89">
        <f t="shared" si="4"/>
        <v>-5.8588134452480789</v>
      </c>
      <c r="S23" s="89">
        <f t="shared" si="4"/>
        <v>1.5245495753823723</v>
      </c>
      <c r="T23" s="89" t="str">
        <f t="shared" si="4"/>
        <v>―</v>
      </c>
      <c r="U23" s="89" t="str">
        <f t="shared" si="4"/>
        <v>―</v>
      </c>
      <c r="V23" s="89" t="str">
        <f t="shared" si="4"/>
        <v>―</v>
      </c>
      <c r="W23" s="89" t="str">
        <f t="shared" si="4"/>
        <v>―</v>
      </c>
      <c r="X23" s="89" t="str">
        <f t="shared" si="4"/>
        <v>―</v>
      </c>
      <c r="Y23" s="89" t="str">
        <f t="shared" si="4"/>
        <v>―</v>
      </c>
      <c r="Z23" s="89" t="str">
        <f t="shared" si="4"/>
        <v>―</v>
      </c>
      <c r="AE23" s="3" t="s">
        <v>89</v>
      </c>
    </row>
    <row r="24" spans="1:31" s="27" customFormat="1" ht="15" customHeight="1" x14ac:dyDescent="0.25">
      <c r="A24" s="45" t="s">
        <v>24</v>
      </c>
      <c r="B24" s="320" t="s">
        <v>27</v>
      </c>
      <c r="C24" s="321"/>
      <c r="D24" s="322"/>
      <c r="E24" s="91">
        <f t="shared" si="3"/>
        <v>3.637403674717965</v>
      </c>
      <c r="F24" s="91">
        <f t="shared" si="3"/>
        <v>-3.3475852166154008</v>
      </c>
      <c r="G24" s="91" t="e">
        <f>'22Q4_P5'!G24</f>
        <v>#REF!</v>
      </c>
      <c r="H24" s="91" t="e">
        <f>'22Q4_P5'!H24</f>
        <v>#REF!</v>
      </c>
      <c r="I24" s="91" t="e">
        <f>'22Q4_P5'!I24</f>
        <v>#REF!</v>
      </c>
      <c r="J24" s="93"/>
      <c r="K24" s="90"/>
      <c r="L24" s="91" t="str">
        <f t="shared" si="4"/>
        <v>―</v>
      </c>
      <c r="M24" s="91" t="str">
        <f t="shared" si="4"/>
        <v>―</v>
      </c>
      <c r="N24" s="91" t="str">
        <f t="shared" si="4"/>
        <v>―</v>
      </c>
      <c r="O24" s="91">
        <f t="shared" si="4"/>
        <v>11.205420160244572</v>
      </c>
      <c r="P24" s="91">
        <f t="shared" si="4"/>
        <v>17.486254153608449</v>
      </c>
      <c r="Q24" s="91">
        <f t="shared" si="4"/>
        <v>12.930119291987619</v>
      </c>
      <c r="R24" s="91">
        <f t="shared" si="4"/>
        <v>3.637403674717965</v>
      </c>
      <c r="S24" s="91">
        <f t="shared" si="4"/>
        <v>-3.3475852166154008</v>
      </c>
      <c r="T24" s="91" t="str">
        <f t="shared" si="4"/>
        <v>―</v>
      </c>
      <c r="U24" s="91" t="str">
        <f t="shared" si="4"/>
        <v>―</v>
      </c>
      <c r="V24" s="91" t="str">
        <f t="shared" si="4"/>
        <v>―</v>
      </c>
      <c r="W24" s="91" t="str">
        <f t="shared" si="4"/>
        <v>―</v>
      </c>
      <c r="X24" s="91" t="str">
        <f t="shared" si="4"/>
        <v>―</v>
      </c>
      <c r="Y24" s="91" t="str">
        <f t="shared" si="4"/>
        <v>―</v>
      </c>
      <c r="Z24" s="91" t="str">
        <f t="shared" si="4"/>
        <v>―</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'23Q1_パラメータ設定'!$F$4</f>
        <v>FY2022</v>
      </c>
      <c r="F28" s="31" t="str">
        <f>'23Q1_パラメータ設定'!$G$4</f>
        <v>FY2023</v>
      </c>
      <c r="K28" s="32" t="str">
        <f t="shared" ref="K28:Z28" si="5">K18</f>
        <v>FY2015</v>
      </c>
      <c r="L28" s="32" t="str">
        <f t="shared" si="5"/>
        <v>FY2016</v>
      </c>
      <c r="M28" s="32" t="str">
        <f t="shared" si="5"/>
        <v>FY2017</v>
      </c>
      <c r="N28" s="32" t="str">
        <f t="shared" si="5"/>
        <v>FY2018</v>
      </c>
      <c r="O28" s="32" t="str">
        <f t="shared" si="5"/>
        <v>FY2019</v>
      </c>
      <c r="P28" s="32" t="str">
        <f t="shared" si="5"/>
        <v>FY2020</v>
      </c>
      <c r="Q28" s="32" t="str">
        <f t="shared" si="5"/>
        <v>FY2021</v>
      </c>
      <c r="R28" s="32" t="str">
        <f t="shared" si="5"/>
        <v>FY2022</v>
      </c>
      <c r="S28" s="32" t="str">
        <f t="shared" si="5"/>
        <v>FY2023</v>
      </c>
      <c r="T28" s="32" t="str">
        <f t="shared" si="5"/>
        <v>FY2024</v>
      </c>
      <c r="U28" s="32" t="str">
        <f t="shared" si="5"/>
        <v>FY2025</v>
      </c>
      <c r="V28" s="32" t="str">
        <f t="shared" si="5"/>
        <v>FY2026</v>
      </c>
      <c r="W28" s="32" t="str">
        <f t="shared" si="5"/>
        <v>FY2027</v>
      </c>
      <c r="X28" s="32" t="str">
        <f t="shared" si="5"/>
        <v>FY2028</v>
      </c>
      <c r="Y28" s="32" t="str">
        <f t="shared" si="5"/>
        <v>FY2029</v>
      </c>
      <c r="Z28" s="32" t="str">
        <f t="shared" si="5"/>
        <v>FY2030</v>
      </c>
      <c r="AE28" s="3" t="s">
        <v>89</v>
      </c>
    </row>
    <row r="29" spans="1:31" s="27" customFormat="1" ht="15" customHeight="1" x14ac:dyDescent="0.25">
      <c r="A29" s="314"/>
      <c r="B29" s="324"/>
      <c r="C29" s="324"/>
      <c r="D29" s="315"/>
      <c r="E29" s="119" t="s">
        <v>380</v>
      </c>
      <c r="F29" s="35" t="s">
        <v>380</v>
      </c>
      <c r="K29" s="63" t="s">
        <v>380</v>
      </c>
      <c r="L29" s="63" t="s">
        <v>379</v>
      </c>
      <c r="M29" s="63" t="s">
        <v>379</v>
      </c>
      <c r="N29" s="63" t="s">
        <v>379</v>
      </c>
      <c r="O29" s="63" t="s">
        <v>379</v>
      </c>
      <c r="P29" s="63" t="s">
        <v>379</v>
      </c>
      <c r="Q29" s="63" t="s">
        <v>379</v>
      </c>
      <c r="R29" s="63" t="s">
        <v>379</v>
      </c>
      <c r="S29" s="63" t="s">
        <v>379</v>
      </c>
      <c r="T29" s="63" t="s">
        <v>379</v>
      </c>
      <c r="U29" s="63" t="s">
        <v>379</v>
      </c>
      <c r="V29" s="63" t="s">
        <v>379</v>
      </c>
      <c r="W29" s="63" t="s">
        <v>379</v>
      </c>
      <c r="X29" s="63" t="s">
        <v>379</v>
      </c>
      <c r="Y29" s="63" t="s">
        <v>379</v>
      </c>
      <c r="Z29" s="63" t="s">
        <v>379</v>
      </c>
      <c r="AE29" s="3" t="s">
        <v>89</v>
      </c>
    </row>
    <row r="30" spans="1:31" s="27" customFormat="1" ht="15" customHeight="1" x14ac:dyDescent="0.25">
      <c r="A30" s="36" t="s">
        <v>475</v>
      </c>
      <c r="B30" s="320" t="s">
        <v>477</v>
      </c>
      <c r="C30" s="321"/>
      <c r="D30" s="322"/>
      <c r="E30" s="37">
        <f>+IF(R30="","―",R30)</f>
        <v>541</v>
      </c>
      <c r="F30" s="37">
        <f>+IF(S30="","―",S30)</f>
        <v>545</v>
      </c>
      <c r="G30" s="65"/>
      <c r="H30" s="65"/>
      <c r="I30" s="65"/>
      <c r="J30" s="65"/>
      <c r="K30" s="48"/>
      <c r="L30" s="48"/>
      <c r="M30" s="48"/>
      <c r="N30" s="48"/>
      <c r="O30" s="48">
        <v>502</v>
      </c>
      <c r="P30" s="48">
        <v>504</v>
      </c>
      <c r="Q30" s="48">
        <v>511</v>
      </c>
      <c r="R30" s="48">
        <v>541</v>
      </c>
      <c r="S30" s="48">
        <v>545</v>
      </c>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+IF(R32="","―",R32)</f>
        <v>21</v>
      </c>
      <c r="F32" s="39">
        <f>+IF(S32="","―",S32)</f>
        <v>22</v>
      </c>
      <c r="G32" s="65"/>
      <c r="H32" s="65"/>
      <c r="I32" s="65"/>
      <c r="J32" s="65"/>
      <c r="K32" s="40"/>
      <c r="L32" s="40"/>
      <c r="M32" s="40"/>
      <c r="N32" s="40"/>
      <c r="O32" s="40">
        <v>17</v>
      </c>
      <c r="P32" s="40">
        <v>11</v>
      </c>
      <c r="Q32" s="40">
        <v>14</v>
      </c>
      <c r="R32" s="40">
        <v>21</v>
      </c>
      <c r="S32" s="40">
        <v>22</v>
      </c>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+IF(R33="","―",R33)</f>
        <v>1926</v>
      </c>
      <c r="F33" s="43">
        <f>+IF(S33="","―",S33)</f>
        <v>1975</v>
      </c>
      <c r="G33" s="65"/>
      <c r="H33" s="65"/>
      <c r="I33" s="65"/>
      <c r="J33" s="65"/>
      <c r="K33" s="44"/>
      <c r="L33" s="44"/>
      <c r="M33" s="44"/>
      <c r="N33" s="44"/>
      <c r="O33" s="44">
        <v>1256</v>
      </c>
      <c r="P33" s="44">
        <v>271</v>
      </c>
      <c r="Q33" s="44">
        <v>961</v>
      </c>
      <c r="R33" s="44">
        <v>1926</v>
      </c>
      <c r="S33" s="44">
        <v>1975</v>
      </c>
      <c r="T33" s="44"/>
      <c r="U33" s="44"/>
      <c r="V33" s="44"/>
      <c r="W33" s="44"/>
      <c r="X33" s="44"/>
      <c r="Y33" s="44" t="s">
        <v>821</v>
      </c>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561</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'23Q1_パラメータ設定'!$M$4</f>
        <v>2022</v>
      </c>
      <c r="F40" s="30">
        <f>'23Q1_パラメータ設定'!$N$4</f>
        <v>2023</v>
      </c>
      <c r="G40" s="117">
        <f>'23Q1_パラメータ設定'!$M$4</f>
        <v>2022</v>
      </c>
      <c r="H40" s="122">
        <f>'23Q1_パラメータ設定'!$N$4</f>
        <v>2023</v>
      </c>
      <c r="K40" s="60" t="str">
        <f>'23Q1_P3'!I6</f>
        <v>2015年</v>
      </c>
      <c r="L40" s="60" t="str">
        <f>'23Q1_P3'!J6</f>
        <v>2016年</v>
      </c>
      <c r="M40" s="60" t="str">
        <f>'23Q1_P3'!K6</f>
        <v>2017年</v>
      </c>
      <c r="N40" s="60" t="str">
        <f>'23Q1_P3'!L6</f>
        <v>2018年</v>
      </c>
      <c r="O40" s="60" t="str">
        <f>'23Q1_P3'!M6</f>
        <v>2019年</v>
      </c>
      <c r="P40" s="60" t="str">
        <f>'23Q1_P3'!N6</f>
        <v>2020年</v>
      </c>
      <c r="Q40" s="60" t="str">
        <f>'23Q1_P3'!O6</f>
        <v>2021年</v>
      </c>
      <c r="R40" s="60" t="str">
        <f>'23Q1_P3'!P6</f>
        <v>2022年</v>
      </c>
      <c r="S40" s="60" t="str">
        <f>'23Q1_P3'!Q6</f>
        <v>2023年</v>
      </c>
      <c r="T40" s="60" t="str">
        <f>'23Q1_P3'!R6</f>
        <v>2024年</v>
      </c>
      <c r="U40" s="60" t="str">
        <f>'23Q1_P3'!S6</f>
        <v>2025年</v>
      </c>
      <c r="V40" s="60" t="str">
        <f>'23Q1_P3'!T6</f>
        <v>2026年</v>
      </c>
      <c r="W40" s="60" t="str">
        <f>'23Q1_P3'!U6</f>
        <v>2027年</v>
      </c>
      <c r="X40" s="60" t="str">
        <f>'23Q1_P3'!V6</f>
        <v>2028年</v>
      </c>
      <c r="Y40" s="60" t="str">
        <f>'23Q1_P3'!W6</f>
        <v>2029年</v>
      </c>
      <c r="Z40" s="60" t="str">
        <f>'23Q1_P3'!X6</f>
        <v>2030年</v>
      </c>
      <c r="AE40" s="3" t="s">
        <v>89</v>
      </c>
    </row>
    <row r="41" spans="1:31" s="27" customFormat="1" ht="15" customHeight="1" x14ac:dyDescent="0.25">
      <c r="A41" s="314"/>
      <c r="B41" s="324"/>
      <c r="C41" s="324"/>
      <c r="D41" s="315"/>
      <c r="E41" s="119" t="s">
        <v>238</v>
      </c>
      <c r="F41" s="35" t="s">
        <v>238</v>
      </c>
      <c r="G41" s="118" t="s">
        <v>217</v>
      </c>
      <c r="H41" s="118" t="s">
        <v>217</v>
      </c>
      <c r="K41" s="59" t="str">
        <f>'23Q1_P3'!I7</f>
        <v>Jun.</v>
      </c>
      <c r="L41" s="59" t="str">
        <f>'23Q1_P3'!J7</f>
        <v>Jun.</v>
      </c>
      <c r="M41" s="59" t="str">
        <f>'23Q1_P3'!K7</f>
        <v>Jun.</v>
      </c>
      <c r="N41" s="59" t="str">
        <f>'23Q1_P3'!L7</f>
        <v>Jun.</v>
      </c>
      <c r="O41" s="59" t="str">
        <f>'23Q1_P3'!M7</f>
        <v>Jun.</v>
      </c>
      <c r="P41" s="59" t="str">
        <f>'23Q1_P3'!N7</f>
        <v>Jun.</v>
      </c>
      <c r="Q41" s="59" t="str">
        <f>'23Q1_P3'!O7</f>
        <v>Jun.</v>
      </c>
      <c r="R41" s="59" t="str">
        <f>'23Q1_P3'!P7</f>
        <v>Jun.</v>
      </c>
      <c r="S41" s="59" t="str">
        <f>'23Q1_P3'!Q7</f>
        <v>Jun.</v>
      </c>
      <c r="T41" s="59" t="str">
        <f>'23Q1_P3'!R7</f>
        <v>Jun.</v>
      </c>
      <c r="U41" s="59" t="str">
        <f>'23Q1_P3'!S7</f>
        <v>Jun.</v>
      </c>
      <c r="V41" s="59" t="str">
        <f>'23Q1_P3'!T7</f>
        <v>Jun.</v>
      </c>
      <c r="W41" s="59" t="str">
        <f>'23Q1_P3'!U7</f>
        <v>Jun.</v>
      </c>
      <c r="X41" s="59" t="str">
        <f>'23Q1_P3'!V7</f>
        <v>Jun.</v>
      </c>
      <c r="Y41" s="59" t="str">
        <f>'23Q1_P3'!W7</f>
        <v>Jun.</v>
      </c>
      <c r="Z41" s="59" t="str">
        <f>'23Q1_P3'!X7</f>
        <v>Jun.</v>
      </c>
      <c r="AE41" s="3" t="s">
        <v>89</v>
      </c>
    </row>
    <row r="42" spans="1:31" s="27" customFormat="1" ht="15" customHeight="1" x14ac:dyDescent="0.25">
      <c r="A42" s="69" t="s">
        <v>479</v>
      </c>
      <c r="B42" s="337" t="s">
        <v>481</v>
      </c>
      <c r="C42" s="338"/>
      <c r="D42" s="339"/>
      <c r="E42" s="70">
        <f t="shared" ref="E42:F48" si="6">+IF(R42="","―",R42)</f>
        <v>151</v>
      </c>
      <c r="F42" s="70">
        <f t="shared" si="6"/>
        <v>157</v>
      </c>
      <c r="G42" s="70">
        <f>'22Q4_P5'!G42</f>
        <v>151</v>
      </c>
      <c r="H42" s="70">
        <f>'22Q4_P5'!H42</f>
        <v>152</v>
      </c>
      <c r="I42" s="67"/>
      <c r="J42" s="67"/>
      <c r="K42" s="103"/>
      <c r="L42" s="103"/>
      <c r="M42" s="103"/>
      <c r="N42" s="103"/>
      <c r="O42" s="103">
        <v>67</v>
      </c>
      <c r="P42" s="103">
        <v>74</v>
      </c>
      <c r="Q42" s="103">
        <v>151</v>
      </c>
      <c r="R42" s="103">
        <v>151</v>
      </c>
      <c r="S42" s="103">
        <v>157</v>
      </c>
      <c r="T42" s="103"/>
      <c r="U42" s="103"/>
      <c r="V42" s="103"/>
      <c r="W42" s="103"/>
      <c r="X42" s="103"/>
      <c r="Y42" s="103"/>
      <c r="Z42" s="103"/>
      <c r="AA42" s="67"/>
      <c r="AB42" s="67"/>
      <c r="AC42" s="27" t="s">
        <v>647</v>
      </c>
      <c r="AE42" s="3" t="s">
        <v>89</v>
      </c>
    </row>
    <row r="43" spans="1:31" s="27" customFormat="1" ht="15" customHeight="1" x14ac:dyDescent="0.25">
      <c r="A43" s="38" t="s">
        <v>226</v>
      </c>
      <c r="B43" s="328" t="s">
        <v>222</v>
      </c>
      <c r="C43" s="329"/>
      <c r="D43" s="330"/>
      <c r="E43" s="39">
        <f t="shared" si="6"/>
        <v>193</v>
      </c>
      <c r="F43" s="39">
        <f t="shared" si="6"/>
        <v>191</v>
      </c>
      <c r="G43" s="39">
        <f>'22Q4_P5'!G43</f>
        <v>194</v>
      </c>
      <c r="H43" s="39">
        <f>'22Q4_P5'!H43</f>
        <v>190</v>
      </c>
      <c r="I43" s="67"/>
      <c r="J43" s="67"/>
      <c r="K43" s="40"/>
      <c r="L43" s="40"/>
      <c r="M43" s="40"/>
      <c r="N43" s="40"/>
      <c r="O43" s="40">
        <v>155</v>
      </c>
      <c r="P43" s="40">
        <v>168</v>
      </c>
      <c r="Q43" s="40">
        <v>194</v>
      </c>
      <c r="R43" s="40">
        <v>193</v>
      </c>
      <c r="S43" s="40">
        <v>191</v>
      </c>
      <c r="T43" s="40"/>
      <c r="U43" s="40"/>
      <c r="V43" s="40"/>
      <c r="W43" s="40"/>
      <c r="X43" s="40"/>
      <c r="Y43" s="40"/>
      <c r="Z43" s="40"/>
      <c r="AA43" s="67"/>
      <c r="AB43" s="67"/>
      <c r="AC43" s="27" t="s">
        <v>647</v>
      </c>
      <c r="AE43" s="3" t="s">
        <v>89</v>
      </c>
    </row>
    <row r="44" spans="1:31" s="27" customFormat="1" ht="15" customHeight="1" x14ac:dyDescent="0.25">
      <c r="A44" s="38" t="s">
        <v>227</v>
      </c>
      <c r="B44" s="328" t="s">
        <v>223</v>
      </c>
      <c r="C44" s="329"/>
      <c r="D44" s="330"/>
      <c r="E44" s="39">
        <f t="shared" si="6"/>
        <v>88</v>
      </c>
      <c r="F44" s="39">
        <f t="shared" si="6"/>
        <v>93</v>
      </c>
      <c r="G44" s="39">
        <f>'22Q4_P5'!G44</f>
        <v>87</v>
      </c>
      <c r="H44" s="39">
        <f>'22Q4_P5'!H44</f>
        <v>90</v>
      </c>
      <c r="I44" s="67"/>
      <c r="J44" s="67"/>
      <c r="K44" s="40"/>
      <c r="L44" s="40"/>
      <c r="M44" s="40"/>
      <c r="N44" s="40"/>
      <c r="O44" s="40">
        <v>63</v>
      </c>
      <c r="P44" s="40">
        <v>65</v>
      </c>
      <c r="Q44" s="40">
        <v>91</v>
      </c>
      <c r="R44" s="40">
        <v>88</v>
      </c>
      <c r="S44" s="40">
        <v>93</v>
      </c>
      <c r="T44" s="40"/>
      <c r="U44" s="40"/>
      <c r="V44" s="40"/>
      <c r="W44" s="40"/>
      <c r="X44" s="40"/>
      <c r="Y44" s="40"/>
      <c r="Z44" s="40"/>
      <c r="AA44" s="67"/>
      <c r="AB44" s="67"/>
      <c r="AC44" s="27" t="s">
        <v>647</v>
      </c>
      <c r="AE44" s="3" t="s">
        <v>89</v>
      </c>
    </row>
    <row r="45" spans="1:31" s="27" customFormat="1" ht="15" customHeight="1" x14ac:dyDescent="0.25">
      <c r="A45" s="38" t="s">
        <v>228</v>
      </c>
      <c r="B45" s="328" t="s">
        <v>224</v>
      </c>
      <c r="C45" s="329"/>
      <c r="D45" s="330"/>
      <c r="E45" s="39">
        <f t="shared" si="6"/>
        <v>98</v>
      </c>
      <c r="F45" s="39">
        <f t="shared" si="6"/>
        <v>103</v>
      </c>
      <c r="G45" s="39">
        <f>'22Q4_P5'!G45</f>
        <v>97</v>
      </c>
      <c r="H45" s="39">
        <f>'22Q4_P5'!H45</f>
        <v>103</v>
      </c>
      <c r="I45" s="67"/>
      <c r="J45" s="67"/>
      <c r="K45" s="40"/>
      <c r="L45" s="40"/>
      <c r="M45" s="40"/>
      <c r="N45" s="40"/>
      <c r="O45" s="40">
        <v>68</v>
      </c>
      <c r="P45" s="40">
        <v>71</v>
      </c>
      <c r="Q45" s="40">
        <v>85</v>
      </c>
      <c r="R45" s="40">
        <v>98</v>
      </c>
      <c r="S45" s="40">
        <v>103</v>
      </c>
      <c r="T45" s="40"/>
      <c r="U45" s="40"/>
      <c r="V45" s="40"/>
      <c r="W45" s="40"/>
      <c r="X45" s="40"/>
      <c r="Y45" s="40"/>
      <c r="Z45" s="40"/>
      <c r="AA45" s="67"/>
      <c r="AB45" s="67"/>
      <c r="AC45" s="27" t="s">
        <v>647</v>
      </c>
      <c r="AE45" s="3" t="s">
        <v>89</v>
      </c>
    </row>
    <row r="46" spans="1:31" s="27" customFormat="1" ht="15" customHeight="1" x14ac:dyDescent="0.25">
      <c r="A46" s="38" t="s">
        <v>229</v>
      </c>
      <c r="B46" s="334" t="s">
        <v>225</v>
      </c>
      <c r="C46" s="335"/>
      <c r="D46" s="336"/>
      <c r="E46" s="39">
        <f t="shared" si="6"/>
        <v>47</v>
      </c>
      <c r="F46" s="39">
        <f t="shared" si="6"/>
        <v>55</v>
      </c>
      <c r="G46" s="39">
        <f>'22Q4_P5'!G46</f>
        <v>47</v>
      </c>
      <c r="H46" s="39">
        <f>'22Q4_P5'!H46</f>
        <v>50</v>
      </c>
      <c r="I46" s="67"/>
      <c r="J46" s="67"/>
      <c r="K46" s="40"/>
      <c r="L46" s="40"/>
      <c r="M46" s="40"/>
      <c r="N46" s="40"/>
      <c r="O46" s="40">
        <v>28</v>
      </c>
      <c r="P46" s="40">
        <v>42</v>
      </c>
      <c r="Q46" s="40">
        <v>47</v>
      </c>
      <c r="R46" s="40">
        <v>47</v>
      </c>
      <c r="S46" s="40">
        <v>55</v>
      </c>
      <c r="T46" s="40"/>
      <c r="U46" s="40"/>
      <c r="V46" s="40"/>
      <c r="W46" s="40"/>
      <c r="X46" s="40"/>
      <c r="Y46" s="40"/>
      <c r="Z46" s="40"/>
      <c r="AA46" s="67"/>
      <c r="AB46" s="67"/>
      <c r="AC46" s="27" t="s">
        <v>647</v>
      </c>
      <c r="AE46" s="3" t="s">
        <v>89</v>
      </c>
    </row>
    <row r="47" spans="1:31" s="27" customFormat="1" ht="15" customHeight="1" x14ac:dyDescent="0.25">
      <c r="A47" s="42" t="s">
        <v>480</v>
      </c>
      <c r="B47" s="317" t="s">
        <v>482</v>
      </c>
      <c r="C47" s="318"/>
      <c r="D47" s="319"/>
      <c r="E47" s="43">
        <f t="shared" si="6"/>
        <v>72</v>
      </c>
      <c r="F47" s="43">
        <f t="shared" si="6"/>
        <v>79</v>
      </c>
      <c r="G47" s="43">
        <f>'22Q4_P5'!G47</f>
        <v>72</v>
      </c>
      <c r="H47" s="43">
        <f>'22Q4_P5'!H47</f>
        <v>78</v>
      </c>
      <c r="I47" s="67"/>
      <c r="J47" s="67"/>
      <c r="K47" s="44"/>
      <c r="L47" s="44"/>
      <c r="M47" s="44"/>
      <c r="N47" s="44"/>
      <c r="O47" s="44">
        <v>58</v>
      </c>
      <c r="P47" s="44">
        <v>61</v>
      </c>
      <c r="Q47" s="44">
        <v>65</v>
      </c>
      <c r="R47" s="44">
        <v>72</v>
      </c>
      <c r="S47" s="44">
        <v>79</v>
      </c>
      <c r="T47" s="44"/>
      <c r="U47" s="44"/>
      <c r="V47" s="44"/>
      <c r="W47" s="44"/>
      <c r="X47" s="44"/>
      <c r="Y47" s="44"/>
      <c r="Z47" s="44"/>
      <c r="AA47" s="67"/>
      <c r="AB47" s="67"/>
      <c r="AC47" s="27" t="s">
        <v>647</v>
      </c>
      <c r="AE47" s="3" t="s">
        <v>89</v>
      </c>
    </row>
    <row r="48" spans="1:31" s="27" customFormat="1" ht="15" customHeight="1" x14ac:dyDescent="0.25">
      <c r="A48" s="45" t="s">
        <v>220</v>
      </c>
      <c r="B48" s="320" t="s">
        <v>221</v>
      </c>
      <c r="C48" s="321"/>
      <c r="D48" s="322"/>
      <c r="E48" s="46">
        <f t="shared" si="6"/>
        <v>649</v>
      </c>
      <c r="F48" s="46">
        <f t="shared" si="6"/>
        <v>678</v>
      </c>
      <c r="G48" s="46">
        <f>'22Q4_P5'!G48</f>
        <v>648</v>
      </c>
      <c r="H48" s="46">
        <f>'22Q4_P5'!H48</f>
        <v>663</v>
      </c>
      <c r="I48" s="67"/>
      <c r="J48" s="67"/>
      <c r="K48" s="46">
        <f>SUM(K42:K47)</f>
        <v>0</v>
      </c>
      <c r="L48" s="46">
        <f t="shared" ref="L48:Z48" si="7">SUM(L42:L47)</f>
        <v>0</v>
      </c>
      <c r="M48" s="46">
        <f t="shared" si="7"/>
        <v>0</v>
      </c>
      <c r="N48" s="46">
        <f t="shared" si="7"/>
        <v>0</v>
      </c>
      <c r="O48" s="46">
        <f t="shared" si="7"/>
        <v>439</v>
      </c>
      <c r="P48" s="46">
        <f t="shared" si="7"/>
        <v>481</v>
      </c>
      <c r="Q48" s="46">
        <f t="shared" si="7"/>
        <v>633</v>
      </c>
      <c r="R48" s="46">
        <f t="shared" si="7"/>
        <v>649</v>
      </c>
      <c r="S48" s="46">
        <f t="shared" si="7"/>
        <v>678</v>
      </c>
      <c r="T48" s="46">
        <f t="shared" si="7"/>
        <v>0</v>
      </c>
      <c r="U48" s="46">
        <f t="shared" si="7"/>
        <v>0</v>
      </c>
      <c r="V48" s="46">
        <f t="shared" si="7"/>
        <v>0</v>
      </c>
      <c r="W48" s="46">
        <f t="shared" si="7"/>
        <v>0</v>
      </c>
      <c r="X48" s="46">
        <f t="shared" si="7"/>
        <v>0</v>
      </c>
      <c r="Y48" s="46">
        <f t="shared" si="7"/>
        <v>0</v>
      </c>
      <c r="Z48" s="46">
        <f t="shared" si="7"/>
        <v>0</v>
      </c>
      <c r="AA48" s="67"/>
      <c r="AB48" s="67"/>
      <c r="AE48" s="3" t="s">
        <v>89</v>
      </c>
    </row>
    <row r="49" spans="1:31" s="27" customFormat="1" ht="15" customHeight="1" x14ac:dyDescent="0.25">
      <c r="AE49" s="3" t="s">
        <v>89</v>
      </c>
    </row>
    <row r="50" spans="1:31" ht="15" customHeight="1" x14ac:dyDescent="0.25">
      <c r="A50" s="66" t="s">
        <v>444</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'23Q1_パラメータ設定'!$J$4</f>
        <v>2019</v>
      </c>
      <c r="F52" s="117">
        <f>'23Q1_パラメータ設定'!$K$4</f>
        <v>2020</v>
      </c>
      <c r="G52" s="117">
        <f>'23Q1_パラメータ設定'!$L$4</f>
        <v>2021</v>
      </c>
      <c r="H52" s="122">
        <f>'23Q1_パラメータ設定'!$M$4</f>
        <v>2022</v>
      </c>
      <c r="AE52" s="3" t="s">
        <v>89</v>
      </c>
    </row>
    <row r="53" spans="1:31" s="27" customFormat="1" ht="15" customHeight="1" x14ac:dyDescent="0.25">
      <c r="A53" s="314"/>
      <c r="B53" s="324"/>
      <c r="C53" s="324"/>
      <c r="D53" s="315"/>
      <c r="E53" s="119" t="s">
        <v>252</v>
      </c>
      <c r="F53" s="118" t="s">
        <v>445</v>
      </c>
      <c r="G53" s="118" t="s">
        <v>445</v>
      </c>
      <c r="H53" s="118" t="s">
        <v>445</v>
      </c>
      <c r="AE53" s="3" t="s">
        <v>89</v>
      </c>
    </row>
    <row r="54" spans="1:31" s="27" customFormat="1" ht="15" customHeight="1" x14ac:dyDescent="0.25">
      <c r="A54" s="148" t="s">
        <v>447</v>
      </c>
      <c r="B54" s="325" t="s">
        <v>446</v>
      </c>
      <c r="C54" s="326"/>
      <c r="D54" s="327"/>
      <c r="E54" s="37" t="str">
        <f>'22Q4_P5'!E54</f>
        <v>―</v>
      </c>
      <c r="F54" s="37">
        <f>'22Q4_P5'!F54</f>
        <v>143</v>
      </c>
      <c r="G54" s="37">
        <f>'22Q4_P5'!G54</f>
        <v>148</v>
      </c>
      <c r="H54" s="37">
        <f>'22Q4_P5'!H54</f>
        <v>150</v>
      </c>
      <c r="I54" s="67"/>
      <c r="J54" s="67"/>
      <c r="AA54" s="67"/>
      <c r="AB54" s="67"/>
      <c r="AC54" s="27" t="s">
        <v>648</v>
      </c>
      <c r="AE54" s="3" t="s">
        <v>89</v>
      </c>
    </row>
    <row r="55" spans="1:31" s="27" customFormat="1" ht="15" customHeight="1" x14ac:dyDescent="0.25">
      <c r="A55" s="149" t="s">
        <v>484</v>
      </c>
      <c r="B55" s="331" t="s">
        <v>485</v>
      </c>
      <c r="C55" s="332"/>
      <c r="D55" s="333"/>
      <c r="E55" s="147" t="str">
        <f>'22Q4_P5'!E55</f>
        <v>―</v>
      </c>
      <c r="F55" s="147">
        <f>'22Q4_P5'!F55</f>
        <v>12</v>
      </c>
      <c r="G55" s="147">
        <f>'22Q4_P5'!G55</f>
        <v>12</v>
      </c>
      <c r="H55" s="147">
        <f>'22Q4_P5'!H55</f>
        <v>13</v>
      </c>
      <c r="I55" s="67"/>
      <c r="J55" s="67"/>
      <c r="AA55" s="67"/>
      <c r="AB55" s="67"/>
      <c r="AC55" s="27" t="s">
        <v>648</v>
      </c>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'23Q1_パラメータ設定'!$E$4</f>
        <v>FY2021</v>
      </c>
      <c r="F59" s="117" t="str">
        <f>'23Q1_パラメータ設定'!$F$4</f>
        <v>FY2022</v>
      </c>
      <c r="G59" s="30" t="str">
        <f>'23Q1_パラメータ設定'!$G$4</f>
        <v>FY2023</v>
      </c>
      <c r="H59" s="122" t="str">
        <f>'23Q1_パラメータ設定'!$G$4</f>
        <v>FY2023</v>
      </c>
      <c r="K59" s="27" t="s">
        <v>341</v>
      </c>
      <c r="AE59" s="3" t="s">
        <v>89</v>
      </c>
    </row>
    <row r="60" spans="1:31" s="27" customFormat="1" ht="15" customHeight="1" x14ac:dyDescent="0.25">
      <c r="A60" s="314"/>
      <c r="B60" s="324"/>
      <c r="C60" s="324"/>
      <c r="D60" s="315"/>
      <c r="E60" s="118"/>
      <c r="F60" s="118"/>
      <c r="G60" s="35" t="s">
        <v>380</v>
      </c>
      <c r="H60" s="118"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E61" s="3" t="s">
        <v>89</v>
      </c>
    </row>
    <row r="62" spans="1:31" s="27" customFormat="1" ht="15" customHeight="1" x14ac:dyDescent="0.25">
      <c r="A62" s="38" t="s">
        <v>259</v>
      </c>
      <c r="B62" s="328" t="s">
        <v>464</v>
      </c>
      <c r="C62" s="329"/>
      <c r="D62" s="330"/>
      <c r="E62" s="39">
        <v>175</v>
      </c>
      <c r="F62" s="39">
        <v>170</v>
      </c>
      <c r="G62" s="39">
        <v>42</v>
      </c>
      <c r="H62" s="39" t="str">
        <f>+IF(AA62="","―",ROUNDDOWN(AA62/10^6,0))</f>
        <v>―</v>
      </c>
      <c r="J62" s="65"/>
      <c r="K62" s="65"/>
      <c r="L62" s="65"/>
      <c r="M62" s="65"/>
      <c r="N62" s="65"/>
      <c r="O62" s="65"/>
      <c r="P62" s="65"/>
      <c r="Q62" s="65"/>
      <c r="R62" s="65"/>
      <c r="S62" s="65"/>
      <c r="T62" s="65"/>
      <c r="U62" s="65"/>
      <c r="V62" s="65"/>
      <c r="W62" s="65"/>
      <c r="X62" s="65"/>
      <c r="Y62" s="65"/>
      <c r="Z62" s="65"/>
      <c r="AA62" s="65"/>
      <c r="AB62" s="65"/>
      <c r="AC62" s="27" t="s">
        <v>649</v>
      </c>
      <c r="AE62" s="3" t="s">
        <v>89</v>
      </c>
    </row>
    <row r="63" spans="1:31" s="27" customFormat="1" ht="15" customHeight="1" x14ac:dyDescent="0.25">
      <c r="A63" s="38" t="s">
        <v>260</v>
      </c>
      <c r="B63" s="328" t="s">
        <v>465</v>
      </c>
      <c r="C63" s="329"/>
      <c r="D63" s="330"/>
      <c r="E63" s="39">
        <v>49</v>
      </c>
      <c r="F63" s="39">
        <v>49</v>
      </c>
      <c r="G63" s="39">
        <v>12</v>
      </c>
      <c r="H63" s="39" t="str">
        <f>+IF(AA63="","―",ROUNDDOWN(AA63/10^6,0))</f>
        <v>―</v>
      </c>
      <c r="J63" s="65"/>
      <c r="K63" s="65"/>
      <c r="L63" s="65"/>
      <c r="M63" s="65"/>
      <c r="N63" s="65"/>
      <c r="O63" s="65"/>
      <c r="P63" s="65"/>
      <c r="Q63" s="65"/>
      <c r="R63" s="65"/>
      <c r="S63" s="65"/>
      <c r="T63" s="65"/>
      <c r="U63" s="65"/>
      <c r="V63" s="65"/>
      <c r="W63" s="65"/>
      <c r="X63" s="65"/>
      <c r="Y63" s="65"/>
      <c r="Z63" s="65"/>
      <c r="AA63" s="65"/>
      <c r="AB63" s="65"/>
      <c r="AC63" s="27" t="s">
        <v>649</v>
      </c>
      <c r="AE63" s="3" t="s">
        <v>89</v>
      </c>
    </row>
    <row r="64" spans="1:31" s="27" customFormat="1" ht="15" customHeight="1" x14ac:dyDescent="0.25">
      <c r="A64" s="38" t="s">
        <v>261</v>
      </c>
      <c r="B64" s="328" t="s">
        <v>466</v>
      </c>
      <c r="C64" s="329"/>
      <c r="D64" s="330"/>
      <c r="E64" s="39">
        <v>115</v>
      </c>
      <c r="F64" s="39">
        <v>116</v>
      </c>
      <c r="G64" s="39">
        <v>29</v>
      </c>
      <c r="H64" s="39" t="str">
        <f>+IF(AA64="","―",ROUNDDOWN(AA64/10^6,0))</f>
        <v>―</v>
      </c>
      <c r="J64" s="65"/>
      <c r="K64" s="65"/>
      <c r="L64" s="65"/>
      <c r="M64" s="65"/>
      <c r="N64" s="65"/>
      <c r="O64" s="65"/>
      <c r="P64" s="65"/>
      <c r="Q64" s="65"/>
      <c r="R64" s="65"/>
      <c r="S64" s="65"/>
      <c r="T64" s="65"/>
      <c r="U64" s="65"/>
      <c r="V64" s="65"/>
      <c r="W64" s="65"/>
      <c r="X64" s="65"/>
      <c r="Y64" s="65"/>
      <c r="Z64" s="65"/>
      <c r="AA64" s="65"/>
      <c r="AB64" s="65"/>
      <c r="AC64" s="27" t="s">
        <v>649</v>
      </c>
      <c r="AE64" s="3" t="s">
        <v>89</v>
      </c>
    </row>
    <row r="65" spans="1:31" s="27" customFormat="1" ht="15" customHeight="1" x14ac:dyDescent="0.25">
      <c r="A65" s="38" t="s">
        <v>262</v>
      </c>
      <c r="B65" s="328" t="s">
        <v>467</v>
      </c>
      <c r="C65" s="329"/>
      <c r="D65" s="330"/>
      <c r="E65" s="39">
        <v>9</v>
      </c>
      <c r="F65" s="39">
        <v>17</v>
      </c>
      <c r="G65" s="39">
        <v>4</v>
      </c>
      <c r="H65" s="39" t="str">
        <f>+IF(AA65="","―",ROUNDDOWN(AA65/10^6,0))</f>
        <v>―</v>
      </c>
      <c r="J65" s="65"/>
      <c r="K65" s="65"/>
      <c r="L65" s="65"/>
      <c r="M65" s="65"/>
      <c r="N65" s="65"/>
      <c r="O65" s="65"/>
      <c r="P65" s="65"/>
      <c r="Q65" s="65"/>
      <c r="R65" s="65"/>
      <c r="S65" s="65"/>
      <c r="T65" s="65"/>
      <c r="U65" s="65"/>
      <c r="V65" s="65"/>
      <c r="W65" s="65"/>
      <c r="X65" s="65"/>
      <c r="Y65" s="65"/>
      <c r="Z65" s="65"/>
      <c r="AA65" s="65"/>
      <c r="AB65" s="65"/>
      <c r="AC65" s="27" t="s">
        <v>649</v>
      </c>
      <c r="AE65" s="3" t="s">
        <v>89</v>
      </c>
    </row>
    <row r="66" spans="1:31" s="27" customFormat="1" ht="15" customHeight="1" x14ac:dyDescent="0.25">
      <c r="A66" s="38" t="s">
        <v>746</v>
      </c>
      <c r="B66" s="328" t="s">
        <v>751</v>
      </c>
      <c r="C66" s="329"/>
      <c r="D66" s="330"/>
      <c r="E66" s="39" t="s">
        <v>771</v>
      </c>
      <c r="F66" s="39">
        <v>1</v>
      </c>
      <c r="G66" s="39">
        <v>3</v>
      </c>
      <c r="H66" s="39" t="str">
        <f>+IF(AA66="","―",ROUNDDOWN(AA66/10^6,0))</f>
        <v>―</v>
      </c>
      <c r="J66" s="65"/>
      <c r="K66" s="65"/>
      <c r="L66" s="65"/>
      <c r="M66" s="65"/>
      <c r="N66" s="65"/>
      <c r="O66" s="65"/>
      <c r="P66" s="65"/>
      <c r="Q66" s="65"/>
      <c r="R66" s="65"/>
      <c r="S66" s="65"/>
      <c r="T66" s="65"/>
      <c r="U66" s="65"/>
      <c r="V66" s="65"/>
      <c r="W66" s="65"/>
      <c r="X66" s="65"/>
      <c r="Y66" s="65"/>
      <c r="Z66" s="65"/>
      <c r="AA66" s="65"/>
      <c r="AB66" s="65"/>
      <c r="AC66" s="27" t="s">
        <v>649</v>
      </c>
      <c r="AE66" s="3" t="s">
        <v>89</v>
      </c>
    </row>
    <row r="67" spans="1:31" s="27" customFormat="1" ht="15" customHeight="1" x14ac:dyDescent="0.25">
      <c r="A67" s="42" t="s">
        <v>774</v>
      </c>
      <c r="B67" s="317" t="s">
        <v>773</v>
      </c>
      <c r="C67" s="318"/>
      <c r="D67" s="319"/>
      <c r="E67" s="43" t="s">
        <v>771</v>
      </c>
      <c r="F67" s="43" t="s">
        <v>771</v>
      </c>
      <c r="G67" s="43">
        <v>0</v>
      </c>
      <c r="H67" s="43">
        <v>37</v>
      </c>
      <c r="J67" s="65"/>
      <c r="K67" s="65"/>
      <c r="L67" s="65"/>
      <c r="M67" s="65"/>
      <c r="N67" s="65"/>
      <c r="O67" s="65"/>
      <c r="P67" s="65"/>
      <c r="Q67" s="65"/>
      <c r="R67" s="65"/>
      <c r="S67" s="65"/>
      <c r="T67" s="65"/>
      <c r="U67" s="65"/>
      <c r="V67" s="65"/>
      <c r="W67" s="65"/>
      <c r="X67" s="65"/>
      <c r="Y67" s="65"/>
      <c r="Z67" s="65"/>
      <c r="AA67" s="65"/>
      <c r="AB67" s="65"/>
      <c r="AC67" s="27" t="s">
        <v>649</v>
      </c>
      <c r="AE67" s="3" t="s">
        <v>89</v>
      </c>
    </row>
    <row r="68" spans="1:31" s="27" customFormat="1" ht="15" customHeight="1" x14ac:dyDescent="0.25">
      <c r="A68" s="3"/>
      <c r="B68" s="3"/>
      <c r="C68" s="3"/>
      <c r="D68" s="3"/>
      <c r="E68" s="3"/>
      <c r="F68" s="3"/>
      <c r="G68" s="3"/>
      <c r="H68" s="3"/>
      <c r="J68" s="65"/>
      <c r="K68" s="65"/>
      <c r="L68" s="65"/>
      <c r="M68" s="65"/>
      <c r="N68" s="65"/>
      <c r="O68" s="65"/>
      <c r="P68" s="65"/>
      <c r="Q68" s="65"/>
      <c r="R68" s="65"/>
      <c r="S68" s="65"/>
      <c r="T68" s="65"/>
      <c r="U68" s="65"/>
      <c r="V68" s="65"/>
      <c r="W68" s="65"/>
      <c r="X68" s="65"/>
      <c r="Y68" s="65"/>
      <c r="Z68" s="65"/>
      <c r="AA68" s="65"/>
      <c r="AB68" s="65"/>
      <c r="AC68" s="27" t="s">
        <v>649</v>
      </c>
      <c r="AE68" s="3" t="s">
        <v>89</v>
      </c>
    </row>
    <row r="69" spans="1:31" ht="15" customHeight="1" x14ac:dyDescent="0.2">
      <c r="AE69" s="3" t="s">
        <v>89</v>
      </c>
    </row>
    <row r="70" spans="1:31" ht="15" customHeight="1" x14ac:dyDescent="0.2">
      <c r="A70" s="3" t="s">
        <v>89</v>
      </c>
      <c r="B70" s="3" t="s">
        <v>89</v>
      </c>
      <c r="C70" s="3" t="s">
        <v>89</v>
      </c>
      <c r="D70" s="3" t="s">
        <v>89</v>
      </c>
      <c r="E70" s="3" t="s">
        <v>89</v>
      </c>
      <c r="F70" s="3" t="s">
        <v>89</v>
      </c>
      <c r="G70" s="3" t="s">
        <v>89</v>
      </c>
      <c r="H70" s="3" t="s">
        <v>89</v>
      </c>
      <c r="I70" s="3" t="s">
        <v>89</v>
      </c>
      <c r="J70" s="3" t="s">
        <v>89</v>
      </c>
      <c r="K70" s="3" t="s">
        <v>89</v>
      </c>
      <c r="L70" s="3" t="s">
        <v>89</v>
      </c>
      <c r="M70" s="3" t="s">
        <v>89</v>
      </c>
      <c r="N70" s="3" t="s">
        <v>89</v>
      </c>
      <c r="O70" s="3" t="s">
        <v>89</v>
      </c>
      <c r="P70" s="3" t="s">
        <v>89</v>
      </c>
      <c r="Q70" s="3" t="s">
        <v>89</v>
      </c>
      <c r="R70" s="3" t="s">
        <v>89</v>
      </c>
      <c r="S70" s="3" t="s">
        <v>89</v>
      </c>
      <c r="T70" s="3" t="s">
        <v>89</v>
      </c>
      <c r="U70" s="3" t="s">
        <v>89</v>
      </c>
      <c r="V70" s="3" t="s">
        <v>89</v>
      </c>
      <c r="W70" s="3" t="s">
        <v>89</v>
      </c>
      <c r="X70" s="3" t="s">
        <v>89</v>
      </c>
      <c r="Y70" s="3" t="s">
        <v>89</v>
      </c>
      <c r="Z70" s="3" t="s">
        <v>89</v>
      </c>
      <c r="AA70" s="3" t="s">
        <v>89</v>
      </c>
      <c r="AB70" s="3" t="s">
        <v>89</v>
      </c>
      <c r="AC70" s="3" t="s">
        <v>89</v>
      </c>
      <c r="AD70" s="3" t="s">
        <v>89</v>
      </c>
      <c r="AE70" s="3" t="s">
        <v>89</v>
      </c>
    </row>
  </sheetData>
  <mergeCells count="37">
    <mergeCell ref="B13:D13"/>
    <mergeCell ref="A2:I2"/>
    <mergeCell ref="A8:D9"/>
    <mergeCell ref="B10:D10"/>
    <mergeCell ref="B11:D11"/>
    <mergeCell ref="B12:D12"/>
    <mergeCell ref="B33:D33"/>
    <mergeCell ref="B14:D14"/>
    <mergeCell ref="A18:D19"/>
    <mergeCell ref="B20:D20"/>
    <mergeCell ref="B21:D21"/>
    <mergeCell ref="B22:D22"/>
    <mergeCell ref="B23:D23"/>
    <mergeCell ref="B24:D24"/>
    <mergeCell ref="A28:D29"/>
    <mergeCell ref="B30:D30"/>
    <mergeCell ref="B31:D31"/>
    <mergeCell ref="B32:D32"/>
    <mergeCell ref="A59:D60"/>
    <mergeCell ref="A40:D41"/>
    <mergeCell ref="B42:D42"/>
    <mergeCell ref="B43:D43"/>
    <mergeCell ref="B44:D44"/>
    <mergeCell ref="B45:D45"/>
    <mergeCell ref="B46:D46"/>
    <mergeCell ref="B47:D47"/>
    <mergeCell ref="B48:D48"/>
    <mergeCell ref="A52:D53"/>
    <mergeCell ref="B54:D54"/>
    <mergeCell ref="B55:D55"/>
    <mergeCell ref="B61:D61"/>
    <mergeCell ref="B62:D62"/>
    <mergeCell ref="B67:D67"/>
    <mergeCell ref="B63:D63"/>
    <mergeCell ref="B64:D64"/>
    <mergeCell ref="B65:D65"/>
    <mergeCell ref="B66:D66"/>
  </mergeCells>
  <phoneticPr fontId="3"/>
  <printOptions horizontalCentered="1"/>
  <pageMargins left="0.7" right="0.7" top="0.75" bottom="0.75" header="0.3" footer="0.3"/>
  <pageSetup paperSize="9" scale="70" orientation="portrait" r:id="rId1"/>
  <headerFooter>
    <oddFooter>&amp;R5</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7C9F0-43B4-4AF6-AD79-76483663E43E}">
  <dimension ref="A1:AD61"/>
  <sheetViews>
    <sheetView defaultGridColor="0" colorId="23" zoomScaleNormal="100" zoomScaleSheetLayoutView="70" workbookViewId="0">
      <pane xSplit="10" ySplit="3" topLeftCell="K31"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635</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31" t="s">
        <v>233</v>
      </c>
      <c r="G6" s="29" t="s">
        <v>234</v>
      </c>
      <c r="H6" s="29" t="s">
        <v>235</v>
      </c>
      <c r="I6" s="32"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35" t="s">
        <v>238</v>
      </c>
      <c r="G7" s="33" t="s">
        <v>239</v>
      </c>
      <c r="H7" s="33" t="s">
        <v>240</v>
      </c>
      <c r="I7" s="34"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685</v>
      </c>
      <c r="B9" s="328" t="s">
        <v>686</v>
      </c>
      <c r="C9" s="330"/>
      <c r="D9" s="39">
        <f>+IF(K9="","―",K9)</f>
        <v>14157</v>
      </c>
      <c r="E9" s="39">
        <f t="shared" ref="E9:I11" si="0">+IF(L9="","―",L9)</f>
        <v>14092</v>
      </c>
      <c r="F9" s="39">
        <f t="shared" si="0"/>
        <v>14191</v>
      </c>
      <c r="G9" s="39">
        <f t="shared" si="0"/>
        <v>14206</v>
      </c>
      <c r="H9" s="39">
        <f t="shared" si="0"/>
        <v>14123</v>
      </c>
      <c r="I9" s="39">
        <f t="shared" si="0"/>
        <v>14217</v>
      </c>
      <c r="J9" s="65"/>
      <c r="K9" s="191">
        <f>'22Q4_P6'!K10</f>
        <v>14157</v>
      </c>
      <c r="L9" s="191">
        <f>'22Q4_P6'!L10</f>
        <v>14092</v>
      </c>
      <c r="M9" s="191">
        <f>'22Q4_P6'!M10</f>
        <v>14191</v>
      </c>
      <c r="N9" s="191">
        <f>'22Q4_P6'!N10</f>
        <v>14206</v>
      </c>
      <c r="O9" s="191">
        <f>'22Q4_P6'!O10</f>
        <v>14123</v>
      </c>
      <c r="P9" s="191">
        <f>'22Q4_P6'!P10</f>
        <v>14217</v>
      </c>
      <c r="Q9" s="65"/>
      <c r="R9" s="65"/>
      <c r="S9" s="65"/>
      <c r="T9" s="65"/>
      <c r="U9" s="65"/>
      <c r="V9" s="65"/>
      <c r="W9" s="65"/>
      <c r="X9" s="65"/>
      <c r="Y9" s="65"/>
      <c r="Z9" s="65"/>
      <c r="AA9" s="65"/>
      <c r="AB9" s="65" t="s">
        <v>650</v>
      </c>
      <c r="AC9" s="65"/>
      <c r="AD9" s="3" t="s">
        <v>89</v>
      </c>
    </row>
    <row r="10" spans="1:30" s="27" customFormat="1" ht="15" customHeight="1" x14ac:dyDescent="0.25">
      <c r="A10" s="49" t="s">
        <v>783</v>
      </c>
      <c r="B10" s="328" t="s">
        <v>784</v>
      </c>
      <c r="C10" s="330"/>
      <c r="D10" s="39">
        <f>+IF(K10="","―",K10)</f>
        <v>14022</v>
      </c>
      <c r="E10" s="39">
        <f t="shared" si="0"/>
        <v>14018</v>
      </c>
      <c r="F10" s="39">
        <f t="shared" si="0"/>
        <v>14411</v>
      </c>
      <c r="G10" s="39" t="str">
        <f t="shared" si="0"/>
        <v>―</v>
      </c>
      <c r="H10" s="39" t="str">
        <f t="shared" si="0"/>
        <v>―</v>
      </c>
      <c r="I10" s="39" t="str">
        <f t="shared" si="0"/>
        <v>―</v>
      </c>
      <c r="J10" s="65"/>
      <c r="K10" s="40">
        <v>14022</v>
      </c>
      <c r="L10" s="40">
        <v>14018</v>
      </c>
      <c r="M10" s="40">
        <v>14411</v>
      </c>
      <c r="N10" s="40"/>
      <c r="O10" s="40"/>
      <c r="P10" s="40"/>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-0.95359186268276774</v>
      </c>
      <c r="E11" s="89">
        <f t="shared" si="0"/>
        <v>-0.52512063582174084</v>
      </c>
      <c r="F11" s="89">
        <f t="shared" si="0"/>
        <v>1.5502783454302005</v>
      </c>
      <c r="G11" s="89" t="str">
        <f t="shared" si="0"/>
        <v>―</v>
      </c>
      <c r="H11" s="89" t="str">
        <f t="shared" si="0"/>
        <v>―</v>
      </c>
      <c r="I11" s="89" t="str">
        <f t="shared" si="0"/>
        <v>―</v>
      </c>
      <c r="J11" s="65"/>
      <c r="K11" s="98">
        <f>+IFERROR((K10/K9-1)*100,"―")</f>
        <v>-0.95359186268276774</v>
      </c>
      <c r="L11" s="98">
        <f>+IFERROR((L10/L9-1)*100,"―")</f>
        <v>-0.52512063582174084</v>
      </c>
      <c r="M11" s="98">
        <f>+IFERROR((M10/M9-1)*100,"―")</f>
        <v>1.5502783454302005</v>
      </c>
      <c r="N11" s="98"/>
      <c r="O11" s="98"/>
      <c r="P11" s="98"/>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685</v>
      </c>
      <c r="B13" s="328" t="s">
        <v>686</v>
      </c>
      <c r="C13" s="330"/>
      <c r="D13" s="39">
        <f>+IF(K13="","―",K13)</f>
        <v>11906</v>
      </c>
      <c r="E13" s="39">
        <f t="shared" ref="E13:I15" si="1">+IF(L13="","―",L13)</f>
        <v>11947</v>
      </c>
      <c r="F13" s="39">
        <f t="shared" si="1"/>
        <v>12107</v>
      </c>
      <c r="G13" s="39">
        <f t="shared" si="1"/>
        <v>12073</v>
      </c>
      <c r="H13" s="39">
        <f t="shared" si="1"/>
        <v>11685</v>
      </c>
      <c r="I13" s="39">
        <f t="shared" si="1"/>
        <v>11859</v>
      </c>
      <c r="J13" s="65"/>
      <c r="K13" s="191">
        <f>'22Q4_P6'!K14</f>
        <v>11906</v>
      </c>
      <c r="L13" s="191">
        <f>'22Q4_P6'!L14</f>
        <v>11947</v>
      </c>
      <c r="M13" s="191">
        <f>'22Q4_P6'!M14</f>
        <v>12107</v>
      </c>
      <c r="N13" s="191">
        <f>'22Q4_P6'!N14</f>
        <v>12073</v>
      </c>
      <c r="O13" s="191">
        <f>'22Q4_P6'!O14</f>
        <v>11685</v>
      </c>
      <c r="P13" s="191">
        <f>'22Q4_P6'!P14</f>
        <v>11859</v>
      </c>
      <c r="Q13" s="65"/>
      <c r="R13" s="65"/>
      <c r="S13" s="65"/>
      <c r="T13" s="65"/>
      <c r="U13" s="65"/>
      <c r="V13" s="65"/>
      <c r="W13" s="65"/>
      <c r="X13" s="65"/>
      <c r="Y13" s="65"/>
      <c r="Z13" s="65"/>
      <c r="AA13" s="65"/>
      <c r="AB13" s="65" t="s">
        <v>650</v>
      </c>
      <c r="AC13" s="65"/>
      <c r="AD13" s="3" t="s">
        <v>89</v>
      </c>
    </row>
    <row r="14" spans="1:30" s="27" customFormat="1" ht="15" customHeight="1" x14ac:dyDescent="0.25">
      <c r="A14" s="49" t="s">
        <v>783</v>
      </c>
      <c r="B14" s="328" t="s">
        <v>784</v>
      </c>
      <c r="C14" s="330"/>
      <c r="D14" s="39">
        <f>+IF(K14="","―",K14)</f>
        <v>12012</v>
      </c>
      <c r="E14" s="39">
        <f t="shared" si="1"/>
        <v>12127</v>
      </c>
      <c r="F14" s="39">
        <f t="shared" si="1"/>
        <v>12298</v>
      </c>
      <c r="G14" s="39" t="str">
        <f t="shared" si="1"/>
        <v>―</v>
      </c>
      <c r="H14" s="39" t="str">
        <f t="shared" si="1"/>
        <v>―</v>
      </c>
      <c r="I14" s="39" t="str">
        <f t="shared" si="1"/>
        <v>―</v>
      </c>
      <c r="J14" s="65"/>
      <c r="K14" s="40">
        <v>12012</v>
      </c>
      <c r="L14" s="40">
        <v>12127</v>
      </c>
      <c r="M14" s="40">
        <v>12298</v>
      </c>
      <c r="N14" s="40"/>
      <c r="O14" s="40"/>
      <c r="P14" s="40"/>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0.89030740802955588</v>
      </c>
      <c r="E15" s="89">
        <f t="shared" si="1"/>
        <v>1.506654390223483</v>
      </c>
      <c r="F15" s="89">
        <f t="shared" si="1"/>
        <v>1.5775997356900939</v>
      </c>
      <c r="G15" s="89" t="str">
        <f t="shared" si="1"/>
        <v>―</v>
      </c>
      <c r="H15" s="89" t="str">
        <f t="shared" si="1"/>
        <v>―</v>
      </c>
      <c r="I15" s="89" t="str">
        <f t="shared" si="1"/>
        <v>―</v>
      </c>
      <c r="J15" s="65"/>
      <c r="K15" s="98">
        <f>+IFERROR((K14/K13-1)*100,"―")</f>
        <v>0.89030740802955588</v>
      </c>
      <c r="L15" s="98">
        <f>+IFERROR((L14/L13-1)*100,"―")</f>
        <v>1.506654390223483</v>
      </c>
      <c r="M15" s="98">
        <f>+IFERROR((M14/M13-1)*100,"―")</f>
        <v>1.5775997356900939</v>
      </c>
      <c r="N15" s="98"/>
      <c r="O15" s="98"/>
      <c r="P15" s="98"/>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29" t="s">
        <v>244</v>
      </c>
      <c r="E17" s="29" t="s">
        <v>245</v>
      </c>
      <c r="F17" s="29" t="s">
        <v>246</v>
      </c>
      <c r="G17" s="29" t="s">
        <v>247</v>
      </c>
      <c r="H17" s="29" t="s">
        <v>248</v>
      </c>
      <c r="I17" s="32" t="s">
        <v>249</v>
      </c>
      <c r="K17" s="29" t="s">
        <v>244</v>
      </c>
      <c r="L17" s="29" t="s">
        <v>245</v>
      </c>
      <c r="M17" s="29" t="s">
        <v>246</v>
      </c>
      <c r="N17" s="29" t="s">
        <v>247</v>
      </c>
      <c r="O17" s="29" t="s">
        <v>248</v>
      </c>
      <c r="P17" s="32" t="s">
        <v>249</v>
      </c>
      <c r="AD17" s="3" t="s">
        <v>89</v>
      </c>
    </row>
    <row r="18" spans="1:30" s="27" customFormat="1" ht="15" customHeight="1" x14ac:dyDescent="0.25">
      <c r="A18" s="314"/>
      <c r="B18" s="324"/>
      <c r="C18" s="315"/>
      <c r="D18" s="33" t="s">
        <v>250</v>
      </c>
      <c r="E18" s="33" t="s">
        <v>251</v>
      </c>
      <c r="F18" s="33" t="s">
        <v>252</v>
      </c>
      <c r="G18" s="33" t="s">
        <v>253</v>
      </c>
      <c r="H18" s="33" t="s">
        <v>254</v>
      </c>
      <c r="I18" s="34" t="s">
        <v>218</v>
      </c>
      <c r="K18" s="33" t="s">
        <v>250</v>
      </c>
      <c r="L18" s="33" t="s">
        <v>251</v>
      </c>
      <c r="M18" s="33" t="s">
        <v>252</v>
      </c>
      <c r="N18" s="33" t="s">
        <v>253</v>
      </c>
      <c r="O18" s="33" t="s">
        <v>254</v>
      </c>
      <c r="P18" s="34"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685</v>
      </c>
      <c r="B20" s="328" t="s">
        <v>686</v>
      </c>
      <c r="C20" s="330"/>
      <c r="D20" s="39">
        <f>+IF(K20="","―",K20)</f>
        <v>14237</v>
      </c>
      <c r="E20" s="39">
        <f t="shared" ref="E20:I22" si="2">+IF(L20="","―",L20)</f>
        <v>14163</v>
      </c>
      <c r="F20" s="39">
        <f t="shared" si="2"/>
        <v>14163</v>
      </c>
      <c r="G20" s="39">
        <f t="shared" si="2"/>
        <v>13970</v>
      </c>
      <c r="H20" s="39">
        <f t="shared" si="2"/>
        <v>13980</v>
      </c>
      <c r="I20" s="39">
        <f t="shared" si="2"/>
        <v>14021</v>
      </c>
      <c r="J20" s="65"/>
      <c r="K20" s="191">
        <f>'22Q4_P6'!K21</f>
        <v>14237</v>
      </c>
      <c r="L20" s="191">
        <f>'22Q4_P6'!L21</f>
        <v>14163</v>
      </c>
      <c r="M20" s="191">
        <f>'22Q4_P6'!M21</f>
        <v>14163</v>
      </c>
      <c r="N20" s="191">
        <f>'22Q4_P6'!N21</f>
        <v>13970</v>
      </c>
      <c r="O20" s="191">
        <f>'22Q4_P6'!O21</f>
        <v>13980</v>
      </c>
      <c r="P20" s="191">
        <f>'22Q4_P6'!P21</f>
        <v>14021</v>
      </c>
      <c r="Q20" s="65"/>
      <c r="R20" s="65"/>
      <c r="S20" s="65"/>
      <c r="T20" s="65"/>
      <c r="U20" s="65"/>
      <c r="V20" s="65"/>
      <c r="W20" s="65"/>
      <c r="X20" s="65"/>
      <c r="Y20" s="65"/>
      <c r="Z20" s="65"/>
      <c r="AA20" s="65"/>
      <c r="AB20" s="65" t="s">
        <v>650</v>
      </c>
      <c r="AC20" s="65"/>
      <c r="AD20" s="3" t="s">
        <v>89</v>
      </c>
    </row>
    <row r="21" spans="1:30" s="27" customFormat="1" ht="15" customHeight="1" x14ac:dyDescent="0.25">
      <c r="A21" s="49" t="s">
        <v>783</v>
      </c>
      <c r="B21" s="328" t="s">
        <v>784</v>
      </c>
      <c r="C21" s="330"/>
      <c r="D21" s="39" t="str">
        <f>+IF(K21="","―",K21)</f>
        <v>―</v>
      </c>
      <c r="E21" s="39" t="str">
        <f t="shared" si="2"/>
        <v>―</v>
      </c>
      <c r="F21" s="39" t="str">
        <f t="shared" si="2"/>
        <v>―</v>
      </c>
      <c r="G21" s="39" t="str">
        <f t="shared" si="2"/>
        <v>―</v>
      </c>
      <c r="H21" s="39" t="str">
        <f t="shared" si="2"/>
        <v>―</v>
      </c>
      <c r="I21" s="39" t="str">
        <f t="shared" si="2"/>
        <v>―</v>
      </c>
      <c r="J21" s="65"/>
      <c r="K21" s="40"/>
      <c r="L21" s="40"/>
      <c r="M21" s="40"/>
      <c r="N21" s="40"/>
      <c r="O21" s="40"/>
      <c r="P21" s="40"/>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t="str">
        <f>+IF(K22="","―",K22)</f>
        <v>―</v>
      </c>
      <c r="E22" s="89" t="str">
        <f t="shared" si="2"/>
        <v>―</v>
      </c>
      <c r="F22" s="89" t="str">
        <f t="shared" si="2"/>
        <v>―</v>
      </c>
      <c r="G22" s="89" t="str">
        <f t="shared" si="2"/>
        <v>―</v>
      </c>
      <c r="H22" s="89" t="str">
        <f t="shared" si="2"/>
        <v>―</v>
      </c>
      <c r="I22" s="89" t="str">
        <f t="shared" si="2"/>
        <v>―</v>
      </c>
      <c r="J22" s="65"/>
      <c r="K22" s="98"/>
      <c r="L22" s="98"/>
      <c r="M22" s="98"/>
      <c r="N22" s="98"/>
      <c r="O22" s="98"/>
      <c r="P22" s="98"/>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685</v>
      </c>
      <c r="B24" s="328" t="s">
        <v>686</v>
      </c>
      <c r="C24" s="330"/>
      <c r="D24" s="39">
        <f>+IF(K24="","―",K24)</f>
        <v>11980</v>
      </c>
      <c r="E24" s="39">
        <f t="shared" ref="E24:I26" si="3">+IF(L24="","―",L24)</f>
        <v>12046</v>
      </c>
      <c r="F24" s="39">
        <f t="shared" si="3"/>
        <v>11964</v>
      </c>
      <c r="G24" s="39">
        <f t="shared" si="3"/>
        <v>11718</v>
      </c>
      <c r="H24" s="39">
        <f t="shared" si="3"/>
        <v>11776</v>
      </c>
      <c r="I24" s="39">
        <f t="shared" si="3"/>
        <v>11936</v>
      </c>
      <c r="J24" s="65"/>
      <c r="K24" s="191">
        <f>'22Q4_P6'!K25</f>
        <v>11980</v>
      </c>
      <c r="L24" s="191">
        <f>'22Q4_P6'!L25</f>
        <v>12046</v>
      </c>
      <c r="M24" s="191">
        <f>'22Q4_P6'!M25</f>
        <v>11964</v>
      </c>
      <c r="N24" s="191">
        <f>'22Q4_P6'!N25</f>
        <v>11718</v>
      </c>
      <c r="O24" s="191">
        <f>'22Q4_P6'!O25</f>
        <v>11776</v>
      </c>
      <c r="P24" s="191">
        <f>'22Q4_P6'!P25</f>
        <v>11936</v>
      </c>
      <c r="Q24" s="65"/>
      <c r="R24" s="65"/>
      <c r="S24" s="65"/>
      <c r="T24" s="65"/>
      <c r="U24" s="65"/>
      <c r="V24" s="65"/>
      <c r="W24" s="65"/>
      <c r="X24" s="65"/>
      <c r="Y24" s="65"/>
      <c r="Z24" s="65"/>
      <c r="AA24" s="65"/>
      <c r="AB24" s="65" t="s">
        <v>650</v>
      </c>
      <c r="AC24" s="65"/>
      <c r="AD24" s="3" t="s">
        <v>89</v>
      </c>
    </row>
    <row r="25" spans="1:30" s="27" customFormat="1" ht="15" customHeight="1" x14ac:dyDescent="0.25">
      <c r="A25" s="49" t="s">
        <v>783</v>
      </c>
      <c r="B25" s="328" t="s">
        <v>784</v>
      </c>
      <c r="C25" s="330"/>
      <c r="D25" s="39" t="str">
        <f>+IF(K25="","―",K25)</f>
        <v>―</v>
      </c>
      <c r="E25" s="39" t="str">
        <f t="shared" si="3"/>
        <v>―</v>
      </c>
      <c r="F25" s="39" t="str">
        <f t="shared" si="3"/>
        <v>―</v>
      </c>
      <c r="G25" s="39" t="str">
        <f t="shared" si="3"/>
        <v>―</v>
      </c>
      <c r="H25" s="39" t="str">
        <f t="shared" si="3"/>
        <v>―</v>
      </c>
      <c r="I25" s="39" t="str">
        <f t="shared" si="3"/>
        <v>―</v>
      </c>
      <c r="J25" s="65"/>
      <c r="K25" s="40"/>
      <c r="L25" s="40"/>
      <c r="M25" s="40"/>
      <c r="N25" s="40"/>
      <c r="O25" s="40"/>
      <c r="P25" s="40"/>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t="str">
        <f>+IF(K26="","―",K26)</f>
        <v>―</v>
      </c>
      <c r="E26" s="89" t="str">
        <f t="shared" si="3"/>
        <v>―</v>
      </c>
      <c r="F26" s="89" t="str">
        <f t="shared" si="3"/>
        <v>―</v>
      </c>
      <c r="G26" s="89" t="str">
        <f t="shared" si="3"/>
        <v>―</v>
      </c>
      <c r="H26" s="89" t="str">
        <f t="shared" si="3"/>
        <v>―</v>
      </c>
      <c r="I26" s="89" t="str">
        <f t="shared" si="3"/>
        <v>―</v>
      </c>
      <c r="J26" s="65"/>
      <c r="K26" s="98"/>
      <c r="L26" s="98"/>
      <c r="M26" s="98"/>
      <c r="N26" s="98"/>
      <c r="O26" s="98"/>
      <c r="P26" s="98"/>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31" t="s">
        <v>233</v>
      </c>
      <c r="G28" s="29" t="s">
        <v>234</v>
      </c>
      <c r="H28" s="29" t="s">
        <v>235</v>
      </c>
      <c r="I28" s="32"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35" t="s">
        <v>238</v>
      </c>
      <c r="G29" s="33" t="s">
        <v>239</v>
      </c>
      <c r="H29" s="33" t="s">
        <v>240</v>
      </c>
      <c r="I29" s="34"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687</v>
      </c>
      <c r="B31" s="328" t="s">
        <v>688</v>
      </c>
      <c r="C31" s="330"/>
      <c r="D31" s="39">
        <f>+IF(K31="","―",K31)</f>
        <v>4066</v>
      </c>
      <c r="E31" s="39">
        <f t="shared" ref="E31:I35" si="4">+IF(L31="","―",L31)</f>
        <v>4067</v>
      </c>
      <c r="F31" s="39">
        <f t="shared" si="4"/>
        <v>4082</v>
      </c>
      <c r="G31" s="39">
        <f t="shared" si="4"/>
        <v>4081</v>
      </c>
      <c r="H31" s="39">
        <f t="shared" si="4"/>
        <v>4056</v>
      </c>
      <c r="I31" s="39">
        <f t="shared" si="4"/>
        <v>4061</v>
      </c>
      <c r="J31" s="65"/>
      <c r="K31" s="191">
        <f>'22Q4_P6'!K32</f>
        <v>4066</v>
      </c>
      <c r="L31" s="191">
        <f>'22Q4_P6'!L32</f>
        <v>4067</v>
      </c>
      <c r="M31" s="191">
        <f>'22Q4_P6'!M32</f>
        <v>4082</v>
      </c>
      <c r="N31" s="191">
        <f>'22Q4_P6'!N32</f>
        <v>4081</v>
      </c>
      <c r="O31" s="191">
        <f>'22Q4_P6'!O32</f>
        <v>4056</v>
      </c>
      <c r="P31" s="191">
        <f>'22Q4_P6'!P32</f>
        <v>4061</v>
      </c>
      <c r="Q31" s="65"/>
      <c r="R31" s="65"/>
      <c r="S31" s="65"/>
      <c r="T31" s="65"/>
      <c r="U31" s="65"/>
      <c r="V31" s="65"/>
      <c r="W31" s="65"/>
      <c r="X31" s="65"/>
      <c r="Y31" s="65"/>
      <c r="Z31" s="65"/>
      <c r="AA31" s="65"/>
      <c r="AB31" s="65" t="s">
        <v>650</v>
      </c>
      <c r="AC31" s="65"/>
      <c r="AD31" s="3" t="s">
        <v>89</v>
      </c>
    </row>
    <row r="32" spans="1:30" s="27" customFormat="1" ht="15" customHeight="1" x14ac:dyDescent="0.25">
      <c r="A32" s="49" t="s">
        <v>781</v>
      </c>
      <c r="B32" s="328" t="s">
        <v>782</v>
      </c>
      <c r="C32" s="330"/>
      <c r="D32" s="39">
        <f>+IF(K32="","―",K32)</f>
        <v>4192</v>
      </c>
      <c r="E32" s="39">
        <f t="shared" si="4"/>
        <v>4204</v>
      </c>
      <c r="F32" s="39">
        <f t="shared" si="4"/>
        <v>4514</v>
      </c>
      <c r="G32" s="39" t="str">
        <f t="shared" si="4"/>
        <v>―</v>
      </c>
      <c r="H32" s="39" t="str">
        <f t="shared" si="4"/>
        <v>―</v>
      </c>
      <c r="I32" s="39" t="str">
        <f t="shared" si="4"/>
        <v>―</v>
      </c>
      <c r="J32" s="65"/>
      <c r="K32" s="40">
        <v>4192</v>
      </c>
      <c r="L32" s="40">
        <v>4204</v>
      </c>
      <c r="M32" s="40">
        <v>4514</v>
      </c>
      <c r="N32" s="40"/>
      <c r="O32" s="40"/>
      <c r="P32" s="40"/>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3.0988686669945809</v>
      </c>
      <c r="E33" s="89">
        <f>+IF(L33="","―",L33)</f>
        <v>3.3685763462011353</v>
      </c>
      <c r="F33" s="89">
        <f>+IF(M33="","―",M33)</f>
        <v>10.583047525722677</v>
      </c>
      <c r="G33" s="89" t="str">
        <f t="shared" si="4"/>
        <v>―</v>
      </c>
      <c r="H33" s="89" t="str">
        <f t="shared" si="4"/>
        <v>―</v>
      </c>
      <c r="I33" s="89" t="str">
        <f t="shared" si="4"/>
        <v>―</v>
      </c>
      <c r="J33" s="65"/>
      <c r="K33" s="98">
        <f>+IFERROR((K32/K31-1)*100,"―")</f>
        <v>3.0988686669945809</v>
      </c>
      <c r="L33" s="98">
        <f>+IFERROR((L32/L31-1)*100,"―")</f>
        <v>3.3685763462011353</v>
      </c>
      <c r="M33" s="98">
        <f>+IFERROR((M32/M31-1)*100,"―")</f>
        <v>10.583047525722677</v>
      </c>
      <c r="N33" s="98"/>
      <c r="O33" s="98"/>
      <c r="P33" s="98"/>
      <c r="Q33" s="65"/>
      <c r="R33" s="65"/>
      <c r="S33" s="65"/>
      <c r="T33" s="65"/>
      <c r="U33" s="65"/>
      <c r="V33" s="65"/>
      <c r="W33" s="65"/>
      <c r="X33" s="65"/>
      <c r="Y33" s="65" t="s">
        <v>821</v>
      </c>
      <c r="Z33" s="65"/>
      <c r="AA33" s="65"/>
      <c r="AB33" s="65"/>
      <c r="AC33" s="65"/>
      <c r="AD33" s="3" t="s">
        <v>89</v>
      </c>
    </row>
    <row r="34" spans="1:30" s="27" customFormat="1" ht="15" customHeight="1" x14ac:dyDescent="0.25">
      <c r="A34" s="72" t="s">
        <v>689</v>
      </c>
      <c r="B34" s="337" t="s">
        <v>690</v>
      </c>
      <c r="C34" s="339"/>
      <c r="D34" s="96">
        <f>+IF(K34="","―",K34)</f>
        <v>92.8</v>
      </c>
      <c r="E34" s="96">
        <f t="shared" si="4"/>
        <v>92.8</v>
      </c>
      <c r="F34" s="96">
        <f t="shared" si="4"/>
        <v>93.1</v>
      </c>
      <c r="G34" s="96">
        <f t="shared" si="4"/>
        <v>93.1</v>
      </c>
      <c r="H34" s="96">
        <f t="shared" si="4"/>
        <v>92.5</v>
      </c>
      <c r="I34" s="96">
        <f t="shared" si="4"/>
        <v>92.7</v>
      </c>
      <c r="J34" s="65"/>
      <c r="K34" s="192">
        <f>'22Q4_P6'!K35</f>
        <v>92.8</v>
      </c>
      <c r="L34" s="192">
        <f>'22Q4_P6'!L35</f>
        <v>92.8</v>
      </c>
      <c r="M34" s="192">
        <f>'22Q4_P6'!M35</f>
        <v>93.1</v>
      </c>
      <c r="N34" s="192">
        <f>'22Q4_P6'!N35</f>
        <v>93.1</v>
      </c>
      <c r="O34" s="192">
        <f>'22Q4_P6'!O35</f>
        <v>92.5</v>
      </c>
      <c r="P34" s="192">
        <f>'22Q4_P6'!P35</f>
        <v>92.7</v>
      </c>
      <c r="Q34" s="65"/>
      <c r="R34" s="65"/>
      <c r="S34" s="65"/>
      <c r="T34" s="65"/>
      <c r="U34" s="65"/>
      <c r="V34" s="65"/>
      <c r="W34" s="65"/>
      <c r="X34" s="65"/>
      <c r="Y34" s="65"/>
      <c r="Z34" s="65"/>
      <c r="AA34" s="65"/>
      <c r="AB34" s="65" t="s">
        <v>650</v>
      </c>
      <c r="AC34" s="65"/>
      <c r="AD34" s="3" t="s">
        <v>89</v>
      </c>
    </row>
    <row r="35" spans="1:30" s="27" customFormat="1" ht="15" customHeight="1" x14ac:dyDescent="0.25">
      <c r="A35" s="50" t="s">
        <v>779</v>
      </c>
      <c r="B35" s="317" t="s">
        <v>780</v>
      </c>
      <c r="C35" s="319"/>
      <c r="D35" s="98">
        <f>+IF(K35="","―",K35)</f>
        <v>92.6</v>
      </c>
      <c r="E35" s="98">
        <f t="shared" si="4"/>
        <v>92.9</v>
      </c>
      <c r="F35" s="98">
        <f t="shared" si="4"/>
        <v>92.1</v>
      </c>
      <c r="G35" s="98" t="str">
        <f t="shared" si="4"/>
        <v>―</v>
      </c>
      <c r="H35" s="98" t="str">
        <f t="shared" si="4"/>
        <v>―</v>
      </c>
      <c r="I35" s="98" t="str">
        <f t="shared" si="4"/>
        <v>―</v>
      </c>
      <c r="J35" s="65"/>
      <c r="K35" s="99">
        <v>92.6</v>
      </c>
      <c r="L35" s="99">
        <v>92.9</v>
      </c>
      <c r="M35" s="99">
        <v>92.1</v>
      </c>
      <c r="N35" s="99"/>
      <c r="O35" s="99"/>
      <c r="P35" s="99"/>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29" t="s">
        <v>244</v>
      </c>
      <c r="E37" s="29" t="s">
        <v>245</v>
      </c>
      <c r="F37" s="29" t="s">
        <v>246</v>
      </c>
      <c r="G37" s="29" t="s">
        <v>247</v>
      </c>
      <c r="H37" s="29" t="s">
        <v>248</v>
      </c>
      <c r="I37" s="32"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33" t="s">
        <v>250</v>
      </c>
      <c r="E38" s="33" t="s">
        <v>251</v>
      </c>
      <c r="F38" s="33" t="s">
        <v>252</v>
      </c>
      <c r="G38" s="33" t="s">
        <v>253</v>
      </c>
      <c r="H38" s="33" t="s">
        <v>254</v>
      </c>
      <c r="I38" s="34"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687</v>
      </c>
      <c r="B40" s="328" t="s">
        <v>688</v>
      </c>
      <c r="C40" s="330"/>
      <c r="D40" s="39">
        <f>+IF(K40="","―",K40)</f>
        <v>4078</v>
      </c>
      <c r="E40" s="39">
        <f t="shared" ref="E40:I44" si="5">+IF(L40="","―",L40)</f>
        <v>4075</v>
      </c>
      <c r="F40" s="39">
        <f t="shared" si="5"/>
        <v>4053</v>
      </c>
      <c r="G40" s="39">
        <f t="shared" si="5"/>
        <v>4139</v>
      </c>
      <c r="H40" s="39">
        <f t="shared" si="5"/>
        <v>4136</v>
      </c>
      <c r="I40" s="39">
        <f t="shared" si="5"/>
        <v>4171</v>
      </c>
      <c r="J40" s="65"/>
      <c r="K40" s="191">
        <f>'22Q4_P6'!K41</f>
        <v>4078</v>
      </c>
      <c r="L40" s="191">
        <f>'22Q4_P6'!L41</f>
        <v>4075</v>
      </c>
      <c r="M40" s="191">
        <f>'22Q4_P6'!M41</f>
        <v>4053</v>
      </c>
      <c r="N40" s="191">
        <f>'22Q4_P6'!N41</f>
        <v>4139</v>
      </c>
      <c r="O40" s="191">
        <f>'22Q4_P6'!O41</f>
        <v>4136</v>
      </c>
      <c r="P40" s="191">
        <f>'22Q4_P6'!P41</f>
        <v>4171</v>
      </c>
      <c r="Q40" s="65"/>
      <c r="R40" s="65"/>
      <c r="S40" s="65"/>
      <c r="T40" s="65"/>
      <c r="U40" s="65"/>
      <c r="V40" s="65"/>
      <c r="W40" s="65"/>
      <c r="X40" s="65"/>
      <c r="Y40" s="65"/>
      <c r="Z40" s="65"/>
      <c r="AA40" s="65"/>
      <c r="AB40" s="65" t="s">
        <v>650</v>
      </c>
      <c r="AC40" s="65"/>
      <c r="AD40" s="3" t="s">
        <v>89</v>
      </c>
    </row>
    <row r="41" spans="1:30" s="27" customFormat="1" ht="15" customHeight="1" x14ac:dyDescent="0.25">
      <c r="A41" s="49" t="s">
        <v>781</v>
      </c>
      <c r="B41" s="328" t="s">
        <v>782</v>
      </c>
      <c r="C41" s="330"/>
      <c r="D41" s="39" t="str">
        <f>+IF(K41="","―",K41)</f>
        <v>―</v>
      </c>
      <c r="E41" s="39" t="str">
        <f t="shared" si="5"/>
        <v>―</v>
      </c>
      <c r="F41" s="39" t="str">
        <f t="shared" si="5"/>
        <v>―</v>
      </c>
      <c r="G41" s="39" t="str">
        <f t="shared" si="5"/>
        <v>―</v>
      </c>
      <c r="H41" s="39" t="str">
        <f t="shared" si="5"/>
        <v>―</v>
      </c>
      <c r="I41" s="39" t="str">
        <f t="shared" si="5"/>
        <v>―</v>
      </c>
      <c r="J41" s="65"/>
      <c r="K41" s="40"/>
      <c r="L41" s="40"/>
      <c r="M41" s="40"/>
      <c r="N41" s="40"/>
      <c r="O41" s="40"/>
      <c r="P41" s="40"/>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t="str">
        <f>+IF(K42="","―",K42)</f>
        <v>―</v>
      </c>
      <c r="E42" s="89" t="str">
        <f t="shared" si="5"/>
        <v>―</v>
      </c>
      <c r="F42" s="89" t="str">
        <f t="shared" si="5"/>
        <v>―</v>
      </c>
      <c r="G42" s="89" t="str">
        <f t="shared" si="5"/>
        <v>―</v>
      </c>
      <c r="H42" s="89" t="str">
        <f t="shared" si="5"/>
        <v>―</v>
      </c>
      <c r="I42" s="89" t="str">
        <f t="shared" si="5"/>
        <v>―</v>
      </c>
      <c r="J42" s="65"/>
      <c r="K42" s="98"/>
      <c r="L42" s="98"/>
      <c r="M42" s="98"/>
      <c r="N42" s="98"/>
      <c r="O42" s="98"/>
      <c r="P42" s="98"/>
      <c r="Q42" s="65"/>
      <c r="R42" s="65"/>
      <c r="S42" s="65"/>
      <c r="T42" s="65"/>
      <c r="U42" s="65"/>
      <c r="V42" s="65"/>
      <c r="W42" s="65"/>
      <c r="X42" s="65"/>
      <c r="Y42" s="65"/>
      <c r="Z42" s="65"/>
      <c r="AA42" s="65"/>
      <c r="AB42" s="65"/>
      <c r="AC42" s="65"/>
      <c r="AD42" s="3" t="s">
        <v>89</v>
      </c>
    </row>
    <row r="43" spans="1:30" s="27" customFormat="1" ht="15" customHeight="1" x14ac:dyDescent="0.25">
      <c r="A43" s="72" t="s">
        <v>689</v>
      </c>
      <c r="B43" s="337" t="s">
        <v>690</v>
      </c>
      <c r="C43" s="339"/>
      <c r="D43" s="96">
        <f>+IF(K43="","―",K43)</f>
        <v>93</v>
      </c>
      <c r="E43" s="96">
        <f t="shared" si="5"/>
        <v>92.2</v>
      </c>
      <c r="F43" s="96">
        <f t="shared" si="5"/>
        <v>91.7</v>
      </c>
      <c r="G43" s="96">
        <f t="shared" si="5"/>
        <v>91.4</v>
      </c>
      <c r="H43" s="96">
        <f t="shared" si="5"/>
        <v>91.4</v>
      </c>
      <c r="I43" s="96">
        <f t="shared" si="5"/>
        <v>92.2</v>
      </c>
      <c r="K43" s="192">
        <f>'22Q4_P6'!K44</f>
        <v>93</v>
      </c>
      <c r="L43" s="192">
        <f>'22Q4_P6'!L44</f>
        <v>92.2</v>
      </c>
      <c r="M43" s="192">
        <f>'22Q4_P6'!M44</f>
        <v>91.7</v>
      </c>
      <c r="N43" s="192">
        <f>'22Q4_P6'!N44</f>
        <v>91.4</v>
      </c>
      <c r="O43" s="192">
        <f>'22Q4_P6'!O44</f>
        <v>91.4</v>
      </c>
      <c r="P43" s="192">
        <f>'22Q4_P6'!P44</f>
        <v>92.2</v>
      </c>
      <c r="AB43" s="65" t="s">
        <v>650</v>
      </c>
      <c r="AD43" s="3" t="s">
        <v>89</v>
      </c>
    </row>
    <row r="44" spans="1:30" s="27" customFormat="1" ht="15" customHeight="1" x14ac:dyDescent="0.25">
      <c r="A44" s="50" t="s">
        <v>779</v>
      </c>
      <c r="B44" s="317" t="s">
        <v>780</v>
      </c>
      <c r="C44" s="319"/>
      <c r="D44" s="98" t="str">
        <f>+IF(K44="","―",K44)</f>
        <v>―</v>
      </c>
      <c r="E44" s="98" t="str">
        <f t="shared" si="5"/>
        <v>―</v>
      </c>
      <c r="F44" s="98" t="str">
        <f t="shared" si="5"/>
        <v>―</v>
      </c>
      <c r="G44" s="98" t="str">
        <f t="shared" si="5"/>
        <v>―</v>
      </c>
      <c r="H44" s="98" t="str">
        <f t="shared" si="5"/>
        <v>―</v>
      </c>
      <c r="I44" s="98" t="str">
        <f t="shared" si="5"/>
        <v>―</v>
      </c>
      <c r="J44" s="65"/>
      <c r="K44" s="99"/>
      <c r="L44" s="99"/>
      <c r="M44" s="99"/>
      <c r="N44" s="99"/>
      <c r="O44" s="99"/>
      <c r="P44" s="99"/>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561</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'23Q1_パラメータ設定'!$M$4</f>
        <v>2022</v>
      </c>
      <c r="F51" s="30">
        <f>'23Q1_パラメータ設定'!$N$4</f>
        <v>2023</v>
      </c>
      <c r="G51" s="117">
        <f>'23Q1_パラメータ設定'!$M$4</f>
        <v>2022</v>
      </c>
      <c r="H51" s="122">
        <f>'23Q1_パラメータ設定'!$N$4</f>
        <v>2023</v>
      </c>
      <c r="K51" s="60" t="str">
        <f>'23Q1_P3'!I6</f>
        <v>2015年</v>
      </c>
      <c r="L51" s="60" t="str">
        <f>'23Q1_P3'!J6</f>
        <v>2016年</v>
      </c>
      <c r="M51" s="60" t="str">
        <f>'23Q1_P3'!K6</f>
        <v>2017年</v>
      </c>
      <c r="N51" s="60" t="str">
        <f>'23Q1_P3'!L6</f>
        <v>2018年</v>
      </c>
      <c r="O51" s="60" t="str">
        <f>'23Q1_P3'!M6</f>
        <v>2019年</v>
      </c>
      <c r="P51" s="60" t="str">
        <f>'23Q1_P3'!N6</f>
        <v>2020年</v>
      </c>
      <c r="Q51" s="60" t="str">
        <f>'23Q1_P3'!O6</f>
        <v>2021年</v>
      </c>
      <c r="R51" s="60" t="str">
        <f>'23Q1_P3'!P6</f>
        <v>2022年</v>
      </c>
      <c r="S51" s="60" t="str">
        <f>'23Q1_P3'!Q6</f>
        <v>2023年</v>
      </c>
      <c r="T51" s="60" t="str">
        <f>'23Q1_P3'!R6</f>
        <v>2024年</v>
      </c>
      <c r="U51" s="60" t="str">
        <f>'23Q1_P3'!S6</f>
        <v>2025年</v>
      </c>
      <c r="V51" s="60" t="str">
        <f>'23Q1_P3'!T6</f>
        <v>2026年</v>
      </c>
      <c r="W51" s="60" t="str">
        <f>'23Q1_P3'!U6</f>
        <v>2027年</v>
      </c>
      <c r="X51" s="60" t="str">
        <f>'23Q1_P3'!V6</f>
        <v>2028年</v>
      </c>
      <c r="Y51" s="60" t="str">
        <f>'23Q1_P3'!W6</f>
        <v>2029年</v>
      </c>
      <c r="Z51" s="60" t="str">
        <f>'23Q1_P3'!X6</f>
        <v>2030年</v>
      </c>
      <c r="AD51" s="3" t="s">
        <v>89</v>
      </c>
    </row>
    <row r="52" spans="1:30" s="27" customFormat="1" ht="15" customHeight="1" x14ac:dyDescent="0.25">
      <c r="A52" s="314"/>
      <c r="B52" s="324"/>
      <c r="C52" s="324"/>
      <c r="D52" s="315"/>
      <c r="E52" s="119" t="s">
        <v>238</v>
      </c>
      <c r="F52" s="35" t="s">
        <v>238</v>
      </c>
      <c r="G52" s="118" t="s">
        <v>217</v>
      </c>
      <c r="H52" s="118" t="s">
        <v>217</v>
      </c>
      <c r="K52" s="59" t="str">
        <f>'23Q1_P3'!I7</f>
        <v>Jun.</v>
      </c>
      <c r="L52" s="59" t="str">
        <f>'23Q1_P3'!J7</f>
        <v>Jun.</v>
      </c>
      <c r="M52" s="59" t="str">
        <f>'23Q1_P3'!K7</f>
        <v>Jun.</v>
      </c>
      <c r="N52" s="59" t="str">
        <f>'23Q1_P3'!L7</f>
        <v>Jun.</v>
      </c>
      <c r="O52" s="59" t="str">
        <f>'23Q1_P3'!M7</f>
        <v>Jun.</v>
      </c>
      <c r="P52" s="59" t="str">
        <f>'23Q1_P3'!N7</f>
        <v>Jun.</v>
      </c>
      <c r="Q52" s="59" t="str">
        <f>'23Q1_P3'!O7</f>
        <v>Jun.</v>
      </c>
      <c r="R52" s="59" t="str">
        <f>'23Q1_P3'!P7</f>
        <v>Jun.</v>
      </c>
      <c r="S52" s="59" t="str">
        <f>'23Q1_P3'!Q7</f>
        <v>Jun.</v>
      </c>
      <c r="T52" s="59" t="str">
        <f>'23Q1_P3'!R7</f>
        <v>Jun.</v>
      </c>
      <c r="U52" s="59" t="str">
        <f>'23Q1_P3'!S7</f>
        <v>Jun.</v>
      </c>
      <c r="V52" s="59" t="str">
        <f>'23Q1_P3'!T7</f>
        <v>Jun.</v>
      </c>
      <c r="W52" s="59" t="str">
        <f>'23Q1_P3'!U7</f>
        <v>Jun.</v>
      </c>
      <c r="X52" s="59" t="str">
        <f>'23Q1_P3'!V7</f>
        <v>Jun.</v>
      </c>
      <c r="Y52" s="59" t="str">
        <f>'23Q1_P3'!W7</f>
        <v>Jun.</v>
      </c>
      <c r="Z52" s="59" t="str">
        <f>'23Q1_P3'!X7</f>
        <v>Jun.</v>
      </c>
      <c r="AD52" s="3" t="s">
        <v>89</v>
      </c>
    </row>
    <row r="53" spans="1:30" s="27" customFormat="1" ht="15" customHeight="1" x14ac:dyDescent="0.25">
      <c r="A53" s="45" t="s">
        <v>220</v>
      </c>
      <c r="B53" s="320" t="s">
        <v>221</v>
      </c>
      <c r="C53" s="321"/>
      <c r="D53" s="322"/>
      <c r="E53" s="46">
        <f>+IF(R53="","―",R53)</f>
        <v>67</v>
      </c>
      <c r="F53" s="46">
        <f>+IF(S53="","―",S53)</f>
        <v>68</v>
      </c>
      <c r="G53" s="46">
        <v>66</v>
      </c>
      <c r="H53" s="46">
        <f>'21Q4_P6'!H53</f>
        <v>66</v>
      </c>
      <c r="I53" s="67"/>
      <c r="J53" s="67"/>
      <c r="K53" s="47"/>
      <c r="L53" s="47"/>
      <c r="M53" s="47"/>
      <c r="N53" s="47"/>
      <c r="O53" s="47">
        <v>16</v>
      </c>
      <c r="P53" s="47">
        <v>18</v>
      </c>
      <c r="Q53" s="47">
        <v>20</v>
      </c>
      <c r="R53" s="47">
        <v>67</v>
      </c>
      <c r="S53" s="47">
        <v>68</v>
      </c>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'23Q1_パラメータ設定'!$K$4</f>
        <v>2020</v>
      </c>
      <c r="F57" s="117">
        <f>'23Q1_パラメータ設定'!$L$4</f>
        <v>2021</v>
      </c>
      <c r="G57" s="117">
        <f>'23Q1_パラメータ設定'!$M$4</f>
        <v>2022</v>
      </c>
      <c r="H57" s="122">
        <f>'23Q1_パラメータ設定'!$N$4</f>
        <v>2023</v>
      </c>
      <c r="AD57" s="3" t="s">
        <v>89</v>
      </c>
    </row>
    <row r="58" spans="1:30" s="27" customFormat="1" ht="15" customHeight="1" x14ac:dyDescent="0.25">
      <c r="A58" s="314"/>
      <c r="B58" s="324"/>
      <c r="C58" s="324"/>
      <c r="D58" s="315"/>
      <c r="E58" s="119" t="s">
        <v>218</v>
      </c>
      <c r="F58" s="118" t="s">
        <v>217</v>
      </c>
      <c r="G58" s="118" t="s">
        <v>217</v>
      </c>
      <c r="H58" s="118" t="s">
        <v>217</v>
      </c>
      <c r="AD58" s="3" t="s">
        <v>89</v>
      </c>
    </row>
    <row r="59" spans="1:30" s="27" customFormat="1" ht="15" customHeight="1" x14ac:dyDescent="0.25">
      <c r="A59" s="45" t="s">
        <v>220</v>
      </c>
      <c r="B59" s="320" t="s">
        <v>221</v>
      </c>
      <c r="C59" s="321"/>
      <c r="D59" s="322"/>
      <c r="E59" s="46">
        <f>'22Q4_P6'!E59</f>
        <v>712</v>
      </c>
      <c r="F59" s="46">
        <f>'22Q4_P6'!F59</f>
        <v>900</v>
      </c>
      <c r="G59" s="46">
        <f>'22Q4_P6'!G59</f>
        <v>3385</v>
      </c>
      <c r="H59" s="46">
        <f>'22Q4_P6'!H59</f>
        <v>3701</v>
      </c>
      <c r="I59" s="67"/>
      <c r="J59" s="6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11:C11"/>
    <mergeCell ref="A2:I2"/>
    <mergeCell ref="A6:C7"/>
    <mergeCell ref="B8:C8"/>
    <mergeCell ref="B9:C9"/>
    <mergeCell ref="B10:C10"/>
    <mergeCell ref="B25:C25"/>
    <mergeCell ref="B12:C12"/>
    <mergeCell ref="B13:C13"/>
    <mergeCell ref="B14:C14"/>
    <mergeCell ref="B15:C15"/>
    <mergeCell ref="A17:C18"/>
    <mergeCell ref="B19:C19"/>
    <mergeCell ref="B20:C20"/>
    <mergeCell ref="B21:C21"/>
    <mergeCell ref="B22:C22"/>
    <mergeCell ref="B23:C23"/>
    <mergeCell ref="B24:C24"/>
    <mergeCell ref="B41:C41"/>
    <mergeCell ref="B26:C26"/>
    <mergeCell ref="A28:C29"/>
    <mergeCell ref="B30:C30"/>
    <mergeCell ref="B31:C31"/>
    <mergeCell ref="B32:C32"/>
    <mergeCell ref="B33:C33"/>
    <mergeCell ref="B34:C34"/>
    <mergeCell ref="B35:C35"/>
    <mergeCell ref="A37:C38"/>
    <mergeCell ref="B39:C39"/>
    <mergeCell ref="B40:C40"/>
    <mergeCell ref="B59:D59"/>
    <mergeCell ref="B42:C42"/>
    <mergeCell ref="B43:C43"/>
    <mergeCell ref="B44:C44"/>
    <mergeCell ref="A51:D52"/>
    <mergeCell ref="B53:D53"/>
    <mergeCell ref="A57:D58"/>
  </mergeCells>
  <phoneticPr fontId="3"/>
  <printOptions horizontalCentered="1"/>
  <pageMargins left="0.7" right="0.7" top="0.75" bottom="0.75" header="0.3" footer="0.3"/>
  <pageSetup paperSize="9" scale="75" orientation="portrait" r:id="rId1"/>
  <headerFooter>
    <oddFooter>&amp;R6</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A4949-2F0B-4804-8000-8B87A565EC68}">
  <dimension ref="A1:AA53"/>
  <sheetViews>
    <sheetView defaultGridColor="0" colorId="23" zoomScaleNormal="100" workbookViewId="0">
      <pane xSplit="7" ySplit="3" topLeftCell="I4"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566</v>
      </c>
      <c r="Y4" s="170" t="s">
        <v>635</v>
      </c>
      <c r="AA4" s="3" t="s">
        <v>89</v>
      </c>
    </row>
    <row r="5" spans="1:27" s="27" customFormat="1" ht="15" customHeight="1" x14ac:dyDescent="0.25">
      <c r="F5" s="28" t="s">
        <v>242</v>
      </c>
      <c r="I5" s="3"/>
      <c r="AA5" s="27" t="s">
        <v>89</v>
      </c>
    </row>
    <row r="6" spans="1:27" s="27" customFormat="1" ht="15" customHeight="1" x14ac:dyDescent="0.25">
      <c r="A6" s="312"/>
      <c r="B6" s="313"/>
      <c r="C6" s="117" t="str">
        <f>'23Q1_パラメータ設定'!$F$4</f>
        <v>FY2022</v>
      </c>
      <c r="D6" s="30" t="str">
        <f>'23Q1_パラメータ設定'!$G$4</f>
        <v>FY2023</v>
      </c>
      <c r="E6" s="117" t="str">
        <f>'23Q1_パラメータ設定'!$E$4</f>
        <v>FY2021</v>
      </c>
      <c r="F6" s="122" t="str">
        <f>'23Q1_パラメータ設定'!$F$4</f>
        <v>FY2022</v>
      </c>
      <c r="H6" s="58" t="str">
        <f>'23Q1_P1'!I6</f>
        <v>FY2015</v>
      </c>
      <c r="I6" s="58" t="str">
        <f>'23Q1_P1'!J6</f>
        <v>FY2016</v>
      </c>
      <c r="J6" s="58" t="str">
        <f>'23Q1_P1'!K6</f>
        <v>FY2017</v>
      </c>
      <c r="K6" s="58" t="str">
        <f>'23Q1_P1'!L6</f>
        <v>FY2018</v>
      </c>
      <c r="L6" s="58" t="str">
        <f>'23Q1_P1'!M6</f>
        <v>FY2019</v>
      </c>
      <c r="M6" s="58" t="str">
        <f>'23Q1_P1'!N6</f>
        <v>FY2020</v>
      </c>
      <c r="N6" s="58" t="str">
        <f>'23Q1_P1'!O6</f>
        <v>FY2021</v>
      </c>
      <c r="O6" s="58" t="str">
        <f>'23Q1_P1'!P6</f>
        <v>FY2022</v>
      </c>
      <c r="P6" s="58" t="str">
        <f>'23Q1_P1'!Q6</f>
        <v>FY2023</v>
      </c>
      <c r="Q6" s="58" t="str">
        <f>'23Q1_P1'!R6</f>
        <v>FY2024</v>
      </c>
      <c r="R6" s="58" t="str">
        <f>'23Q1_P1'!S6</f>
        <v>FY2025</v>
      </c>
      <c r="S6" s="58" t="str">
        <f>'23Q1_P1'!T6</f>
        <v>FY2026</v>
      </c>
      <c r="T6" s="58" t="str">
        <f>'23Q1_P1'!U6</f>
        <v>FY2027</v>
      </c>
      <c r="U6" s="58" t="str">
        <f>'23Q1_P1'!V6</f>
        <v>FY2028</v>
      </c>
      <c r="V6" s="58" t="str">
        <f>'23Q1_P1'!W6</f>
        <v>FY2029</v>
      </c>
      <c r="W6" s="60" t="str">
        <f>'23Q1_P1'!X6</f>
        <v>FY2030</v>
      </c>
      <c r="AA6" s="27" t="s">
        <v>89</v>
      </c>
    </row>
    <row r="7" spans="1:27" s="27" customFormat="1" ht="15" customHeight="1" x14ac:dyDescent="0.25">
      <c r="A7" s="314"/>
      <c r="B7" s="315"/>
      <c r="C7" s="119" t="s">
        <v>380</v>
      </c>
      <c r="D7" s="35" t="s">
        <v>380</v>
      </c>
      <c r="E7" s="118"/>
      <c r="F7" s="118"/>
      <c r="H7" s="155" t="str">
        <f>'23Q1_P1'!I7</f>
        <v>Q1</v>
      </c>
      <c r="I7" s="155" t="str">
        <f>'23Q1_P1'!J7</f>
        <v>Q1</v>
      </c>
      <c r="J7" s="155" t="str">
        <f>'23Q1_P1'!K7</f>
        <v>Q1</v>
      </c>
      <c r="K7" s="155" t="str">
        <f>'23Q1_P1'!L7</f>
        <v>Q1</v>
      </c>
      <c r="L7" s="155" t="str">
        <f>'23Q1_P1'!M7</f>
        <v>Q1</v>
      </c>
      <c r="M7" s="155" t="str">
        <f>'23Q1_P1'!N7</f>
        <v>Q1</v>
      </c>
      <c r="N7" s="155" t="str">
        <f>'23Q1_P1'!O7</f>
        <v>Q1</v>
      </c>
      <c r="O7" s="155" t="str">
        <f>'23Q1_P1'!P7</f>
        <v>Q1</v>
      </c>
      <c r="P7" s="155" t="str">
        <f>'23Q1_P1'!Q7</f>
        <v>Q1</v>
      </c>
      <c r="Q7" s="155" t="str">
        <f>'23Q1_P1'!R7</f>
        <v>Q1</v>
      </c>
      <c r="R7" s="155" t="str">
        <f>'23Q1_P1'!S7</f>
        <v>Q1</v>
      </c>
      <c r="S7" s="155" t="str">
        <f>'23Q1_P1'!T7</f>
        <v>Q1</v>
      </c>
      <c r="T7" s="155" t="str">
        <f>'23Q1_P1'!U7</f>
        <v>Q1</v>
      </c>
      <c r="U7" s="155" t="str">
        <f>'23Q1_P1'!V7</f>
        <v>Q1</v>
      </c>
      <c r="V7" s="155" t="str">
        <f>'23Q1_P1'!W7</f>
        <v>Q1</v>
      </c>
      <c r="W7" s="59" t="str">
        <f>'23Q1_P1'!X7</f>
        <v>Q1</v>
      </c>
      <c r="AA7" s="3" t="s">
        <v>89</v>
      </c>
    </row>
    <row r="8" spans="1:27" s="27" customFormat="1" ht="15" customHeight="1" x14ac:dyDescent="0.25">
      <c r="A8" s="45" t="s">
        <v>220</v>
      </c>
      <c r="B8" s="13" t="s">
        <v>221</v>
      </c>
      <c r="C8" s="46">
        <f>+IF(O8="","―",O8)</f>
        <v>2757</v>
      </c>
      <c r="D8" s="46">
        <f>+IF(P8="","―",P8)</f>
        <v>3382</v>
      </c>
      <c r="E8" s="46">
        <f>'22Q4_P7'!E8</f>
        <v>8412</v>
      </c>
      <c r="F8" s="46">
        <f>'22Q4_P7'!F8</f>
        <v>8626</v>
      </c>
      <c r="G8" s="67"/>
      <c r="H8" s="47"/>
      <c r="I8" s="47"/>
      <c r="J8" s="47"/>
      <c r="K8" s="47"/>
      <c r="L8" s="47">
        <v>2340</v>
      </c>
      <c r="M8" s="47">
        <v>1942</v>
      </c>
      <c r="N8" s="47">
        <v>2685</v>
      </c>
      <c r="O8" s="47">
        <v>2757</v>
      </c>
      <c r="P8" s="47">
        <v>3382</v>
      </c>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566</v>
      </c>
      <c r="AA11" s="3" t="s">
        <v>89</v>
      </c>
    </row>
    <row r="12" spans="1:27" s="27" customFormat="1" ht="15" customHeight="1" x14ac:dyDescent="0.25">
      <c r="F12" s="28" t="s">
        <v>242</v>
      </c>
      <c r="AA12" s="3" t="s">
        <v>89</v>
      </c>
    </row>
    <row r="13" spans="1:27" s="27" customFormat="1" ht="15" customHeight="1" x14ac:dyDescent="0.25">
      <c r="A13" s="312" t="s">
        <v>269</v>
      </c>
      <c r="B13" s="313"/>
      <c r="C13" s="117">
        <f>'23Q1_パラメータ設定'!$M$4</f>
        <v>2022</v>
      </c>
      <c r="D13" s="30">
        <f>'23Q1_パラメータ設定'!$N$4</f>
        <v>2023</v>
      </c>
      <c r="E13" s="117">
        <f>'23Q1_パラメータ設定'!$M$4</f>
        <v>2022</v>
      </c>
      <c r="F13" s="122">
        <f>'23Q1_パラメータ設定'!$N$4</f>
        <v>2023</v>
      </c>
      <c r="H13" s="60" t="str">
        <f>'23Q1_P3'!I6</f>
        <v>2015年</v>
      </c>
      <c r="I13" s="60" t="str">
        <f>'23Q1_P3'!J6</f>
        <v>2016年</v>
      </c>
      <c r="J13" s="60" t="str">
        <f>'23Q1_P3'!K6</f>
        <v>2017年</v>
      </c>
      <c r="K13" s="60" t="str">
        <f>'23Q1_P3'!L6</f>
        <v>2018年</v>
      </c>
      <c r="L13" s="60" t="str">
        <f>'23Q1_P3'!M6</f>
        <v>2019年</v>
      </c>
      <c r="M13" s="60" t="str">
        <f>'23Q1_P3'!N6</f>
        <v>2020年</v>
      </c>
      <c r="N13" s="60" t="str">
        <f>'23Q1_P3'!O6</f>
        <v>2021年</v>
      </c>
      <c r="O13" s="60" t="str">
        <f>'23Q1_P3'!P6</f>
        <v>2022年</v>
      </c>
      <c r="P13" s="60" t="str">
        <f>'23Q1_P3'!Q6</f>
        <v>2023年</v>
      </c>
      <c r="Q13" s="60" t="str">
        <f>'23Q1_P3'!R6</f>
        <v>2024年</v>
      </c>
      <c r="R13" s="60" t="str">
        <f>'23Q1_P3'!S6</f>
        <v>2025年</v>
      </c>
      <c r="S13" s="60" t="str">
        <f>'23Q1_P3'!T6</f>
        <v>2026年</v>
      </c>
      <c r="T13" s="60" t="str">
        <f>'23Q1_P3'!U6</f>
        <v>2027年</v>
      </c>
      <c r="U13" s="60" t="str">
        <f>'23Q1_P3'!V6</f>
        <v>2028年</v>
      </c>
      <c r="V13" s="60" t="str">
        <f>'23Q1_P3'!W6</f>
        <v>2029年</v>
      </c>
      <c r="W13" s="60" t="str">
        <f>'23Q1_P3'!X6</f>
        <v>2030年</v>
      </c>
      <c r="AA13" s="3" t="s">
        <v>89</v>
      </c>
    </row>
    <row r="14" spans="1:27" s="27" customFormat="1" ht="15" customHeight="1" x14ac:dyDescent="0.25">
      <c r="A14" s="314"/>
      <c r="B14" s="315"/>
      <c r="C14" s="119" t="s">
        <v>238</v>
      </c>
      <c r="D14" s="35" t="s">
        <v>238</v>
      </c>
      <c r="E14" s="118" t="s">
        <v>217</v>
      </c>
      <c r="F14" s="118" t="s">
        <v>217</v>
      </c>
      <c r="H14" s="59" t="str">
        <f>'23Q1_P3'!I7</f>
        <v>Jun.</v>
      </c>
      <c r="I14" s="59" t="str">
        <f>'23Q1_P3'!J7</f>
        <v>Jun.</v>
      </c>
      <c r="J14" s="59" t="str">
        <f>'23Q1_P3'!K7</f>
        <v>Jun.</v>
      </c>
      <c r="K14" s="59" t="str">
        <f>'23Q1_P3'!L7</f>
        <v>Jun.</v>
      </c>
      <c r="L14" s="59" t="str">
        <f>'23Q1_P3'!M7</f>
        <v>Jun.</v>
      </c>
      <c r="M14" s="59" t="str">
        <f>'23Q1_P3'!N7</f>
        <v>Jun.</v>
      </c>
      <c r="N14" s="59" t="str">
        <f>'23Q1_P3'!O7</f>
        <v>Jun.</v>
      </c>
      <c r="O14" s="59" t="str">
        <f>'23Q1_P3'!P7</f>
        <v>Jun.</v>
      </c>
      <c r="P14" s="59" t="str">
        <f>'23Q1_P3'!Q7</f>
        <v>Jun.</v>
      </c>
      <c r="Q14" s="59" t="str">
        <f>'23Q1_P3'!R7</f>
        <v>Jun.</v>
      </c>
      <c r="R14" s="59" t="str">
        <f>'23Q1_P3'!S7</f>
        <v>Jun.</v>
      </c>
      <c r="S14" s="59" t="str">
        <f>'23Q1_P3'!T7</f>
        <v>Jun.</v>
      </c>
      <c r="T14" s="59" t="str">
        <f>'23Q1_P3'!U7</f>
        <v>Jun.</v>
      </c>
      <c r="U14" s="59" t="str">
        <f>'23Q1_P3'!V7</f>
        <v>Jun.</v>
      </c>
      <c r="V14" s="59" t="str">
        <f>'23Q1_P3'!W7</f>
        <v>Jun.</v>
      </c>
      <c r="W14" s="59" t="str">
        <f>'23Q1_P3'!X7</f>
        <v>Jun.</v>
      </c>
      <c r="AA14" s="3" t="s">
        <v>89</v>
      </c>
    </row>
    <row r="15" spans="1:27" s="27" customFormat="1" ht="15" customHeight="1" x14ac:dyDescent="0.25">
      <c r="A15" s="38" t="s">
        <v>10</v>
      </c>
      <c r="B15" s="12" t="s">
        <v>13</v>
      </c>
      <c r="C15" s="76" t="str">
        <f t="shared" ref="C15:D20" si="0">+IF(O15="","―",O15)</f>
        <v>20,953[ 2,844]</v>
      </c>
      <c r="D15" s="76" t="str">
        <f t="shared" si="0"/>
        <v>22,122[ 2,713]</v>
      </c>
      <c r="E15" s="76" t="str">
        <f>'22Q4_P7'!E15</f>
        <v>20,612[ 2,743]</v>
      </c>
      <c r="F15" s="76" t="str">
        <f>'22Q4_P7'!F15</f>
        <v>21,573[ 2,920]</v>
      </c>
      <c r="H15" s="104"/>
      <c r="I15" s="104"/>
      <c r="J15" s="104"/>
      <c r="K15" s="104"/>
      <c r="L15" s="104" t="s">
        <v>569</v>
      </c>
      <c r="M15" s="104" t="s">
        <v>570</v>
      </c>
      <c r="N15" s="104" t="s">
        <v>576</v>
      </c>
      <c r="O15" s="104" t="s">
        <v>577</v>
      </c>
      <c r="P15" s="104" t="s">
        <v>815</v>
      </c>
      <c r="Q15" s="104"/>
      <c r="R15" s="104"/>
      <c r="S15" s="104"/>
      <c r="T15" s="104"/>
      <c r="U15" s="104"/>
      <c r="V15" s="104"/>
      <c r="W15" s="104"/>
      <c r="Y15" s="27" t="s">
        <v>653</v>
      </c>
      <c r="AA15" s="3" t="s">
        <v>89</v>
      </c>
    </row>
    <row r="16" spans="1:27" s="27" customFormat="1" ht="15" customHeight="1" x14ac:dyDescent="0.25">
      <c r="A16" s="38" t="s">
        <v>11</v>
      </c>
      <c r="B16" s="12" t="s">
        <v>44</v>
      </c>
      <c r="C16" s="76" t="str">
        <f t="shared" si="0"/>
        <v>8,616[ 1,652]</v>
      </c>
      <c r="D16" s="76" t="str">
        <f t="shared" si="0"/>
        <v>9,079[ 1,623]</v>
      </c>
      <c r="E16" s="76" t="str">
        <f>'22Q4_P7'!E16</f>
        <v>8,661[ 1,621]</v>
      </c>
      <c r="F16" s="76" t="str">
        <f>'22Q4_P7'!F16</f>
        <v>8,604[ 1,634]</v>
      </c>
      <c r="H16" s="104"/>
      <c r="I16" s="104"/>
      <c r="J16" s="104"/>
      <c r="K16" s="104"/>
      <c r="L16" s="104"/>
      <c r="M16" s="104"/>
      <c r="N16" s="104" t="s">
        <v>588</v>
      </c>
      <c r="O16" s="104" t="s">
        <v>578</v>
      </c>
      <c r="P16" s="104" t="s">
        <v>816</v>
      </c>
      <c r="Q16" s="104"/>
      <c r="R16" s="104"/>
      <c r="S16" s="104"/>
      <c r="T16" s="104"/>
      <c r="U16" s="104"/>
      <c r="V16" s="104"/>
      <c r="W16" s="104"/>
      <c r="Y16" s="27" t="s">
        <v>653</v>
      </c>
      <c r="AA16" s="3" t="s">
        <v>89</v>
      </c>
    </row>
    <row r="17" spans="1:27" s="27" customFormat="1" ht="15" customHeight="1" x14ac:dyDescent="0.25">
      <c r="A17" s="38" t="s">
        <v>14</v>
      </c>
      <c r="B17" s="12" t="s">
        <v>77</v>
      </c>
      <c r="C17" s="76" t="str">
        <f t="shared" si="0"/>
        <v>1,424[      74]</v>
      </c>
      <c r="D17" s="76" t="str">
        <f t="shared" si="0"/>
        <v>1,529[      76]</v>
      </c>
      <c r="E17" s="76" t="str">
        <f>'22Q4_P7'!E17</f>
        <v>1,332[     84]</v>
      </c>
      <c r="F17" s="76" t="str">
        <f>'22Q4_P7'!F17</f>
        <v>1,429[     80]</v>
      </c>
      <c r="H17" s="104"/>
      <c r="I17" s="104"/>
      <c r="J17" s="104"/>
      <c r="K17" s="104"/>
      <c r="L17" s="104"/>
      <c r="M17" s="104"/>
      <c r="N17" s="104" t="s">
        <v>589</v>
      </c>
      <c r="O17" s="104" t="s">
        <v>579</v>
      </c>
      <c r="P17" s="104" t="s">
        <v>820</v>
      </c>
      <c r="Q17" s="104"/>
      <c r="R17" s="104"/>
      <c r="S17" s="104"/>
      <c r="T17" s="104"/>
      <c r="U17" s="104"/>
      <c r="V17" s="104"/>
      <c r="W17" s="104"/>
      <c r="Y17" s="27" t="s">
        <v>653</v>
      </c>
      <c r="AA17" s="3" t="s">
        <v>89</v>
      </c>
    </row>
    <row r="18" spans="1:27" s="27" customFormat="1" ht="15" customHeight="1" x14ac:dyDescent="0.25">
      <c r="A18" s="38" t="s">
        <v>15</v>
      </c>
      <c r="B18" s="12" t="s">
        <v>76</v>
      </c>
      <c r="C18" s="76" t="str">
        <f t="shared" si="0"/>
        <v>113[        4]</v>
      </c>
      <c r="D18" s="76" t="str">
        <f t="shared" si="0"/>
        <v>151[        2]</v>
      </c>
      <c r="E18" s="76" t="str">
        <f>'22Q4_P7'!E18</f>
        <v>105[       2]</v>
      </c>
      <c r="F18" s="76" t="str">
        <f>'22Q4_P7'!F18</f>
        <v>145[       4]</v>
      </c>
      <c r="H18" s="104"/>
      <c r="I18" s="104"/>
      <c r="J18" s="104"/>
      <c r="K18" s="104"/>
      <c r="L18" s="104" t="s">
        <v>345</v>
      </c>
      <c r="M18" s="104" t="s">
        <v>571</v>
      </c>
      <c r="N18" s="104" t="s">
        <v>580</v>
      </c>
      <c r="O18" s="104" t="s">
        <v>581</v>
      </c>
      <c r="P18" s="104" t="s">
        <v>817</v>
      </c>
      <c r="Q18" s="104"/>
      <c r="R18" s="104"/>
      <c r="S18" s="104"/>
      <c r="T18" s="104"/>
      <c r="U18" s="104"/>
      <c r="V18" s="104"/>
      <c r="W18" s="104"/>
      <c r="Y18" s="27" t="s">
        <v>653</v>
      </c>
      <c r="AA18" s="3" t="s">
        <v>89</v>
      </c>
    </row>
    <row r="19" spans="1:27" s="27" customFormat="1" ht="15" customHeight="1" x14ac:dyDescent="0.25">
      <c r="A19" s="68" t="s">
        <v>496</v>
      </c>
      <c r="B19" s="12" t="s">
        <v>497</v>
      </c>
      <c r="C19" s="77" t="str">
        <f t="shared" si="0"/>
        <v>232[      11]</v>
      </c>
      <c r="D19" s="77" t="str">
        <f t="shared" si="0"/>
        <v>239[      15]</v>
      </c>
      <c r="E19" s="77" t="str">
        <f>'22Q4_P7'!E19</f>
        <v>218[     12]</v>
      </c>
      <c r="F19" s="77" t="str">
        <f>'22Q4_P7'!F19</f>
        <v>231[     12]</v>
      </c>
      <c r="H19" s="105"/>
      <c r="I19" s="105"/>
      <c r="J19" s="105"/>
      <c r="K19" s="105"/>
      <c r="L19" s="105" t="s">
        <v>572</v>
      </c>
      <c r="M19" s="105" t="s">
        <v>573</v>
      </c>
      <c r="N19" s="105" t="s">
        <v>582</v>
      </c>
      <c r="O19" s="105" t="s">
        <v>583</v>
      </c>
      <c r="P19" s="105" t="s">
        <v>818</v>
      </c>
      <c r="Q19" s="105"/>
      <c r="R19" s="105"/>
      <c r="S19" s="105"/>
      <c r="T19" s="105"/>
      <c r="U19" s="105"/>
      <c r="V19" s="105"/>
      <c r="W19" s="105"/>
      <c r="Y19" s="27" t="s">
        <v>653</v>
      </c>
      <c r="AA19" s="3" t="s">
        <v>89</v>
      </c>
    </row>
    <row r="20" spans="1:27" s="27" customFormat="1" ht="15" customHeight="1" x14ac:dyDescent="0.25">
      <c r="A20" s="45" t="s">
        <v>220</v>
      </c>
      <c r="B20" s="13" t="s">
        <v>221</v>
      </c>
      <c r="C20" s="78" t="str">
        <f t="shared" si="0"/>
        <v xml:space="preserve"> 31,338 [ 4,585]</v>
      </c>
      <c r="D20" s="78" t="str">
        <f t="shared" si="0"/>
        <v>33,120 [ 4,429]</v>
      </c>
      <c r="E20" s="78" t="str">
        <f>'22Q4_P7'!E20</f>
        <v>30,928[ 4,462]</v>
      </c>
      <c r="F20" s="78" t="str">
        <f>'22Q4_P7'!F20</f>
        <v>31,982[ 4,650]</v>
      </c>
      <c r="H20" s="106"/>
      <c r="I20" s="106"/>
      <c r="J20" s="106"/>
      <c r="K20" s="106"/>
      <c r="L20" s="106" t="s">
        <v>574</v>
      </c>
      <c r="M20" s="106" t="s">
        <v>575</v>
      </c>
      <c r="N20" s="106" t="s">
        <v>584</v>
      </c>
      <c r="O20" s="106" t="s">
        <v>585</v>
      </c>
      <c r="P20" s="106" t="s">
        <v>819</v>
      </c>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75"/>
      <c r="AA23" s="3" t="s">
        <v>89</v>
      </c>
    </row>
    <row r="24" spans="1:27" s="27" customFormat="1" ht="15" customHeight="1" x14ac:dyDescent="0.25">
      <c r="F24" s="28"/>
      <c r="I24" s="3"/>
      <c r="AA24" s="27" t="s">
        <v>89</v>
      </c>
    </row>
    <row r="25" spans="1:27" s="27" customFormat="1" ht="15" customHeight="1" x14ac:dyDescent="0.25">
      <c r="A25" s="312"/>
      <c r="B25" s="313"/>
      <c r="C25" s="117" t="str">
        <f>'23Q1_パラメータ設定'!$C$4</f>
        <v>FY2019</v>
      </c>
      <c r="D25" s="117" t="str">
        <f>'23Q1_パラメータ設定'!$D$4</f>
        <v>FY2020</v>
      </c>
      <c r="E25" s="117" t="str">
        <f>'23Q1_パラメータ設定'!$E$4</f>
        <v>FY2021</v>
      </c>
      <c r="F25" s="122" t="str">
        <f>'23Q1_パラメータ設定'!$F$4</f>
        <v>FY2022</v>
      </c>
      <c r="I25" s="3"/>
      <c r="AA25" s="27" t="s">
        <v>89</v>
      </c>
    </row>
    <row r="26" spans="1:27" s="27" customFormat="1" ht="15" customHeight="1" x14ac:dyDescent="0.25">
      <c r="A26" s="314"/>
      <c r="B26" s="315"/>
      <c r="C26" s="119"/>
      <c r="D26" s="118"/>
      <c r="E26" s="118"/>
      <c r="F26" s="118"/>
      <c r="I26" s="3"/>
      <c r="AA26" s="3" t="s">
        <v>89</v>
      </c>
    </row>
    <row r="27" spans="1:27" s="27" customFormat="1" ht="15" customHeight="1" x14ac:dyDescent="0.25">
      <c r="A27" s="36" t="s">
        <v>499</v>
      </c>
      <c r="B27" s="136" t="s">
        <v>498</v>
      </c>
      <c r="C27" s="37"/>
      <c r="D27" s="37"/>
      <c r="E27" s="37"/>
      <c r="F27" s="37"/>
      <c r="G27" s="67"/>
      <c r="I27" s="3"/>
      <c r="AA27" s="3" t="s">
        <v>89</v>
      </c>
    </row>
    <row r="28" spans="1:27" s="27" customFormat="1" ht="15" customHeight="1" x14ac:dyDescent="0.25">
      <c r="A28" s="137" t="s">
        <v>438</v>
      </c>
      <c r="B28" s="12" t="s">
        <v>443</v>
      </c>
      <c r="C28" s="87">
        <f>'22Q4_P7'!C28</f>
        <v>13.5</v>
      </c>
      <c r="D28" s="87">
        <f>'22Q4_P7'!D28</f>
        <v>17</v>
      </c>
      <c r="E28" s="87">
        <f>'22Q4_P7'!E28</f>
        <v>17.5</v>
      </c>
      <c r="F28" s="87">
        <f>'22Q4_P7'!F28</f>
        <v>18.7</v>
      </c>
      <c r="G28" s="67"/>
      <c r="I28" s="3"/>
      <c r="Y28" s="27" t="s">
        <v>658</v>
      </c>
      <c r="AA28" s="3" t="s">
        <v>89</v>
      </c>
    </row>
    <row r="29" spans="1:27" s="27" customFormat="1" ht="15" customHeight="1" x14ac:dyDescent="0.25">
      <c r="A29" s="36" t="s">
        <v>417</v>
      </c>
      <c r="B29" s="136" t="s">
        <v>418</v>
      </c>
      <c r="C29" s="37"/>
      <c r="D29" s="37"/>
      <c r="E29" s="37"/>
      <c r="F29" s="37"/>
      <c r="G29" s="67"/>
      <c r="I29" s="3"/>
      <c r="AA29" s="3" t="s">
        <v>89</v>
      </c>
    </row>
    <row r="30" spans="1:27" s="27" customFormat="1" ht="15" customHeight="1" x14ac:dyDescent="0.25">
      <c r="A30" s="137" t="s">
        <v>426</v>
      </c>
      <c r="B30" s="12" t="s">
        <v>419</v>
      </c>
      <c r="C30" s="39">
        <f>'22Q4_P7'!C30</f>
        <v>249</v>
      </c>
      <c r="D30" s="39">
        <f>'22Q4_P7'!D30</f>
        <v>280</v>
      </c>
      <c r="E30" s="39">
        <f>'22Q4_P7'!E30</f>
        <v>316</v>
      </c>
      <c r="F30" s="39">
        <f>'22Q4_P7'!F30</f>
        <v>378</v>
      </c>
      <c r="G30" s="67"/>
      <c r="I30" s="3"/>
      <c r="Y30" s="27" t="s">
        <v>657</v>
      </c>
      <c r="AA30" s="3" t="s">
        <v>89</v>
      </c>
    </row>
    <row r="31" spans="1:27" s="27" customFormat="1" ht="15" customHeight="1" x14ac:dyDescent="0.25">
      <c r="A31" s="68" t="s">
        <v>427</v>
      </c>
      <c r="B31" s="14" t="s">
        <v>428</v>
      </c>
      <c r="C31" s="89" t="str">
        <f>'22Q4_P7'!C31</f>
        <v>―</v>
      </c>
      <c r="D31" s="89">
        <f>'22Q4_P7'!D31</f>
        <v>12.4</v>
      </c>
      <c r="E31" s="89">
        <f>'22Q4_P7'!E31</f>
        <v>12.9</v>
      </c>
      <c r="F31" s="89">
        <f>'22Q4_P7'!F31</f>
        <v>19.600000000000001</v>
      </c>
      <c r="G31" s="67"/>
      <c r="I31" s="3"/>
      <c r="Y31" s="27" t="s">
        <v>657</v>
      </c>
      <c r="AA31" s="3" t="s">
        <v>89</v>
      </c>
    </row>
    <row r="32" spans="1:27" s="27" customFormat="1" ht="15" customHeight="1" x14ac:dyDescent="0.25">
      <c r="A32" s="36" t="s">
        <v>420</v>
      </c>
      <c r="B32" s="136" t="s">
        <v>421</v>
      </c>
      <c r="C32" s="37"/>
      <c r="D32" s="37"/>
      <c r="E32" s="37"/>
      <c r="F32" s="37"/>
      <c r="G32" s="67"/>
      <c r="I32" s="3"/>
      <c r="AA32" s="3" t="s">
        <v>89</v>
      </c>
    </row>
    <row r="33" spans="1:27" s="27" customFormat="1" ht="15" customHeight="1" x14ac:dyDescent="0.25">
      <c r="A33" s="137" t="s">
        <v>429</v>
      </c>
      <c r="B33" s="12" t="s">
        <v>430</v>
      </c>
      <c r="C33" s="43">
        <v>44.7</v>
      </c>
      <c r="D33" s="43">
        <v>43.5</v>
      </c>
      <c r="E33" s="43">
        <v>43.9</v>
      </c>
      <c r="F33" s="43">
        <v>44.3</v>
      </c>
      <c r="G33" s="67"/>
      <c r="I33" s="3"/>
      <c r="Y33" s="27" t="s">
        <v>821</v>
      </c>
      <c r="AA33" s="3" t="s">
        <v>89</v>
      </c>
    </row>
    <row r="34" spans="1:27" s="27" customFormat="1" ht="15" customHeight="1" x14ac:dyDescent="0.25">
      <c r="A34" s="45" t="s">
        <v>610</v>
      </c>
      <c r="B34" s="134" t="s">
        <v>612</v>
      </c>
      <c r="C34" s="91">
        <f>'22Q4_P7'!C34</f>
        <v>7.3</v>
      </c>
      <c r="D34" s="91">
        <f>'22Q4_P7'!D34</f>
        <v>2.4</v>
      </c>
      <c r="E34" s="91">
        <f>'22Q4_P7'!E34</f>
        <v>-1.5</v>
      </c>
      <c r="F34" s="91">
        <f>'22Q4_P7'!F34</f>
        <v>-2.9</v>
      </c>
      <c r="G34" s="67"/>
      <c r="I34" s="3"/>
      <c r="Y34" s="27" t="s">
        <v>655</v>
      </c>
      <c r="AA34" s="3" t="s">
        <v>89</v>
      </c>
    </row>
    <row r="35" spans="1:27" s="27" customFormat="1" ht="15" customHeight="1" x14ac:dyDescent="0.25">
      <c r="A35" s="36" t="s">
        <v>611</v>
      </c>
      <c r="B35" s="136" t="s">
        <v>504</v>
      </c>
      <c r="C35" s="37"/>
      <c r="D35" s="37"/>
      <c r="E35" s="37"/>
      <c r="F35" s="37"/>
      <c r="G35" s="67"/>
      <c r="I35" s="3"/>
      <c r="AA35" s="3" t="s">
        <v>89</v>
      </c>
    </row>
    <row r="36" spans="1:27" s="27" customFormat="1" ht="15" customHeight="1" x14ac:dyDescent="0.25">
      <c r="A36" s="137" t="s">
        <v>439</v>
      </c>
      <c r="B36" s="12" t="s">
        <v>441</v>
      </c>
      <c r="C36" s="87">
        <f>'22Q4_P7'!C36</f>
        <v>0.8</v>
      </c>
      <c r="D36" s="87">
        <f>'22Q4_P7'!D36</f>
        <v>2.8</v>
      </c>
      <c r="E36" s="87">
        <f>'22Q4_P7'!E36</f>
        <v>-2</v>
      </c>
      <c r="F36" s="87">
        <f>'22Q4_P7'!F36</f>
        <v>-1.6</v>
      </c>
      <c r="G36" s="67"/>
      <c r="I36" s="3"/>
      <c r="Y36" s="27" t="s">
        <v>656</v>
      </c>
      <c r="AA36" s="3" t="s">
        <v>89</v>
      </c>
    </row>
    <row r="37" spans="1:27" s="27" customFormat="1" ht="15" customHeight="1" x14ac:dyDescent="0.25">
      <c r="A37" s="68" t="s">
        <v>440</v>
      </c>
      <c r="B37" s="14" t="s">
        <v>442</v>
      </c>
      <c r="C37" s="89">
        <f>'22Q4_P7'!C37</f>
        <v>2.9</v>
      </c>
      <c r="D37" s="89">
        <f>'22Q4_P7'!D37</f>
        <v>2.2999999999999998</v>
      </c>
      <c r="E37" s="89">
        <f>'22Q4_P7'!E37</f>
        <v>-3.6</v>
      </c>
      <c r="F37" s="89">
        <f>'22Q4_P7'!F37</f>
        <v>-0.8</v>
      </c>
      <c r="G37" s="67"/>
      <c r="I37" s="3"/>
      <c r="Y37" s="27" t="s">
        <v>656</v>
      </c>
      <c r="AA37" s="3" t="s">
        <v>89</v>
      </c>
    </row>
    <row r="38" spans="1:27" s="27" customFormat="1" ht="15" customHeight="1" x14ac:dyDescent="0.25">
      <c r="I38" s="3"/>
      <c r="AA38" s="3" t="s">
        <v>89</v>
      </c>
    </row>
    <row r="39" spans="1:27" s="27" customFormat="1" ht="15" customHeight="1" x14ac:dyDescent="0.25">
      <c r="AA39" s="3" t="s">
        <v>89</v>
      </c>
    </row>
    <row r="40" spans="1:27" ht="15" customHeight="1" x14ac:dyDescent="0.25">
      <c r="A40" s="1" t="s">
        <v>495</v>
      </c>
      <c r="H40" s="75"/>
      <c r="AA40" s="3" t="s">
        <v>89</v>
      </c>
    </row>
    <row r="41" spans="1:27" s="27" customFormat="1" ht="15" customHeight="1" x14ac:dyDescent="0.25">
      <c r="F41" s="28" t="s">
        <v>437</v>
      </c>
      <c r="H41" s="75"/>
      <c r="I41" s="3"/>
      <c r="J41" s="3"/>
      <c r="K41" s="3"/>
      <c r="L41" s="3"/>
      <c r="M41" s="3"/>
      <c r="N41" s="3"/>
      <c r="O41" s="3"/>
      <c r="P41" s="3"/>
      <c r="Q41" s="3"/>
      <c r="R41" s="3"/>
      <c r="S41" s="3"/>
      <c r="T41" s="3"/>
      <c r="U41" s="3"/>
      <c r="V41" s="3"/>
      <c r="W41" s="3"/>
      <c r="AA41" s="27" t="s">
        <v>89</v>
      </c>
    </row>
    <row r="42" spans="1:27" s="27" customFormat="1" ht="15" customHeight="1" x14ac:dyDescent="0.25">
      <c r="A42" s="312"/>
      <c r="B42" s="313"/>
      <c r="C42" s="117" t="str">
        <f>'23Q1_パラメータ設定'!$C$4</f>
        <v>FY2019</v>
      </c>
      <c r="D42" s="117" t="str">
        <f>'23Q1_パラメータ設定'!$D$4</f>
        <v>FY2020</v>
      </c>
      <c r="E42" s="117" t="str">
        <f>'23Q1_パラメータ設定'!$E$4</f>
        <v>FY2021</v>
      </c>
      <c r="F42" s="122" t="str">
        <f>'23Q1_パラメータ設定'!$F$4</f>
        <v>FY2022</v>
      </c>
      <c r="H42" s="75"/>
      <c r="I42" s="3"/>
      <c r="J42" s="3"/>
      <c r="K42" s="3"/>
      <c r="L42" s="3"/>
      <c r="M42" s="3"/>
      <c r="N42" s="3"/>
      <c r="O42" s="3"/>
      <c r="P42" s="3"/>
      <c r="Q42" s="3"/>
      <c r="R42" s="3"/>
      <c r="S42" s="3"/>
      <c r="T42" s="3"/>
      <c r="U42" s="3"/>
      <c r="V42" s="3"/>
      <c r="W42" s="3"/>
      <c r="AA42" s="27" t="s">
        <v>89</v>
      </c>
    </row>
    <row r="43" spans="1:27" s="27" customFormat="1" ht="15" customHeight="1" x14ac:dyDescent="0.25">
      <c r="A43" s="314"/>
      <c r="B43" s="315"/>
      <c r="C43" s="119"/>
      <c r="D43" s="118"/>
      <c r="E43" s="118"/>
      <c r="F43" s="118"/>
      <c r="H43" s="75"/>
      <c r="I43" s="3"/>
      <c r="J43" s="3"/>
      <c r="K43" s="3"/>
      <c r="L43" s="3"/>
      <c r="M43" s="3"/>
      <c r="N43" s="3"/>
      <c r="O43" s="3"/>
      <c r="P43" s="3"/>
      <c r="Q43" s="3"/>
      <c r="R43" s="3"/>
      <c r="S43" s="3"/>
      <c r="T43" s="3"/>
      <c r="U43" s="3"/>
      <c r="V43" s="3"/>
      <c r="W43" s="3"/>
      <c r="AA43" s="3" t="s">
        <v>89</v>
      </c>
    </row>
    <row r="44" spans="1:27" s="27" customFormat="1" ht="15" customHeight="1" x14ac:dyDescent="0.25">
      <c r="A44" s="36" t="s">
        <v>723</v>
      </c>
      <c r="B44" s="136" t="s">
        <v>724</v>
      </c>
      <c r="C44" s="37"/>
      <c r="D44" s="37"/>
      <c r="E44" s="37"/>
      <c r="F44" s="37"/>
      <c r="G44" s="67"/>
      <c r="H44" s="75"/>
      <c r="I44" s="3"/>
      <c r="J44" s="3"/>
      <c r="K44" s="3"/>
      <c r="L44" s="3"/>
      <c r="M44" s="3"/>
      <c r="N44" s="3"/>
      <c r="O44" s="3"/>
      <c r="P44" s="3"/>
      <c r="Q44" s="3"/>
      <c r="R44" s="3"/>
      <c r="S44" s="3"/>
      <c r="T44" s="3"/>
      <c r="U44" s="3"/>
      <c r="V44" s="3"/>
      <c r="W44" s="3"/>
      <c r="Y44" s="27" t="s">
        <v>654</v>
      </c>
      <c r="AA44" s="3" t="s">
        <v>89</v>
      </c>
    </row>
    <row r="45" spans="1:27" s="27" customFormat="1" ht="15" customHeight="1" x14ac:dyDescent="0.25">
      <c r="A45" s="137" t="s">
        <v>435</v>
      </c>
      <c r="B45" s="12" t="s">
        <v>436</v>
      </c>
      <c r="C45" s="39" t="str">
        <f>'22Q4_P7'!C45</f>
        <v>―</v>
      </c>
      <c r="D45" s="39">
        <f>'22Q4_P7'!D45</f>
        <v>24651</v>
      </c>
      <c r="E45" s="39">
        <f>'22Q4_P7'!E45</f>
        <v>27354</v>
      </c>
      <c r="F45" s="39">
        <f>'22Q4_P7'!F45</f>
        <v>30466</v>
      </c>
      <c r="G45" s="67"/>
      <c r="H45" s="75"/>
      <c r="I45" s="3"/>
      <c r="J45" s="3"/>
      <c r="K45" s="3"/>
      <c r="L45" s="3"/>
      <c r="M45" s="3"/>
      <c r="N45" s="3"/>
      <c r="O45" s="3"/>
      <c r="P45" s="3"/>
      <c r="Q45" s="3"/>
      <c r="R45" s="3"/>
      <c r="S45" s="3"/>
      <c r="T45" s="3"/>
      <c r="U45" s="3"/>
      <c r="V45" s="3"/>
      <c r="W45" s="3"/>
      <c r="Y45" s="27" t="s">
        <v>654</v>
      </c>
      <c r="AA45" s="3" t="s">
        <v>89</v>
      </c>
    </row>
    <row r="46" spans="1:27" s="27" customFormat="1" ht="15" customHeight="1" x14ac:dyDescent="0.25">
      <c r="A46" s="138" t="s">
        <v>432</v>
      </c>
      <c r="B46" s="139" t="s">
        <v>431</v>
      </c>
      <c r="C46" s="39" t="str">
        <f>'22Q4_P7'!C46</f>
        <v>―</v>
      </c>
      <c r="D46" s="39">
        <f>'22Q4_P7'!D46</f>
        <v>18375</v>
      </c>
      <c r="E46" s="39">
        <f>'22Q4_P7'!E46</f>
        <v>20552</v>
      </c>
      <c r="F46" s="39">
        <f>'22Q4_P7'!F46</f>
        <v>22391</v>
      </c>
      <c r="G46" s="67"/>
      <c r="H46" s="75"/>
      <c r="I46" s="3"/>
      <c r="J46" s="3"/>
      <c r="K46" s="3"/>
      <c r="L46" s="3"/>
      <c r="M46" s="3"/>
      <c r="N46" s="3"/>
      <c r="O46" s="3"/>
      <c r="P46" s="3"/>
      <c r="Q46" s="3"/>
      <c r="R46" s="3"/>
      <c r="S46" s="3"/>
      <c r="T46" s="3"/>
      <c r="U46" s="3"/>
      <c r="V46" s="3"/>
      <c r="W46" s="3"/>
      <c r="Y46" s="27" t="s">
        <v>654</v>
      </c>
      <c r="AA46" s="3" t="s">
        <v>89</v>
      </c>
    </row>
    <row r="47" spans="1:27" s="27" customFormat="1" ht="15" customHeight="1" x14ac:dyDescent="0.25">
      <c r="A47" s="145" t="s">
        <v>469</v>
      </c>
      <c r="B47" s="146" t="s">
        <v>468</v>
      </c>
      <c r="C47" s="39" t="str">
        <f>'22Q4_P7'!C47</f>
        <v>―</v>
      </c>
      <c r="D47" s="39">
        <f>'22Q4_P7'!D47</f>
        <v>3449</v>
      </c>
      <c r="E47" s="39">
        <f>'22Q4_P7'!E47</f>
        <v>3496</v>
      </c>
      <c r="F47" s="39">
        <f>'22Q4_P7'!F47</f>
        <v>3332</v>
      </c>
      <c r="G47" s="67"/>
      <c r="H47" s="75"/>
      <c r="I47" s="3"/>
      <c r="J47" s="3"/>
      <c r="K47" s="3"/>
      <c r="L47" s="3"/>
      <c r="M47" s="3"/>
      <c r="N47" s="3"/>
      <c r="O47" s="3"/>
      <c r="P47" s="3"/>
      <c r="Q47" s="3"/>
      <c r="R47" s="3"/>
      <c r="S47" s="3"/>
      <c r="T47" s="3"/>
      <c r="U47" s="3"/>
      <c r="V47" s="3"/>
      <c r="W47" s="3"/>
      <c r="Y47" s="27" t="s">
        <v>654</v>
      </c>
      <c r="AA47" s="3" t="s">
        <v>89</v>
      </c>
    </row>
    <row r="48" spans="1:27" s="27" customFormat="1" ht="15" customHeight="1" x14ac:dyDescent="0.25">
      <c r="A48" s="145" t="s">
        <v>471</v>
      </c>
      <c r="B48" s="146" t="s">
        <v>470</v>
      </c>
      <c r="C48" s="39" t="str">
        <f>'22Q4_P7'!C48</f>
        <v>―</v>
      </c>
      <c r="D48" s="39">
        <f>'22Q4_P7'!D48</f>
        <v>14926</v>
      </c>
      <c r="E48" s="39">
        <f>'22Q4_P7'!E48</f>
        <v>17057</v>
      </c>
      <c r="F48" s="39">
        <f>'22Q4_P7'!F48</f>
        <v>19060</v>
      </c>
      <c r="G48" s="67"/>
      <c r="H48" s="75"/>
      <c r="I48" s="3"/>
      <c r="J48" s="3"/>
      <c r="K48" s="3"/>
      <c r="L48" s="3"/>
      <c r="M48" s="3"/>
      <c r="N48" s="3"/>
      <c r="O48" s="3"/>
      <c r="P48" s="3"/>
      <c r="Q48" s="3"/>
      <c r="R48" s="3"/>
      <c r="S48" s="3"/>
      <c r="T48" s="3"/>
      <c r="U48" s="3"/>
      <c r="V48" s="3"/>
      <c r="W48" s="3"/>
      <c r="Y48" s="27" t="s">
        <v>654</v>
      </c>
      <c r="AA48" s="3" t="s">
        <v>89</v>
      </c>
    </row>
    <row r="49" spans="1:27" s="27" customFormat="1" ht="15" customHeight="1" x14ac:dyDescent="0.25">
      <c r="A49" s="140" t="s">
        <v>434</v>
      </c>
      <c r="B49" s="141" t="s">
        <v>433</v>
      </c>
      <c r="C49" s="43" t="str">
        <f>'22Q4_P7'!C49</f>
        <v>―</v>
      </c>
      <c r="D49" s="43">
        <f>'22Q4_P7'!D49</f>
        <v>6276</v>
      </c>
      <c r="E49" s="43">
        <f>'22Q4_P7'!E49</f>
        <v>6802</v>
      </c>
      <c r="F49" s="43">
        <f>'22Q4_P7'!F49</f>
        <v>8075</v>
      </c>
      <c r="G49" s="67"/>
      <c r="H49" s="75"/>
      <c r="I49" s="3"/>
      <c r="J49" s="3"/>
      <c r="K49" s="3"/>
      <c r="L49" s="3"/>
      <c r="M49" s="3"/>
      <c r="N49" s="3"/>
      <c r="O49" s="3"/>
      <c r="P49" s="3"/>
      <c r="Q49" s="3"/>
      <c r="R49" s="3"/>
      <c r="S49" s="3"/>
      <c r="T49" s="3"/>
      <c r="U49" s="3"/>
      <c r="V49" s="3"/>
      <c r="W49" s="3"/>
      <c r="Y49" s="27" t="s">
        <v>654</v>
      </c>
      <c r="AA49" s="3" t="s">
        <v>89</v>
      </c>
    </row>
    <row r="50" spans="1:27" s="27" customFormat="1" ht="15" customHeight="1" x14ac:dyDescent="0.25">
      <c r="A50" s="36" t="s">
        <v>725</v>
      </c>
      <c r="B50" s="136" t="s">
        <v>728</v>
      </c>
      <c r="C50" s="37"/>
      <c r="D50" s="37"/>
      <c r="E50" s="37"/>
      <c r="F50" s="37"/>
      <c r="G50" s="67"/>
      <c r="H50" s="75"/>
      <c r="I50" s="3"/>
      <c r="J50" s="3"/>
      <c r="K50" s="3"/>
      <c r="L50" s="3"/>
      <c r="M50" s="3"/>
      <c r="N50" s="3"/>
      <c r="O50" s="3"/>
      <c r="P50" s="3"/>
      <c r="Q50" s="3"/>
      <c r="R50" s="3"/>
      <c r="S50" s="3"/>
      <c r="T50" s="3"/>
      <c r="U50" s="3"/>
      <c r="V50" s="3"/>
      <c r="W50" s="3"/>
      <c r="Y50" s="27" t="s">
        <v>654</v>
      </c>
      <c r="AA50" s="3" t="s">
        <v>89</v>
      </c>
    </row>
    <row r="51" spans="1:27" s="27" customFormat="1" ht="15" customHeight="1" x14ac:dyDescent="0.25">
      <c r="A51" s="140" t="s">
        <v>431</v>
      </c>
      <c r="B51" s="141" t="s">
        <v>431</v>
      </c>
      <c r="C51" s="144" t="str">
        <f>'22Q4_P7'!C51</f>
        <v>―</v>
      </c>
      <c r="D51" s="144">
        <f>'22Q4_P7'!D51</f>
        <v>30.2</v>
      </c>
      <c r="E51" s="98">
        <f>'22Q4_P7'!E51</f>
        <v>29.5</v>
      </c>
      <c r="F51" s="98">
        <f>'22Q4_P7'!F51</f>
        <v>29.68</v>
      </c>
      <c r="G51" s="67"/>
      <c r="H51" s="75"/>
      <c r="I51" s="3"/>
      <c r="J51" s="3"/>
      <c r="K51" s="3"/>
      <c r="L51" s="3"/>
      <c r="M51" s="3"/>
      <c r="N51" s="3"/>
      <c r="O51" s="3"/>
      <c r="P51" s="3"/>
      <c r="Q51" s="3"/>
      <c r="R51" s="3"/>
      <c r="S51" s="3"/>
      <c r="T51" s="3"/>
      <c r="U51" s="3"/>
      <c r="V51" s="3"/>
      <c r="W51" s="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r:id="rId1"/>
  <headerFooter>
    <oddFooter>&amp;R7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FDBE-3358-4476-A000-95A1F63F8542}">
  <dimension ref="A1:AE68"/>
  <sheetViews>
    <sheetView defaultGridColor="0" colorId="23" zoomScaleNormal="100" zoomScaleSheetLayoutView="80" workbookViewId="0">
      <pane xSplit="10" ySplit="3" topLeftCell="X4"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30" width="13.77734375" style="3" customWidth="1"/>
    <col min="31"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641</v>
      </c>
      <c r="AE4" s="3" t="s">
        <v>89</v>
      </c>
    </row>
    <row r="5" spans="1:31" ht="8.1" customHeight="1" x14ac:dyDescent="0.25">
      <c r="A5" s="1"/>
      <c r="AE5" s="3" t="s">
        <v>89</v>
      </c>
    </row>
    <row r="6" spans="1:31" ht="15" customHeight="1" x14ac:dyDescent="0.25">
      <c r="A6" s="66" t="s">
        <v>474</v>
      </c>
      <c r="K6" s="114" t="s">
        <v>375</v>
      </c>
      <c r="L6" s="114" t="s">
        <v>560</v>
      </c>
      <c r="AE6" s="3" t="s">
        <v>89</v>
      </c>
    </row>
    <row r="7" spans="1:31" s="27" customFormat="1" ht="15" customHeight="1" x14ac:dyDescent="0.25">
      <c r="I7" s="28" t="s">
        <v>1</v>
      </c>
      <c r="AE7" s="3" t="s">
        <v>89</v>
      </c>
    </row>
    <row r="8" spans="1:31" s="27" customFormat="1" ht="15" customHeight="1" x14ac:dyDescent="0.25">
      <c r="A8" s="312"/>
      <c r="B8" s="323"/>
      <c r="C8" s="323"/>
      <c r="D8" s="313"/>
      <c r="E8" s="117" t="str">
        <f>'21Q4_パラメータ設定'!$D$4</f>
        <v>FY2018</v>
      </c>
      <c r="F8" s="117" t="str">
        <f>'21Q4_パラメータ設定'!$E$4</f>
        <v>FY2019</v>
      </c>
      <c r="G8" s="117" t="str">
        <f>'21Q4_パラメータ設定'!$F$4</f>
        <v>FY2020</v>
      </c>
      <c r="H8" s="30" t="str">
        <f>'21Q4_パラメータ設定'!$G$4</f>
        <v>FY2021</v>
      </c>
      <c r="I8" s="31" t="str">
        <f>'21Q4_パラメータ設定'!$H$4</f>
        <v>FY2022</v>
      </c>
      <c r="K8" s="58" t="str">
        <f>'21Q4_P1'!I6</f>
        <v>FY2015</v>
      </c>
      <c r="L8" s="58" t="str">
        <f>'21Q4_P1'!J6</f>
        <v>FY2016</v>
      </c>
      <c r="M8" s="58" t="str">
        <f>'21Q4_P1'!K6</f>
        <v>FY2017</v>
      </c>
      <c r="N8" s="58" t="str">
        <f>'21Q4_P1'!L6</f>
        <v>FY2018</v>
      </c>
      <c r="O8" s="58" t="str">
        <f>'21Q4_P1'!M6</f>
        <v>FY2019</v>
      </c>
      <c r="P8" s="58" t="str">
        <f>'21Q4_P1'!N6</f>
        <v>FY2020</v>
      </c>
      <c r="Q8" s="58" t="str">
        <f>'21Q4_P1'!O6</f>
        <v>FY2021</v>
      </c>
      <c r="R8" s="58" t="str">
        <f>'21Q4_P1'!P6</f>
        <v>FY2022</v>
      </c>
      <c r="S8" s="58" t="str">
        <f>'21Q4_P1'!Q6</f>
        <v>FY2023</v>
      </c>
      <c r="T8" s="58" t="str">
        <f>'21Q4_P1'!R6</f>
        <v>FY2024</v>
      </c>
      <c r="U8" s="58" t="str">
        <f>'21Q4_P1'!S6</f>
        <v>FY2025</v>
      </c>
      <c r="V8" s="58" t="str">
        <f>'21Q4_P1'!T6</f>
        <v>FY2026</v>
      </c>
      <c r="W8" s="58" t="str">
        <f>'21Q4_P1'!U6</f>
        <v>FY2027</v>
      </c>
      <c r="X8" s="58" t="str">
        <f>'21Q4_P1'!V6</f>
        <v>FY2028</v>
      </c>
      <c r="Y8" s="58" t="str">
        <f>'21Q4_P1'!W6</f>
        <v>FY2029</v>
      </c>
      <c r="Z8" s="58" t="str">
        <f>'21Q4_P1'!X6</f>
        <v>FY2030</v>
      </c>
      <c r="AA8" s="60" t="str">
        <f>'21Q4_P1'!Y6</f>
        <v>FY2022</v>
      </c>
      <c r="AE8" s="3" t="s">
        <v>89</v>
      </c>
    </row>
    <row r="9" spans="1:31" s="27" customFormat="1" ht="15" customHeight="1" x14ac:dyDescent="0.25">
      <c r="A9" s="314"/>
      <c r="B9" s="324"/>
      <c r="C9" s="324"/>
      <c r="D9" s="315"/>
      <c r="E9" s="119"/>
      <c r="F9" s="118"/>
      <c r="G9" s="118"/>
      <c r="H9" s="35"/>
      <c r="I9" s="35" t="s">
        <v>5</v>
      </c>
      <c r="K9" s="33"/>
      <c r="L9" s="33"/>
      <c r="M9" s="33"/>
      <c r="N9" s="33"/>
      <c r="O9" s="33"/>
      <c r="P9" s="33"/>
      <c r="Q9" s="33"/>
      <c r="R9" s="33"/>
      <c r="S9" s="33"/>
      <c r="T9" s="33"/>
      <c r="U9" s="33"/>
      <c r="V9" s="33"/>
      <c r="W9" s="33"/>
      <c r="X9" s="33"/>
      <c r="Y9" s="33"/>
      <c r="Z9" s="34"/>
      <c r="AA9" s="59" t="str">
        <f>'21Q4_P1'!Y7</f>
        <v>Forecast</v>
      </c>
      <c r="AE9" s="3" t="s">
        <v>89</v>
      </c>
    </row>
    <row r="10" spans="1:31" s="27" customFormat="1" ht="15" customHeight="1" x14ac:dyDescent="0.25">
      <c r="A10" s="36" t="s">
        <v>209</v>
      </c>
      <c r="B10" s="325" t="s">
        <v>12</v>
      </c>
      <c r="C10" s="326"/>
      <c r="D10" s="327"/>
      <c r="E10" s="37">
        <f t="shared" ref="E10:H14" si="0">+IF(OR(N10="",N10=0),"―",IF(N10&lt;0,ROUNDDOWN(N10/10^6,0)+-0.0000001,ROUNDDOWN(N10/10^6,0)))</f>
        <v>55640</v>
      </c>
      <c r="F10" s="37">
        <f t="shared" si="0"/>
        <v>58263</v>
      </c>
      <c r="G10" s="37">
        <f t="shared" si="0"/>
        <v>60926</v>
      </c>
      <c r="H10" s="37">
        <f t="shared" si="0"/>
        <v>66042</v>
      </c>
      <c r="I10" s="37">
        <f>+IF(OR(AA10="",AA10=0),"―",IF(AA10&lt;0,ROUNDDOWN(AA10/10^6,0)+-0.0000001,ROUNDDOWN(AA10/10^6,0)))</f>
        <v>66200</v>
      </c>
      <c r="J10" s="67"/>
      <c r="K10" s="101">
        <f>'21Q4_P1'!I9</f>
        <v>0</v>
      </c>
      <c r="L10" s="101">
        <f>'21Q4_P1'!J9</f>
        <v>0</v>
      </c>
      <c r="M10" s="101">
        <f>'21Q4_P1'!K9</f>
        <v>53601346734</v>
      </c>
      <c r="N10" s="101">
        <f>'21Q4_P1'!L9</f>
        <v>55640480427</v>
      </c>
      <c r="O10" s="101">
        <f>'21Q4_P1'!M9</f>
        <v>58263328663</v>
      </c>
      <c r="P10" s="101">
        <f>'21Q4_P1'!N9</f>
        <v>60926805871</v>
      </c>
      <c r="Q10" s="101">
        <f>'21Q4_P1'!O9</f>
        <v>66042122418</v>
      </c>
      <c r="R10" s="101">
        <f>'21Q4_P1'!P9</f>
        <v>0</v>
      </c>
      <c r="S10" s="101">
        <f>'21Q4_P1'!Q9</f>
        <v>0</v>
      </c>
      <c r="T10" s="101">
        <f>'21Q4_P1'!R9</f>
        <v>0</v>
      </c>
      <c r="U10" s="101">
        <f>'21Q4_P1'!S9</f>
        <v>0</v>
      </c>
      <c r="V10" s="101">
        <f>'21Q4_P1'!T9</f>
        <v>0</v>
      </c>
      <c r="W10" s="101">
        <f>'21Q4_P1'!U9</f>
        <v>0</v>
      </c>
      <c r="X10" s="101">
        <f>'21Q4_P1'!V9</f>
        <v>0</v>
      </c>
      <c r="Y10" s="101">
        <f>'21Q4_P1'!W9</f>
        <v>0</v>
      </c>
      <c r="Z10" s="101">
        <f>'21Q4_P1'!X9</f>
        <v>0</v>
      </c>
      <c r="AA10" s="101">
        <f>'21Q4_P1'!Y9</f>
        <v>66200000000</v>
      </c>
      <c r="AE10" s="3" t="s">
        <v>89</v>
      </c>
    </row>
    <row r="11" spans="1:31" s="27" customFormat="1" ht="15" customHeight="1" x14ac:dyDescent="0.25">
      <c r="A11" s="38" t="s">
        <v>210</v>
      </c>
      <c r="B11" s="328" t="s">
        <v>212</v>
      </c>
      <c r="C11" s="329"/>
      <c r="D11" s="330"/>
      <c r="E11" s="39">
        <f t="shared" si="0"/>
        <v>50271</v>
      </c>
      <c r="F11" s="39">
        <f t="shared" si="0"/>
        <v>52558</v>
      </c>
      <c r="G11" s="39">
        <f t="shared" si="0"/>
        <v>54700</v>
      </c>
      <c r="H11" s="39">
        <f t="shared" si="0"/>
        <v>58443</v>
      </c>
      <c r="I11" s="39" t="str">
        <f>+IF(OR(AA11="",AA11=0),"―",IF(AA11&lt;0,ROUNDDOWN(AA11/10^6,0)+-0.0000001,ROUNDDOWN(AA11/10^6,0)))</f>
        <v>―</v>
      </c>
      <c r="J11" s="67"/>
      <c r="K11" s="40"/>
      <c r="L11" s="40"/>
      <c r="M11" s="40">
        <v>48934939306</v>
      </c>
      <c r="N11" s="40">
        <v>50271475988</v>
      </c>
      <c r="O11" s="40">
        <v>52558550438</v>
      </c>
      <c r="P11" s="40">
        <v>54700829843</v>
      </c>
      <c r="Q11" s="40">
        <v>58443898859.000008</v>
      </c>
      <c r="R11" s="40"/>
      <c r="S11" s="40"/>
      <c r="T11" s="40"/>
      <c r="U11" s="40"/>
      <c r="V11" s="40"/>
      <c r="W11" s="40"/>
      <c r="X11" s="40"/>
      <c r="Y11" s="40"/>
      <c r="Z11" s="40"/>
      <c r="AA11" s="40"/>
      <c r="AC11" s="27" t="s">
        <v>645</v>
      </c>
      <c r="AE11" s="3" t="s">
        <v>89</v>
      </c>
    </row>
    <row r="12" spans="1:31" s="27" customFormat="1" ht="15" customHeight="1" x14ac:dyDescent="0.25">
      <c r="A12" s="38" t="s">
        <v>211</v>
      </c>
      <c r="B12" s="328" t="s">
        <v>213</v>
      </c>
      <c r="C12" s="329"/>
      <c r="D12" s="330"/>
      <c r="E12" s="39">
        <f t="shared" si="0"/>
        <v>4337</v>
      </c>
      <c r="F12" s="39">
        <f t="shared" si="0"/>
        <v>4798</v>
      </c>
      <c r="G12" s="39">
        <f t="shared" si="0"/>
        <v>5412</v>
      </c>
      <c r="H12" s="39">
        <f t="shared" si="0"/>
        <v>6731</v>
      </c>
      <c r="I12" s="39" t="str">
        <f>+IF(OR(AA12="",AA12=0),"―",IF(AA12&lt;0,ROUNDDOWN(AA12/10^6,0)+-0.0000001,ROUNDDOWN(AA12/10^6,0)))</f>
        <v>―</v>
      </c>
      <c r="J12" s="67"/>
      <c r="K12" s="40"/>
      <c r="L12" s="40"/>
      <c r="M12" s="40">
        <v>3734148036.9999995</v>
      </c>
      <c r="N12" s="40">
        <v>4337698758</v>
      </c>
      <c r="O12" s="40">
        <v>4798117547</v>
      </c>
      <c r="P12" s="40">
        <v>5412207024</v>
      </c>
      <c r="Q12" s="40">
        <v>6731340727.999999</v>
      </c>
      <c r="R12" s="40"/>
      <c r="S12" s="40"/>
      <c r="T12" s="40"/>
      <c r="U12" s="40"/>
      <c r="V12" s="40"/>
      <c r="W12" s="40"/>
      <c r="X12" s="40"/>
      <c r="Y12" s="40"/>
      <c r="Z12" s="40"/>
      <c r="AA12" s="40"/>
      <c r="AC12" s="27" t="s">
        <v>645</v>
      </c>
      <c r="AE12" s="3" t="s">
        <v>89</v>
      </c>
    </row>
    <row r="13" spans="1:31" s="27" customFormat="1" ht="15" customHeight="1" x14ac:dyDescent="0.25">
      <c r="A13" s="42" t="s">
        <v>15</v>
      </c>
      <c r="B13" s="317" t="s">
        <v>76</v>
      </c>
      <c r="C13" s="318"/>
      <c r="D13" s="319"/>
      <c r="E13" s="43">
        <f t="shared" si="0"/>
        <v>1031</v>
      </c>
      <c r="F13" s="43">
        <f t="shared" si="0"/>
        <v>906</v>
      </c>
      <c r="G13" s="43">
        <f t="shared" si="0"/>
        <v>813</v>
      </c>
      <c r="H13" s="43">
        <f t="shared" si="0"/>
        <v>866</v>
      </c>
      <c r="I13" s="43" t="str">
        <f>+IF(OR(AA13="",AA13=0),"―",IF(AA13&lt;0,ROUNDDOWN(AA13/10^6,0)+-0.0000001,ROUNDDOWN(AA13/10^6,0)))</f>
        <v>―</v>
      </c>
      <c r="J13" s="67"/>
      <c r="K13" s="43">
        <f>K10-SUM(K11:K12)</f>
        <v>0</v>
      </c>
      <c r="L13" s="43">
        <f t="shared" ref="L13:Z13" si="1">L10-SUM(L11:L12)</f>
        <v>0</v>
      </c>
      <c r="M13" s="43">
        <f t="shared" si="1"/>
        <v>932259391</v>
      </c>
      <c r="N13" s="43">
        <f t="shared" si="1"/>
        <v>1031305681</v>
      </c>
      <c r="O13" s="43">
        <f t="shared" si="1"/>
        <v>906660678</v>
      </c>
      <c r="P13" s="43">
        <f t="shared" si="1"/>
        <v>813769004</v>
      </c>
      <c r="Q13" s="43">
        <f t="shared" si="1"/>
        <v>866882830.99999237</v>
      </c>
      <c r="R13" s="43">
        <f t="shared" si="1"/>
        <v>0</v>
      </c>
      <c r="S13" s="43">
        <f t="shared" si="1"/>
        <v>0</v>
      </c>
      <c r="T13" s="43">
        <f t="shared" si="1"/>
        <v>0</v>
      </c>
      <c r="U13" s="43">
        <f t="shared" si="1"/>
        <v>0</v>
      </c>
      <c r="V13" s="43">
        <f t="shared" si="1"/>
        <v>0</v>
      </c>
      <c r="W13" s="43">
        <f t="shared" si="1"/>
        <v>0</v>
      </c>
      <c r="X13" s="43">
        <f t="shared" si="1"/>
        <v>0</v>
      </c>
      <c r="Y13" s="43">
        <f t="shared" si="1"/>
        <v>0</v>
      </c>
      <c r="Z13" s="43">
        <f t="shared" si="1"/>
        <v>0</v>
      </c>
      <c r="AA13" s="43"/>
      <c r="AC13" s="27" t="s">
        <v>645</v>
      </c>
      <c r="AE13" s="3" t="s">
        <v>89</v>
      </c>
    </row>
    <row r="14" spans="1:31" s="27" customFormat="1" ht="15" customHeight="1" x14ac:dyDescent="0.25">
      <c r="A14" s="45" t="s">
        <v>24</v>
      </c>
      <c r="B14" s="320" t="s">
        <v>27</v>
      </c>
      <c r="C14" s="321"/>
      <c r="D14" s="322"/>
      <c r="E14" s="46">
        <f t="shared" si="0"/>
        <v>6105</v>
      </c>
      <c r="F14" s="46">
        <f t="shared" si="0"/>
        <v>6581</v>
      </c>
      <c r="G14" s="46">
        <f t="shared" si="0"/>
        <v>7720</v>
      </c>
      <c r="H14" s="46">
        <f t="shared" si="0"/>
        <v>8450</v>
      </c>
      <c r="I14" s="46">
        <f>+IF(OR(AA14="",AA14=0),"―",IF(AA14&lt;0,ROUNDDOWN(AA14/10^6,0)+-0.0000001,ROUNDDOWN(AA14/10^6,0)))</f>
        <v>8850</v>
      </c>
      <c r="J14" s="67"/>
      <c r="K14" s="102">
        <f>'21Q4_P1'!I17</f>
        <v>0</v>
      </c>
      <c r="L14" s="102">
        <f>'21Q4_P1'!J17</f>
        <v>0</v>
      </c>
      <c r="M14" s="102">
        <f>'21Q4_P1'!K17</f>
        <v>5601099469</v>
      </c>
      <c r="N14" s="102">
        <f>'21Q4_P1'!L17</f>
        <v>6105605415</v>
      </c>
      <c r="O14" s="102">
        <f>'21Q4_P1'!M17</f>
        <v>6581456982</v>
      </c>
      <c r="P14" s="102">
        <f>'21Q4_P1'!N17</f>
        <v>7720651004</v>
      </c>
      <c r="Q14" s="102">
        <f>'21Q4_P1'!O17</f>
        <v>8450431673</v>
      </c>
      <c r="R14" s="102">
        <f>'21Q4_P1'!P17</f>
        <v>0</v>
      </c>
      <c r="S14" s="102">
        <f>'21Q4_P1'!Q17</f>
        <v>0</v>
      </c>
      <c r="T14" s="102">
        <f>'21Q4_P1'!R17</f>
        <v>0</v>
      </c>
      <c r="U14" s="102">
        <f>'21Q4_P1'!S17</f>
        <v>0</v>
      </c>
      <c r="V14" s="102">
        <f>'21Q4_P1'!T17</f>
        <v>0</v>
      </c>
      <c r="W14" s="102">
        <f>'21Q4_P1'!U17</f>
        <v>0</v>
      </c>
      <c r="X14" s="102">
        <f>'21Q4_P1'!V17</f>
        <v>0</v>
      </c>
      <c r="Y14" s="102">
        <f>'21Q4_P1'!W17</f>
        <v>0</v>
      </c>
      <c r="Z14" s="102">
        <f>'21Q4_P1'!X17</f>
        <v>0</v>
      </c>
      <c r="AA14" s="102">
        <f>'21Q4_P1'!Y17</f>
        <v>8850000000</v>
      </c>
      <c r="AE14" s="3" t="s">
        <v>89</v>
      </c>
    </row>
    <row r="15" spans="1:31" s="27" customFormat="1" ht="15" customHeight="1" x14ac:dyDescent="0.25">
      <c r="AE15" s="3" t="s">
        <v>89</v>
      </c>
    </row>
    <row r="16" spans="1:31" s="27" customFormat="1" ht="15" customHeight="1" x14ac:dyDescent="0.25">
      <c r="A16" s="66" t="s">
        <v>214</v>
      </c>
      <c r="K16" s="116" t="s">
        <v>376</v>
      </c>
      <c r="L16" s="114" t="s">
        <v>560</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'21Q4_パラメータ設定'!$D$4</f>
        <v>FY2018</v>
      </c>
      <c r="F18" s="117" t="str">
        <f>'21Q4_パラメータ設定'!$E$4</f>
        <v>FY2019</v>
      </c>
      <c r="G18" s="117" t="str">
        <f>'21Q4_パラメータ設定'!$F$4</f>
        <v>FY2020</v>
      </c>
      <c r="H18" s="30" t="str">
        <f>'21Q4_パラメータ設定'!$G$4</f>
        <v>FY2021</v>
      </c>
      <c r="I18" s="31" t="str">
        <f>'21Q4_パラメータ設定'!$H$4</f>
        <v>FY2022</v>
      </c>
      <c r="K18" s="29" t="str">
        <f t="shared" ref="K18:AA18" si="2">K8</f>
        <v>FY2015</v>
      </c>
      <c r="L18" s="29" t="str">
        <f t="shared" si="2"/>
        <v>FY2016</v>
      </c>
      <c r="M18" s="29" t="str">
        <f t="shared" si="2"/>
        <v>FY2017</v>
      </c>
      <c r="N18" s="29" t="str">
        <f t="shared" si="2"/>
        <v>FY2018</v>
      </c>
      <c r="O18" s="29" t="str">
        <f t="shared" si="2"/>
        <v>FY2019</v>
      </c>
      <c r="P18" s="29" t="str">
        <f t="shared" si="2"/>
        <v>FY2020</v>
      </c>
      <c r="Q18" s="29" t="str">
        <f t="shared" si="2"/>
        <v>FY2021</v>
      </c>
      <c r="R18" s="29" t="str">
        <f t="shared" si="2"/>
        <v>FY2022</v>
      </c>
      <c r="S18" s="29" t="str">
        <f t="shared" si="2"/>
        <v>FY2023</v>
      </c>
      <c r="T18" s="29" t="str">
        <f t="shared" si="2"/>
        <v>FY2024</v>
      </c>
      <c r="U18" s="29" t="str">
        <f t="shared" si="2"/>
        <v>FY2025</v>
      </c>
      <c r="V18" s="29" t="str">
        <f t="shared" si="2"/>
        <v>FY2026</v>
      </c>
      <c r="W18" s="29" t="str">
        <f t="shared" si="2"/>
        <v>FY2027</v>
      </c>
      <c r="X18" s="29" t="str">
        <f t="shared" si="2"/>
        <v>FY2028</v>
      </c>
      <c r="Y18" s="29" t="str">
        <f t="shared" si="2"/>
        <v>FY2029</v>
      </c>
      <c r="Z18" s="32" t="str">
        <f t="shared" si="2"/>
        <v>FY2030</v>
      </c>
      <c r="AA18" s="32" t="str">
        <f t="shared" si="2"/>
        <v>FY2022</v>
      </c>
      <c r="AE18" s="3" t="s">
        <v>89</v>
      </c>
    </row>
    <row r="19" spans="1:31" s="27" customFormat="1" ht="15" customHeight="1" x14ac:dyDescent="0.25">
      <c r="A19" s="314"/>
      <c r="B19" s="324"/>
      <c r="C19" s="324"/>
      <c r="D19" s="315"/>
      <c r="E19" s="119"/>
      <c r="F19" s="118"/>
      <c r="G19" s="118"/>
      <c r="H19" s="35"/>
      <c r="I19" s="35" t="s">
        <v>5</v>
      </c>
      <c r="K19" s="33"/>
      <c r="L19" s="33"/>
      <c r="M19" s="33"/>
      <c r="N19" s="33"/>
      <c r="O19" s="33"/>
      <c r="P19" s="33"/>
      <c r="Q19" s="33"/>
      <c r="R19" s="33"/>
      <c r="S19" s="33"/>
      <c r="T19" s="33"/>
      <c r="U19" s="33"/>
      <c r="V19" s="33"/>
      <c r="W19" s="33"/>
      <c r="X19" s="33"/>
      <c r="Y19" s="33"/>
      <c r="Z19" s="34"/>
      <c r="AA19" s="34" t="str">
        <f>AA9</f>
        <v>Forecast</v>
      </c>
      <c r="AE19" s="3" t="s">
        <v>89</v>
      </c>
    </row>
    <row r="20" spans="1:31" s="27" customFormat="1" ht="15" customHeight="1" x14ac:dyDescent="0.25">
      <c r="A20" s="36" t="s">
        <v>209</v>
      </c>
      <c r="B20" s="325" t="s">
        <v>12</v>
      </c>
      <c r="C20" s="326"/>
      <c r="D20" s="327"/>
      <c r="E20" s="85">
        <f t="shared" ref="E20:H24" si="3">+IF(N20="","―",N20)</f>
        <v>3.8042583204473068</v>
      </c>
      <c r="F20" s="85">
        <f t="shared" si="3"/>
        <v>4.7139209005234273</v>
      </c>
      <c r="G20" s="85">
        <f t="shared" si="3"/>
        <v>4.5714470304396349</v>
      </c>
      <c r="H20" s="85">
        <f t="shared" si="3"/>
        <v>8.3958390299183385</v>
      </c>
      <c r="I20" s="85">
        <f>+IF(AA20="","―",AA20)</f>
        <v>0.23905588769657093</v>
      </c>
      <c r="J20" s="93"/>
      <c r="K20" s="85"/>
      <c r="L20" s="85" t="str">
        <f t="shared" ref="L20:Z20" si="4">IF(OR(L10&lt;=0,K10&lt;=0),"―",(L10/K10-1)*100)</f>
        <v>―</v>
      </c>
      <c r="M20" s="85" t="str">
        <f t="shared" si="4"/>
        <v>―</v>
      </c>
      <c r="N20" s="85">
        <f t="shared" si="4"/>
        <v>3.8042583204473068</v>
      </c>
      <c r="O20" s="85">
        <f t="shared" si="4"/>
        <v>4.7139209005234273</v>
      </c>
      <c r="P20" s="85">
        <f t="shared" si="4"/>
        <v>4.5714470304396349</v>
      </c>
      <c r="Q20" s="85">
        <f t="shared" si="4"/>
        <v>8.3958390299183385</v>
      </c>
      <c r="R20" s="85" t="str">
        <f t="shared" si="4"/>
        <v>―</v>
      </c>
      <c r="S20" s="85" t="str">
        <f t="shared" si="4"/>
        <v>―</v>
      </c>
      <c r="T20" s="85" t="str">
        <f t="shared" si="4"/>
        <v>―</v>
      </c>
      <c r="U20" s="85" t="str">
        <f t="shared" si="4"/>
        <v>―</v>
      </c>
      <c r="V20" s="85" t="str">
        <f t="shared" si="4"/>
        <v>―</v>
      </c>
      <c r="W20" s="85" t="str">
        <f t="shared" si="4"/>
        <v>―</v>
      </c>
      <c r="X20" s="85" t="str">
        <f t="shared" si="4"/>
        <v>―</v>
      </c>
      <c r="Y20" s="85" t="str">
        <f t="shared" si="4"/>
        <v>―</v>
      </c>
      <c r="Z20" s="85" t="str">
        <f t="shared" si="4"/>
        <v>―</v>
      </c>
      <c r="AA20" s="85">
        <f>IF(OR(AA10&lt;=0,Q10&lt;=0),"―",(AA10/Q10-1)*100)</f>
        <v>0.23905588769657093</v>
      </c>
      <c r="AE20" s="3" t="s">
        <v>89</v>
      </c>
    </row>
    <row r="21" spans="1:31" s="27" customFormat="1" ht="15" customHeight="1" x14ac:dyDescent="0.25">
      <c r="A21" s="38" t="s">
        <v>210</v>
      </c>
      <c r="B21" s="328" t="s">
        <v>212</v>
      </c>
      <c r="C21" s="329"/>
      <c r="D21" s="330"/>
      <c r="E21" s="87">
        <f t="shared" si="3"/>
        <v>2.7312523545648393</v>
      </c>
      <c r="F21" s="87">
        <f t="shared" si="3"/>
        <v>4.5494475844431781</v>
      </c>
      <c r="G21" s="87">
        <f t="shared" si="3"/>
        <v>4.0759864706069404</v>
      </c>
      <c r="H21" s="87">
        <f t="shared" si="3"/>
        <v>6.8428011544673151</v>
      </c>
      <c r="I21" s="87" t="str">
        <f>+IF(AA21="","―",AA21)</f>
        <v>―</v>
      </c>
      <c r="J21" s="93"/>
      <c r="K21" s="86"/>
      <c r="L21" s="87" t="str">
        <f t="shared" ref="L21:Z21" si="5">IF(OR(L11&lt;=0,K11&lt;=0),"―",(L11/K11-1)*100)</f>
        <v>―</v>
      </c>
      <c r="M21" s="87" t="str">
        <f t="shared" si="5"/>
        <v>―</v>
      </c>
      <c r="N21" s="87">
        <f t="shared" si="5"/>
        <v>2.7312523545648393</v>
      </c>
      <c r="O21" s="87">
        <f t="shared" si="5"/>
        <v>4.5494475844431781</v>
      </c>
      <c r="P21" s="87">
        <f t="shared" si="5"/>
        <v>4.0759864706069404</v>
      </c>
      <c r="Q21" s="87">
        <f t="shared" si="5"/>
        <v>6.8428011544673151</v>
      </c>
      <c r="R21" s="87" t="str">
        <f t="shared" si="5"/>
        <v>―</v>
      </c>
      <c r="S21" s="87" t="str">
        <f t="shared" si="5"/>
        <v>―</v>
      </c>
      <c r="T21" s="87" t="str">
        <f t="shared" si="5"/>
        <v>―</v>
      </c>
      <c r="U21" s="87" t="str">
        <f t="shared" si="5"/>
        <v>―</v>
      </c>
      <c r="V21" s="87" t="str">
        <f t="shared" si="5"/>
        <v>―</v>
      </c>
      <c r="W21" s="87" t="str">
        <f t="shared" si="5"/>
        <v>―</v>
      </c>
      <c r="X21" s="87" t="str">
        <f t="shared" si="5"/>
        <v>―</v>
      </c>
      <c r="Y21" s="87" t="str">
        <f t="shared" si="5"/>
        <v>―</v>
      </c>
      <c r="Z21" s="87" t="str">
        <f t="shared" si="5"/>
        <v>―</v>
      </c>
      <c r="AA21" s="87"/>
      <c r="AE21" s="3" t="s">
        <v>89</v>
      </c>
    </row>
    <row r="22" spans="1:31" s="27" customFormat="1" ht="15" customHeight="1" x14ac:dyDescent="0.25">
      <c r="A22" s="38" t="s">
        <v>211</v>
      </c>
      <c r="B22" s="328" t="s">
        <v>213</v>
      </c>
      <c r="C22" s="329"/>
      <c r="D22" s="330"/>
      <c r="E22" s="87">
        <f t="shared" si="3"/>
        <v>16.163010009771629</v>
      </c>
      <c r="F22" s="87">
        <f t="shared" si="3"/>
        <v>10.614356014254135</v>
      </c>
      <c r="G22" s="87">
        <f t="shared" si="3"/>
        <v>12.798550076872473</v>
      </c>
      <c r="H22" s="87">
        <f t="shared" si="3"/>
        <v>24.373304608460209</v>
      </c>
      <c r="I22" s="87" t="str">
        <f>+IF(AA22="","―",AA22)</f>
        <v>―</v>
      </c>
      <c r="J22" s="93"/>
      <c r="K22" s="86"/>
      <c r="L22" s="87" t="str">
        <f t="shared" ref="L22:Z22" si="6">IF(OR(L12&lt;=0,K12&lt;=0),"―",(L12/K12-1)*100)</f>
        <v>―</v>
      </c>
      <c r="M22" s="87" t="str">
        <f t="shared" si="6"/>
        <v>―</v>
      </c>
      <c r="N22" s="87">
        <f t="shared" si="6"/>
        <v>16.163010009771629</v>
      </c>
      <c r="O22" s="87">
        <f t="shared" si="6"/>
        <v>10.614356014254135</v>
      </c>
      <c r="P22" s="87">
        <f t="shared" si="6"/>
        <v>12.798550076872473</v>
      </c>
      <c r="Q22" s="87">
        <f t="shared" si="6"/>
        <v>24.373304608460209</v>
      </c>
      <c r="R22" s="87" t="str">
        <f t="shared" si="6"/>
        <v>―</v>
      </c>
      <c r="S22" s="87" t="str">
        <f t="shared" si="6"/>
        <v>―</v>
      </c>
      <c r="T22" s="87" t="str">
        <f t="shared" si="6"/>
        <v>―</v>
      </c>
      <c r="U22" s="87" t="str">
        <f t="shared" si="6"/>
        <v>―</v>
      </c>
      <c r="V22" s="87" t="str">
        <f t="shared" si="6"/>
        <v>―</v>
      </c>
      <c r="W22" s="87" t="str">
        <f t="shared" si="6"/>
        <v>―</v>
      </c>
      <c r="X22" s="87" t="str">
        <f t="shared" si="6"/>
        <v>―</v>
      </c>
      <c r="Y22" s="87" t="str">
        <f t="shared" si="6"/>
        <v>―</v>
      </c>
      <c r="Z22" s="87" t="str">
        <f t="shared" si="6"/>
        <v>―</v>
      </c>
      <c r="AA22" s="87"/>
      <c r="AE22" s="3" t="s">
        <v>89</v>
      </c>
    </row>
    <row r="23" spans="1:31" s="27" customFormat="1" ht="15" customHeight="1" x14ac:dyDescent="0.25">
      <c r="A23" s="42" t="s">
        <v>15</v>
      </c>
      <c r="B23" s="317" t="s">
        <v>76</v>
      </c>
      <c r="C23" s="318"/>
      <c r="D23" s="319"/>
      <c r="E23" s="89">
        <f t="shared" si="3"/>
        <v>10.624327408893851</v>
      </c>
      <c r="F23" s="89">
        <f t="shared" si="3"/>
        <v>-12.086135594554149</v>
      </c>
      <c r="G23" s="89">
        <f t="shared" si="3"/>
        <v>-10.245472893443386</v>
      </c>
      <c r="H23" s="89">
        <f t="shared" si="3"/>
        <v>6.5268923661280676</v>
      </c>
      <c r="I23" s="89" t="str">
        <f>+IF(AA23="","―",AA23)</f>
        <v>―</v>
      </c>
      <c r="J23" s="93"/>
      <c r="K23" s="88"/>
      <c r="L23" s="89" t="str">
        <f t="shared" ref="L23:Z23" si="7">IF(OR(L13&lt;=0,K13&lt;=0),"―",(L13/K13-1)*100)</f>
        <v>―</v>
      </c>
      <c r="M23" s="89" t="str">
        <f t="shared" si="7"/>
        <v>―</v>
      </c>
      <c r="N23" s="89">
        <f t="shared" si="7"/>
        <v>10.624327408893851</v>
      </c>
      <c r="O23" s="89">
        <f t="shared" si="7"/>
        <v>-12.086135594554149</v>
      </c>
      <c r="P23" s="89">
        <f t="shared" si="7"/>
        <v>-10.245472893443386</v>
      </c>
      <c r="Q23" s="89">
        <f t="shared" si="7"/>
        <v>6.5268923661280676</v>
      </c>
      <c r="R23" s="89" t="str">
        <f t="shared" si="7"/>
        <v>―</v>
      </c>
      <c r="S23" s="89" t="str">
        <f t="shared" si="7"/>
        <v>―</v>
      </c>
      <c r="T23" s="89" t="str">
        <f t="shared" si="7"/>
        <v>―</v>
      </c>
      <c r="U23" s="89" t="str">
        <f t="shared" si="7"/>
        <v>―</v>
      </c>
      <c r="V23" s="89" t="str">
        <f t="shared" si="7"/>
        <v>―</v>
      </c>
      <c r="W23" s="89" t="str">
        <f t="shared" si="7"/>
        <v>―</v>
      </c>
      <c r="X23" s="89" t="str">
        <f t="shared" si="7"/>
        <v>―</v>
      </c>
      <c r="Y23" s="89" t="str">
        <f t="shared" si="7"/>
        <v>―</v>
      </c>
      <c r="Z23" s="89" t="str">
        <f t="shared" si="7"/>
        <v>―</v>
      </c>
      <c r="AA23" s="89"/>
      <c r="AE23" s="3" t="s">
        <v>89</v>
      </c>
    </row>
    <row r="24" spans="1:31" s="27" customFormat="1" ht="15" customHeight="1" x14ac:dyDescent="0.25">
      <c r="A24" s="45" t="s">
        <v>24</v>
      </c>
      <c r="B24" s="320" t="s">
        <v>27</v>
      </c>
      <c r="C24" s="321"/>
      <c r="D24" s="322"/>
      <c r="E24" s="91">
        <f t="shared" si="3"/>
        <v>9.007266319626229</v>
      </c>
      <c r="F24" s="91">
        <f t="shared" si="3"/>
        <v>7.7936835851027508</v>
      </c>
      <c r="G24" s="91">
        <f t="shared" si="3"/>
        <v>17.309146365548635</v>
      </c>
      <c r="H24" s="91">
        <f t="shared" si="3"/>
        <v>9.4523203888105645</v>
      </c>
      <c r="I24" s="91">
        <f>+IF(AA24="","―",AA24)</f>
        <v>4.7283777026049689</v>
      </c>
      <c r="J24" s="93"/>
      <c r="K24" s="90"/>
      <c r="L24" s="91" t="str">
        <f t="shared" ref="L24:Z24" si="8">IF(OR(L14&lt;=0,K14&lt;=0),"―",(L14/K14-1)*100)</f>
        <v>―</v>
      </c>
      <c r="M24" s="91" t="str">
        <f t="shared" si="8"/>
        <v>―</v>
      </c>
      <c r="N24" s="91">
        <f t="shared" si="8"/>
        <v>9.007266319626229</v>
      </c>
      <c r="O24" s="91">
        <f t="shared" si="8"/>
        <v>7.7936835851027508</v>
      </c>
      <c r="P24" s="91">
        <f t="shared" si="8"/>
        <v>17.309146365548635</v>
      </c>
      <c r="Q24" s="91">
        <f t="shared" si="8"/>
        <v>9.4523203888105645</v>
      </c>
      <c r="R24" s="91" t="str">
        <f t="shared" si="8"/>
        <v>―</v>
      </c>
      <c r="S24" s="91" t="str">
        <f t="shared" si="8"/>
        <v>―</v>
      </c>
      <c r="T24" s="91" t="str">
        <f t="shared" si="8"/>
        <v>―</v>
      </c>
      <c r="U24" s="91" t="str">
        <f t="shared" si="8"/>
        <v>―</v>
      </c>
      <c r="V24" s="91" t="str">
        <f t="shared" si="8"/>
        <v>―</v>
      </c>
      <c r="W24" s="91" t="str">
        <f t="shared" si="8"/>
        <v>―</v>
      </c>
      <c r="X24" s="91" t="str">
        <f t="shared" si="8"/>
        <v>―</v>
      </c>
      <c r="Y24" s="91" t="str">
        <f t="shared" si="8"/>
        <v>―</v>
      </c>
      <c r="Z24" s="91" t="str">
        <f t="shared" si="8"/>
        <v>―</v>
      </c>
      <c r="AA24" s="91">
        <f>IF(OR(AA14&lt;=0,Q14&lt;=0),"―",(AA14/Q14-1)*100)</f>
        <v>4.7283777026049689</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'21Q4_パラメータ設定'!$F$4</f>
        <v>FY2020</v>
      </c>
      <c r="F28" s="31" t="str">
        <f>'21Q4_パラメータ設定'!$G$4</f>
        <v>FY2021</v>
      </c>
      <c r="K28" s="32" t="str">
        <f t="shared" ref="K28:Z28" si="9">K18</f>
        <v>FY2015</v>
      </c>
      <c r="L28" s="32" t="str">
        <f t="shared" si="9"/>
        <v>FY2016</v>
      </c>
      <c r="M28" s="32" t="str">
        <f t="shared" si="9"/>
        <v>FY2017</v>
      </c>
      <c r="N28" s="32" t="str">
        <f t="shared" si="9"/>
        <v>FY2018</v>
      </c>
      <c r="O28" s="32" t="str">
        <f t="shared" si="9"/>
        <v>FY2019</v>
      </c>
      <c r="P28" s="32" t="str">
        <f t="shared" si="9"/>
        <v>FY2020</v>
      </c>
      <c r="Q28" s="32" t="str">
        <f t="shared" si="9"/>
        <v>FY2021</v>
      </c>
      <c r="R28" s="32" t="str">
        <f t="shared" si="9"/>
        <v>FY2022</v>
      </c>
      <c r="S28" s="32" t="str">
        <f t="shared" si="9"/>
        <v>FY2023</v>
      </c>
      <c r="T28" s="32" t="str">
        <f t="shared" si="9"/>
        <v>FY2024</v>
      </c>
      <c r="U28" s="32" t="str">
        <f t="shared" si="9"/>
        <v>FY2025</v>
      </c>
      <c r="V28" s="32" t="str">
        <f t="shared" si="9"/>
        <v>FY2026</v>
      </c>
      <c r="W28" s="32" t="str">
        <f t="shared" si="9"/>
        <v>FY2027</v>
      </c>
      <c r="X28" s="32" t="str">
        <f t="shared" si="9"/>
        <v>FY2028</v>
      </c>
      <c r="Y28" s="32" t="str">
        <f t="shared" si="9"/>
        <v>FY2029</v>
      </c>
      <c r="Z28" s="32" t="str">
        <f t="shared" si="9"/>
        <v>FY2030</v>
      </c>
      <c r="AE28" s="3" t="s">
        <v>89</v>
      </c>
    </row>
    <row r="29" spans="1:31" s="27" customFormat="1" ht="15" customHeight="1" x14ac:dyDescent="0.25">
      <c r="A29" s="314"/>
      <c r="B29" s="324"/>
      <c r="C29" s="324"/>
      <c r="D29" s="315"/>
      <c r="E29" s="119" t="s">
        <v>378</v>
      </c>
      <c r="F29" s="35" t="s">
        <v>378</v>
      </c>
      <c r="K29" s="34" t="s">
        <v>377</v>
      </c>
      <c r="L29" s="34" t="s">
        <v>377</v>
      </c>
      <c r="M29" s="34" t="s">
        <v>377</v>
      </c>
      <c r="N29" s="34" t="s">
        <v>377</v>
      </c>
      <c r="O29" s="34" t="s">
        <v>377</v>
      </c>
      <c r="P29" s="34" t="s">
        <v>377</v>
      </c>
      <c r="Q29" s="34" t="s">
        <v>377</v>
      </c>
      <c r="R29" s="34" t="s">
        <v>377</v>
      </c>
      <c r="S29" s="34" t="s">
        <v>377</v>
      </c>
      <c r="T29" s="34" t="s">
        <v>377</v>
      </c>
      <c r="U29" s="34" t="s">
        <v>377</v>
      </c>
      <c r="V29" s="34" t="s">
        <v>377</v>
      </c>
      <c r="W29" s="34" t="s">
        <v>377</v>
      </c>
      <c r="X29" s="34" t="s">
        <v>377</v>
      </c>
      <c r="Y29" s="34" t="s">
        <v>377</v>
      </c>
      <c r="Z29" s="34" t="s">
        <v>377</v>
      </c>
      <c r="AE29" s="3" t="s">
        <v>89</v>
      </c>
    </row>
    <row r="30" spans="1:31" s="27" customFormat="1" ht="15" customHeight="1" x14ac:dyDescent="0.25">
      <c r="A30" s="36" t="s">
        <v>475</v>
      </c>
      <c r="B30" s="320" t="s">
        <v>477</v>
      </c>
      <c r="C30" s="321"/>
      <c r="D30" s="322"/>
      <c r="E30" s="37">
        <f>+IF(P30="","―",P30)</f>
        <v>526</v>
      </c>
      <c r="F30" s="37">
        <f>+IF(Q30="","―",Q30)</f>
        <v>526</v>
      </c>
      <c r="G30" s="65"/>
      <c r="H30" s="65"/>
      <c r="I30" s="65"/>
      <c r="J30" s="65"/>
      <c r="K30" s="48"/>
      <c r="L30" s="48"/>
      <c r="M30" s="48"/>
      <c r="N30" s="48">
        <v>532</v>
      </c>
      <c r="O30" s="48">
        <v>538</v>
      </c>
      <c r="P30" s="48">
        <v>526</v>
      </c>
      <c r="Q30" s="48">
        <v>526</v>
      </c>
      <c r="R30" s="48"/>
      <c r="S30" s="48"/>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+IF(P32="","―",P32)</f>
        <v>15</v>
      </c>
      <c r="F32" s="39">
        <f>+IF(Q32="","―",Q32)</f>
        <v>25</v>
      </c>
      <c r="G32" s="65"/>
      <c r="H32" s="65"/>
      <c r="I32" s="65"/>
      <c r="J32" s="65"/>
      <c r="K32" s="40"/>
      <c r="L32" s="40"/>
      <c r="M32" s="40"/>
      <c r="N32" s="40">
        <v>34</v>
      </c>
      <c r="O32" s="40">
        <v>30</v>
      </c>
      <c r="P32" s="40">
        <v>15</v>
      </c>
      <c r="Q32" s="40">
        <v>25</v>
      </c>
      <c r="R32" s="40"/>
      <c r="S32" s="40"/>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+IF(P33="","―",P33)</f>
        <v>536</v>
      </c>
      <c r="F33" s="43">
        <f>+IF(Q33="","―",Q33)</f>
        <v>2107</v>
      </c>
      <c r="G33" s="65"/>
      <c r="H33" s="65"/>
      <c r="I33" s="65"/>
      <c r="J33" s="65"/>
      <c r="K33" s="44"/>
      <c r="L33" s="44"/>
      <c r="M33" s="44"/>
      <c r="N33" s="44">
        <v>1831</v>
      </c>
      <c r="O33" s="44">
        <v>2901</v>
      </c>
      <c r="P33" s="44">
        <v>536</v>
      </c>
      <c r="Q33" s="44">
        <v>2107</v>
      </c>
      <c r="R33" s="44"/>
      <c r="S33" s="44"/>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562</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'21Q4_パラメータ設定'!$L$4</f>
        <v>2019</v>
      </c>
      <c r="F40" s="117">
        <f>'21Q4_パラメータ設定'!$M$4</f>
        <v>2020</v>
      </c>
      <c r="G40" s="117">
        <f>'21Q4_パラメータ設定'!$N$4</f>
        <v>2021</v>
      </c>
      <c r="H40" s="31">
        <f>'21Q4_パラメータ設定'!$O$4</f>
        <v>2022</v>
      </c>
      <c r="K40" s="60" t="str">
        <f>'21Q4_P3'!I6</f>
        <v>2016年</v>
      </c>
      <c r="L40" s="60" t="str">
        <f>'21Q4_P3'!J6</f>
        <v>2017年</v>
      </c>
      <c r="M40" s="60" t="str">
        <f>'21Q4_P3'!K6</f>
        <v>2018年</v>
      </c>
      <c r="N40" s="60" t="str">
        <f>'21Q4_P3'!L6</f>
        <v>2019年</v>
      </c>
      <c r="O40" s="60" t="str">
        <f>'21Q4_P3'!M6</f>
        <v>2020年</v>
      </c>
      <c r="P40" s="60" t="str">
        <f>'21Q4_P3'!N6</f>
        <v>2021年</v>
      </c>
      <c r="Q40" s="60" t="str">
        <f>'21Q4_P3'!O6</f>
        <v>2022年</v>
      </c>
      <c r="R40" s="60" t="str">
        <f>'21Q4_P3'!P6</f>
        <v>2023年</v>
      </c>
      <c r="S40" s="60" t="str">
        <f>'21Q4_P3'!Q6</f>
        <v>2024年</v>
      </c>
      <c r="T40" s="60" t="str">
        <f>'21Q4_P3'!R6</f>
        <v>2025年</v>
      </c>
      <c r="U40" s="60" t="str">
        <f>'21Q4_P3'!S6</f>
        <v>2026年</v>
      </c>
      <c r="V40" s="60" t="str">
        <f>'21Q4_P3'!T6</f>
        <v>2027年</v>
      </c>
      <c r="W40" s="60" t="str">
        <f>'21Q4_P3'!U6</f>
        <v>2028年</v>
      </c>
      <c r="X40" s="60" t="str">
        <f>'21Q4_P3'!V6</f>
        <v>2029年</v>
      </c>
      <c r="Y40" s="60" t="str">
        <f>'21Q4_P3'!W6</f>
        <v>2030年</v>
      </c>
      <c r="Z40" s="60" t="str">
        <f>'21Q4_P3'!X6</f>
        <v>2031年</v>
      </c>
      <c r="AE40" s="3" t="s">
        <v>89</v>
      </c>
    </row>
    <row r="41" spans="1:31" s="27" customFormat="1" ht="15" customHeight="1" x14ac:dyDescent="0.25">
      <c r="A41" s="314"/>
      <c r="B41" s="324"/>
      <c r="C41" s="324"/>
      <c r="D41" s="315"/>
      <c r="E41" s="119" t="s">
        <v>218</v>
      </c>
      <c r="F41" s="118" t="s">
        <v>217</v>
      </c>
      <c r="G41" s="118" t="s">
        <v>217</v>
      </c>
      <c r="H41" s="35" t="s">
        <v>217</v>
      </c>
      <c r="K41" s="59" t="str">
        <f>'21Q4_P3'!I7</f>
        <v>Mar.</v>
      </c>
      <c r="L41" s="59" t="str">
        <f>'21Q4_P3'!J7</f>
        <v>Mar.</v>
      </c>
      <c r="M41" s="59" t="str">
        <f>'21Q4_P3'!K7</f>
        <v>Mar.</v>
      </c>
      <c r="N41" s="59" t="str">
        <f>'21Q4_P3'!L7</f>
        <v>Mar.</v>
      </c>
      <c r="O41" s="59" t="str">
        <f>'21Q4_P3'!M7</f>
        <v>Mar.</v>
      </c>
      <c r="P41" s="59" t="str">
        <f>'21Q4_P3'!N7</f>
        <v>Mar.</v>
      </c>
      <c r="Q41" s="59" t="str">
        <f>'21Q4_P3'!O7</f>
        <v>Mar.</v>
      </c>
      <c r="R41" s="59" t="str">
        <f>'21Q4_P3'!P7</f>
        <v>Mar.</v>
      </c>
      <c r="S41" s="59" t="str">
        <f>'21Q4_P3'!Q7</f>
        <v>Mar.</v>
      </c>
      <c r="T41" s="59" t="str">
        <f>'21Q4_P3'!R7</f>
        <v>Mar.</v>
      </c>
      <c r="U41" s="59" t="str">
        <f>'21Q4_P3'!S7</f>
        <v>Mar.</v>
      </c>
      <c r="V41" s="59" t="str">
        <f>'21Q4_P3'!T7</f>
        <v>Mar.</v>
      </c>
      <c r="W41" s="59" t="str">
        <f>'21Q4_P3'!U7</f>
        <v>Mar.</v>
      </c>
      <c r="X41" s="59" t="str">
        <f>'21Q4_P3'!V7</f>
        <v>Mar.</v>
      </c>
      <c r="Y41" s="59" t="str">
        <f>'21Q4_P3'!W7</f>
        <v>Mar.</v>
      </c>
      <c r="Z41" s="59" t="str">
        <f>'21Q4_P3'!X7</f>
        <v>Mar.</v>
      </c>
      <c r="AE41" s="3" t="s">
        <v>89</v>
      </c>
    </row>
    <row r="42" spans="1:31" s="27" customFormat="1" ht="15" customHeight="1" x14ac:dyDescent="0.25">
      <c r="A42" s="69" t="s">
        <v>479</v>
      </c>
      <c r="B42" s="337" t="s">
        <v>481</v>
      </c>
      <c r="C42" s="338"/>
      <c r="D42" s="339"/>
      <c r="E42" s="70">
        <f>+IF(N42="","―",N42)</f>
        <v>66</v>
      </c>
      <c r="F42" s="70">
        <f t="shared" ref="F42:F48" si="10">+IF(O42="","―",O42)</f>
        <v>72</v>
      </c>
      <c r="G42" s="70">
        <f t="shared" ref="G42:G48" si="11">+IF(P42="","―",P42)</f>
        <v>151</v>
      </c>
      <c r="H42" s="70">
        <f t="shared" ref="H42:H48" si="12">+IF(Q42="","―",Q42)</f>
        <v>151</v>
      </c>
      <c r="I42" s="67"/>
      <c r="J42" s="67"/>
      <c r="K42" s="103">
        <v>54</v>
      </c>
      <c r="L42" s="103">
        <v>63</v>
      </c>
      <c r="M42" s="103">
        <v>68</v>
      </c>
      <c r="N42" s="103">
        <v>66</v>
      </c>
      <c r="O42" s="103">
        <v>72</v>
      </c>
      <c r="P42" s="103">
        <v>151</v>
      </c>
      <c r="Q42" s="103">
        <v>151</v>
      </c>
      <c r="R42" s="103"/>
      <c r="S42" s="103"/>
      <c r="T42" s="103"/>
      <c r="U42" s="103"/>
      <c r="V42" s="103"/>
      <c r="W42" s="103"/>
      <c r="X42" s="103"/>
      <c r="Y42" s="103"/>
      <c r="Z42" s="103"/>
      <c r="AA42" s="67"/>
      <c r="AB42" s="67"/>
      <c r="AC42" s="27" t="s">
        <v>647</v>
      </c>
      <c r="AD42" s="67"/>
      <c r="AE42" s="3" t="s">
        <v>89</v>
      </c>
    </row>
    <row r="43" spans="1:31" s="27" customFormat="1" ht="15" customHeight="1" x14ac:dyDescent="0.25">
      <c r="A43" s="38" t="s">
        <v>226</v>
      </c>
      <c r="B43" s="328" t="s">
        <v>222</v>
      </c>
      <c r="C43" s="329"/>
      <c r="D43" s="330"/>
      <c r="E43" s="39">
        <f t="shared" ref="E43:E48" si="13">+IF(N43="","―",N43)</f>
        <v>102</v>
      </c>
      <c r="F43" s="39">
        <f t="shared" si="10"/>
        <v>166</v>
      </c>
      <c r="G43" s="39">
        <f t="shared" si="11"/>
        <v>193</v>
      </c>
      <c r="H43" s="39">
        <f t="shared" si="12"/>
        <v>194</v>
      </c>
      <c r="I43" s="67"/>
      <c r="J43" s="67"/>
      <c r="K43" s="40">
        <v>51</v>
      </c>
      <c r="L43" s="40">
        <v>58</v>
      </c>
      <c r="M43" s="40">
        <v>103</v>
      </c>
      <c r="N43" s="40">
        <v>102</v>
      </c>
      <c r="O43" s="40">
        <v>166</v>
      </c>
      <c r="P43" s="40">
        <v>193</v>
      </c>
      <c r="Q43" s="40">
        <v>194</v>
      </c>
      <c r="R43" s="40"/>
      <c r="S43" s="40"/>
      <c r="T43" s="40"/>
      <c r="U43" s="40"/>
      <c r="V43" s="40"/>
      <c r="W43" s="40"/>
      <c r="X43" s="40"/>
      <c r="Y43" s="40"/>
      <c r="Z43" s="40"/>
      <c r="AA43" s="67"/>
      <c r="AB43" s="67"/>
      <c r="AC43" s="27" t="s">
        <v>647</v>
      </c>
      <c r="AD43" s="67"/>
      <c r="AE43" s="3" t="s">
        <v>89</v>
      </c>
    </row>
    <row r="44" spans="1:31" s="27" customFormat="1" ht="15" customHeight="1" x14ac:dyDescent="0.25">
      <c r="A44" s="38" t="s">
        <v>227</v>
      </c>
      <c r="B44" s="328" t="s">
        <v>223</v>
      </c>
      <c r="C44" s="329"/>
      <c r="D44" s="330"/>
      <c r="E44" s="39">
        <f t="shared" si="13"/>
        <v>64</v>
      </c>
      <c r="F44" s="39">
        <f t="shared" si="10"/>
        <v>64</v>
      </c>
      <c r="G44" s="39">
        <f t="shared" si="11"/>
        <v>92</v>
      </c>
      <c r="H44" s="39">
        <f t="shared" si="12"/>
        <v>87</v>
      </c>
      <c r="I44" s="67"/>
      <c r="J44" s="67"/>
      <c r="K44" s="40">
        <v>55</v>
      </c>
      <c r="L44" s="40">
        <v>58</v>
      </c>
      <c r="M44" s="40">
        <v>64</v>
      </c>
      <c r="N44" s="40">
        <v>64</v>
      </c>
      <c r="O44" s="40">
        <v>64</v>
      </c>
      <c r="P44" s="40">
        <v>92</v>
      </c>
      <c r="Q44" s="40">
        <v>87</v>
      </c>
      <c r="R44" s="40"/>
      <c r="S44" s="40"/>
      <c r="T44" s="40"/>
      <c r="U44" s="40"/>
      <c r="V44" s="40"/>
      <c r="W44" s="40"/>
      <c r="X44" s="40"/>
      <c r="Y44" s="40"/>
      <c r="Z44" s="40"/>
      <c r="AA44" s="67"/>
      <c r="AB44" s="67"/>
      <c r="AC44" s="27" t="s">
        <v>647</v>
      </c>
      <c r="AD44" s="67"/>
      <c r="AE44" s="3" t="s">
        <v>89</v>
      </c>
    </row>
    <row r="45" spans="1:31" s="27" customFormat="1" ht="15" customHeight="1" x14ac:dyDescent="0.25">
      <c r="A45" s="38" t="s">
        <v>228</v>
      </c>
      <c r="B45" s="328" t="s">
        <v>224</v>
      </c>
      <c r="C45" s="329"/>
      <c r="D45" s="330"/>
      <c r="E45" s="39">
        <f t="shared" si="13"/>
        <v>67</v>
      </c>
      <c r="F45" s="39">
        <f t="shared" si="10"/>
        <v>71</v>
      </c>
      <c r="G45" s="39">
        <f t="shared" si="11"/>
        <v>85</v>
      </c>
      <c r="H45" s="39">
        <f t="shared" si="12"/>
        <v>97</v>
      </c>
      <c r="I45" s="67"/>
      <c r="J45" s="67"/>
      <c r="K45" s="40">
        <v>20</v>
      </c>
      <c r="L45" s="40">
        <v>24</v>
      </c>
      <c r="M45" s="40">
        <v>53</v>
      </c>
      <c r="N45" s="40">
        <v>67</v>
      </c>
      <c r="O45" s="40">
        <v>71</v>
      </c>
      <c r="P45" s="40">
        <v>85</v>
      </c>
      <c r="Q45" s="40">
        <v>97</v>
      </c>
      <c r="R45" s="40"/>
      <c r="S45" s="40"/>
      <c r="T45" s="40"/>
      <c r="U45" s="40"/>
      <c r="V45" s="40"/>
      <c r="W45" s="40"/>
      <c r="X45" s="40"/>
      <c r="Y45" s="40"/>
      <c r="Z45" s="40"/>
      <c r="AA45" s="67"/>
      <c r="AB45" s="67"/>
      <c r="AC45" s="27" t="s">
        <v>647</v>
      </c>
      <c r="AD45" s="67"/>
      <c r="AE45" s="3" t="s">
        <v>89</v>
      </c>
    </row>
    <row r="46" spans="1:31" s="27" customFormat="1" ht="15" customHeight="1" x14ac:dyDescent="0.25">
      <c r="A46" s="38" t="s">
        <v>229</v>
      </c>
      <c r="B46" s="334" t="s">
        <v>225</v>
      </c>
      <c r="C46" s="335"/>
      <c r="D46" s="336"/>
      <c r="E46" s="39">
        <f t="shared" si="13"/>
        <v>27</v>
      </c>
      <c r="F46" s="39">
        <f t="shared" si="10"/>
        <v>42</v>
      </c>
      <c r="G46" s="39">
        <f t="shared" si="11"/>
        <v>47</v>
      </c>
      <c r="H46" s="39">
        <f t="shared" si="12"/>
        <v>47</v>
      </c>
      <c r="I46" s="67"/>
      <c r="J46" s="67"/>
      <c r="K46" s="40">
        <v>9</v>
      </c>
      <c r="L46" s="40">
        <v>10</v>
      </c>
      <c r="M46" s="40">
        <v>16</v>
      </c>
      <c r="N46" s="40">
        <v>27</v>
      </c>
      <c r="O46" s="40">
        <v>42</v>
      </c>
      <c r="P46" s="40">
        <v>47</v>
      </c>
      <c r="Q46" s="40">
        <v>47</v>
      </c>
      <c r="R46" s="40"/>
      <c r="S46" s="40"/>
      <c r="T46" s="40"/>
      <c r="U46" s="40"/>
      <c r="V46" s="40"/>
      <c r="W46" s="40"/>
      <c r="X46" s="40"/>
      <c r="Y46" s="40"/>
      <c r="Z46" s="40"/>
      <c r="AA46" s="67"/>
      <c r="AB46" s="67"/>
      <c r="AC46" s="27" t="s">
        <v>647</v>
      </c>
      <c r="AD46" s="67"/>
      <c r="AE46" s="3" t="s">
        <v>89</v>
      </c>
    </row>
    <row r="47" spans="1:31" s="27" customFormat="1" ht="15" customHeight="1" x14ac:dyDescent="0.25">
      <c r="A47" s="42" t="s">
        <v>480</v>
      </c>
      <c r="B47" s="317" t="s">
        <v>482</v>
      </c>
      <c r="C47" s="318"/>
      <c r="D47" s="319"/>
      <c r="E47" s="43">
        <f t="shared" si="13"/>
        <v>57</v>
      </c>
      <c r="F47" s="43">
        <f t="shared" si="10"/>
        <v>61</v>
      </c>
      <c r="G47" s="43">
        <f t="shared" si="11"/>
        <v>65</v>
      </c>
      <c r="H47" s="43">
        <f t="shared" si="12"/>
        <v>72</v>
      </c>
      <c r="I47" s="67"/>
      <c r="J47" s="67"/>
      <c r="K47" s="44">
        <v>30</v>
      </c>
      <c r="L47" s="44">
        <v>33</v>
      </c>
      <c r="M47" s="44">
        <v>57</v>
      </c>
      <c r="N47" s="44">
        <v>57</v>
      </c>
      <c r="O47" s="44">
        <v>61</v>
      </c>
      <c r="P47" s="44">
        <v>65</v>
      </c>
      <c r="Q47" s="44">
        <v>72</v>
      </c>
      <c r="R47" s="44"/>
      <c r="S47" s="44"/>
      <c r="T47" s="44"/>
      <c r="U47" s="44"/>
      <c r="V47" s="44"/>
      <c r="W47" s="44"/>
      <c r="X47" s="44"/>
      <c r="Y47" s="44"/>
      <c r="Z47" s="44"/>
      <c r="AA47" s="67"/>
      <c r="AB47" s="67"/>
      <c r="AC47" s="27" t="s">
        <v>647</v>
      </c>
      <c r="AD47" s="67"/>
      <c r="AE47" s="3" t="s">
        <v>89</v>
      </c>
    </row>
    <row r="48" spans="1:31" s="27" customFormat="1" ht="15" customHeight="1" x14ac:dyDescent="0.25">
      <c r="A48" s="45" t="s">
        <v>220</v>
      </c>
      <c r="B48" s="320" t="s">
        <v>221</v>
      </c>
      <c r="C48" s="321"/>
      <c r="D48" s="322"/>
      <c r="E48" s="46">
        <f t="shared" si="13"/>
        <v>383</v>
      </c>
      <c r="F48" s="46">
        <f t="shared" si="10"/>
        <v>476</v>
      </c>
      <c r="G48" s="46">
        <f t="shared" si="11"/>
        <v>633</v>
      </c>
      <c r="H48" s="46">
        <f t="shared" si="12"/>
        <v>648</v>
      </c>
      <c r="I48" s="67"/>
      <c r="J48" s="67"/>
      <c r="K48" s="46">
        <f>SUM(K42:K47)</f>
        <v>219</v>
      </c>
      <c r="L48" s="46">
        <f t="shared" ref="L48:Z48" si="14">SUM(L42:L47)</f>
        <v>246</v>
      </c>
      <c r="M48" s="46">
        <f t="shared" si="14"/>
        <v>361</v>
      </c>
      <c r="N48" s="46">
        <f t="shared" si="14"/>
        <v>383</v>
      </c>
      <c r="O48" s="46">
        <f t="shared" si="14"/>
        <v>476</v>
      </c>
      <c r="P48" s="46">
        <f t="shared" si="14"/>
        <v>633</v>
      </c>
      <c r="Q48" s="46">
        <f t="shared" si="14"/>
        <v>648</v>
      </c>
      <c r="R48" s="46">
        <f t="shared" si="14"/>
        <v>0</v>
      </c>
      <c r="S48" s="46">
        <f t="shared" si="14"/>
        <v>0</v>
      </c>
      <c r="T48" s="46">
        <f t="shared" si="14"/>
        <v>0</v>
      </c>
      <c r="U48" s="46">
        <f t="shared" si="14"/>
        <v>0</v>
      </c>
      <c r="V48" s="46">
        <f t="shared" si="14"/>
        <v>0</v>
      </c>
      <c r="W48" s="46">
        <f t="shared" si="14"/>
        <v>0</v>
      </c>
      <c r="X48" s="46">
        <f t="shared" si="14"/>
        <v>0</v>
      </c>
      <c r="Y48" s="46">
        <f t="shared" si="14"/>
        <v>0</v>
      </c>
      <c r="Z48" s="46">
        <f t="shared" si="14"/>
        <v>0</v>
      </c>
      <c r="AA48" s="67"/>
      <c r="AB48" s="67"/>
      <c r="AD48" s="67"/>
      <c r="AE48" s="3" t="s">
        <v>89</v>
      </c>
    </row>
    <row r="49" spans="1:31" s="27" customFormat="1" ht="15" customHeight="1" x14ac:dyDescent="0.25">
      <c r="AE49" s="3" t="s">
        <v>89</v>
      </c>
    </row>
    <row r="50" spans="1:31" ht="15" customHeight="1" x14ac:dyDescent="0.25">
      <c r="A50" s="66" t="s">
        <v>444</v>
      </c>
      <c r="K50" s="114" t="s">
        <v>375</v>
      </c>
      <c r="L50" s="114" t="s">
        <v>562</v>
      </c>
      <c r="AE50" s="3" t="s">
        <v>89</v>
      </c>
    </row>
    <row r="51" spans="1:31" s="27" customFormat="1" ht="15" customHeight="1" x14ac:dyDescent="0.25">
      <c r="H51" s="28"/>
      <c r="I51" s="28"/>
      <c r="AE51" s="3" t="s">
        <v>89</v>
      </c>
    </row>
    <row r="52" spans="1:31" s="27" customFormat="1" ht="15" customHeight="1" x14ac:dyDescent="0.25">
      <c r="A52" s="312" t="s">
        <v>219</v>
      </c>
      <c r="B52" s="323"/>
      <c r="C52" s="323"/>
      <c r="D52" s="313"/>
      <c r="E52" s="117">
        <f>'21Q4_パラメータ設定'!$K$4</f>
        <v>2018</v>
      </c>
      <c r="F52" s="117">
        <f>'21Q4_パラメータ設定'!$L$4</f>
        <v>2019</v>
      </c>
      <c r="G52" s="117">
        <f>'21Q4_パラメータ設定'!$M$4</f>
        <v>2020</v>
      </c>
      <c r="H52" s="31">
        <f>'21Q4_パラメータ設定'!$N$4</f>
        <v>2021</v>
      </c>
      <c r="K52" s="62" t="s">
        <v>448</v>
      </c>
      <c r="L52" s="62" t="s">
        <v>449</v>
      </c>
      <c r="M52" s="62" t="s">
        <v>450</v>
      </c>
      <c r="N52" s="62" t="s">
        <v>451</v>
      </c>
      <c r="O52" s="62" t="s">
        <v>452</v>
      </c>
      <c r="P52" s="62" t="s">
        <v>453</v>
      </c>
      <c r="Q52" s="62" t="s">
        <v>454</v>
      </c>
      <c r="R52" s="62" t="s">
        <v>455</v>
      </c>
      <c r="S52" s="62" t="s">
        <v>456</v>
      </c>
      <c r="T52" s="62" t="s">
        <v>457</v>
      </c>
      <c r="U52" s="62" t="s">
        <v>458</v>
      </c>
      <c r="V52" s="62" t="s">
        <v>459</v>
      </c>
      <c r="W52" s="62" t="s">
        <v>460</v>
      </c>
      <c r="X52" s="62" t="s">
        <v>461</v>
      </c>
      <c r="Y52" s="62" t="s">
        <v>462</v>
      </c>
      <c r="Z52" s="62" t="s">
        <v>463</v>
      </c>
      <c r="AE52" s="3" t="s">
        <v>89</v>
      </c>
    </row>
    <row r="53" spans="1:31" s="27" customFormat="1" ht="15" customHeight="1" x14ac:dyDescent="0.25">
      <c r="A53" s="314"/>
      <c r="B53" s="324"/>
      <c r="C53" s="324"/>
      <c r="D53" s="315"/>
      <c r="E53" s="119" t="s">
        <v>252</v>
      </c>
      <c r="F53" s="118" t="s">
        <v>445</v>
      </c>
      <c r="G53" s="118" t="s">
        <v>445</v>
      </c>
      <c r="H53" s="35" t="s">
        <v>445</v>
      </c>
      <c r="K53" s="63" t="s">
        <v>445</v>
      </c>
      <c r="L53" s="63" t="s">
        <v>445</v>
      </c>
      <c r="M53" s="63" t="s">
        <v>445</v>
      </c>
      <c r="N53" s="63" t="s">
        <v>445</v>
      </c>
      <c r="O53" s="63" t="s">
        <v>445</v>
      </c>
      <c r="P53" s="63" t="s">
        <v>445</v>
      </c>
      <c r="Q53" s="63" t="s">
        <v>445</v>
      </c>
      <c r="R53" s="63" t="s">
        <v>445</v>
      </c>
      <c r="S53" s="63" t="s">
        <v>445</v>
      </c>
      <c r="T53" s="63" t="s">
        <v>445</v>
      </c>
      <c r="U53" s="63" t="s">
        <v>445</v>
      </c>
      <c r="V53" s="63" t="s">
        <v>445</v>
      </c>
      <c r="W53" s="63" t="s">
        <v>445</v>
      </c>
      <c r="X53" s="63" t="s">
        <v>445</v>
      </c>
      <c r="Y53" s="63" t="s">
        <v>445</v>
      </c>
      <c r="Z53" s="63" t="s">
        <v>445</v>
      </c>
      <c r="AE53" s="3" t="s">
        <v>89</v>
      </c>
    </row>
    <row r="54" spans="1:31" s="27" customFormat="1" ht="15" customHeight="1" x14ac:dyDescent="0.25">
      <c r="A54" s="148" t="s">
        <v>447</v>
      </c>
      <c r="B54" s="325" t="s">
        <v>446</v>
      </c>
      <c r="C54" s="326"/>
      <c r="D54" s="327"/>
      <c r="E54" s="37" t="str">
        <f t="shared" ref="E54:H55" si="15">+IF(N54="","―",N54)</f>
        <v>―</v>
      </c>
      <c r="F54" s="37" t="str">
        <f t="shared" si="15"/>
        <v>―</v>
      </c>
      <c r="G54" s="37">
        <f t="shared" si="15"/>
        <v>143</v>
      </c>
      <c r="H54" s="37">
        <f t="shared" si="15"/>
        <v>148</v>
      </c>
      <c r="I54" s="67"/>
      <c r="J54" s="67"/>
      <c r="K54" s="103"/>
      <c r="L54" s="103"/>
      <c r="M54" s="103"/>
      <c r="N54" s="103"/>
      <c r="O54" s="103"/>
      <c r="P54" s="103">
        <v>143</v>
      </c>
      <c r="Q54" s="103">
        <v>148</v>
      </c>
      <c r="R54" s="103"/>
      <c r="S54" s="103"/>
      <c r="T54" s="103"/>
      <c r="U54" s="103"/>
      <c r="V54" s="103"/>
      <c r="W54" s="103"/>
      <c r="X54" s="103"/>
      <c r="Y54" s="103"/>
      <c r="Z54" s="103"/>
      <c r="AA54" s="67"/>
      <c r="AB54" s="67"/>
      <c r="AC54" s="27" t="s">
        <v>648</v>
      </c>
      <c r="AD54" s="67"/>
      <c r="AE54" s="3" t="s">
        <v>89</v>
      </c>
    </row>
    <row r="55" spans="1:31" s="27" customFormat="1" ht="15" customHeight="1" x14ac:dyDescent="0.25">
      <c r="A55" s="149" t="s">
        <v>484</v>
      </c>
      <c r="B55" s="331" t="s">
        <v>485</v>
      </c>
      <c r="C55" s="332"/>
      <c r="D55" s="333"/>
      <c r="E55" s="147" t="str">
        <f t="shared" si="15"/>
        <v>―</v>
      </c>
      <c r="F55" s="147" t="str">
        <f t="shared" si="15"/>
        <v>―</v>
      </c>
      <c r="G55" s="147">
        <f t="shared" si="15"/>
        <v>12</v>
      </c>
      <c r="H55" s="147">
        <f t="shared" si="15"/>
        <v>12</v>
      </c>
      <c r="I55" s="67"/>
      <c r="J55" s="67"/>
      <c r="K55" s="44"/>
      <c r="L55" s="44"/>
      <c r="M55" s="44"/>
      <c r="N55" s="44"/>
      <c r="O55" s="44"/>
      <c r="P55" s="44">
        <v>12</v>
      </c>
      <c r="Q55" s="44">
        <v>12</v>
      </c>
      <c r="R55" s="44"/>
      <c r="S55" s="44"/>
      <c r="T55" s="44"/>
      <c r="U55" s="44"/>
      <c r="V55" s="44"/>
      <c r="W55" s="44"/>
      <c r="X55" s="44"/>
      <c r="Y55" s="44"/>
      <c r="Z55" s="44"/>
      <c r="AA55" s="67"/>
      <c r="AB55" s="67"/>
      <c r="AC55" s="27" t="s">
        <v>648</v>
      </c>
      <c r="AD55" s="67"/>
      <c r="AE55" s="3" t="s">
        <v>89</v>
      </c>
    </row>
    <row r="56" spans="1:31" s="27" customFormat="1" ht="15" customHeight="1" x14ac:dyDescent="0.25">
      <c r="AE56" s="3" t="s">
        <v>89</v>
      </c>
    </row>
    <row r="57" spans="1:31" s="27" customFormat="1" ht="15" customHeight="1" x14ac:dyDescent="0.25">
      <c r="A57" s="66" t="s">
        <v>483</v>
      </c>
      <c r="K57" s="114" t="s">
        <v>563</v>
      </c>
      <c r="AE57" s="3" t="s">
        <v>89</v>
      </c>
    </row>
    <row r="58" spans="1:31" s="27" customFormat="1" ht="15" customHeight="1" x14ac:dyDescent="0.25">
      <c r="H58" s="28" t="s">
        <v>698</v>
      </c>
      <c r="AE58" s="3" t="s">
        <v>89</v>
      </c>
    </row>
    <row r="59" spans="1:31" s="27" customFormat="1" ht="15" customHeight="1" x14ac:dyDescent="0.25">
      <c r="A59" s="312"/>
      <c r="B59" s="323"/>
      <c r="C59" s="323"/>
      <c r="D59" s="313"/>
      <c r="E59" s="117" t="str">
        <f>'21Q4_パラメータ設定'!$E$4</f>
        <v>FY2019</v>
      </c>
      <c r="F59" s="117" t="str">
        <f>'21Q4_パラメータ設定'!$F$4</f>
        <v>FY2020</v>
      </c>
      <c r="G59" s="30" t="str">
        <f>'21Q4_パラメータ設定'!$G$4</f>
        <v>FY2021</v>
      </c>
      <c r="H59" s="31" t="str">
        <f>'21Q4_パラメータ設定'!$H$4</f>
        <v>FY2022</v>
      </c>
      <c r="K59" s="27" t="s">
        <v>341</v>
      </c>
      <c r="AE59" s="3" t="s">
        <v>89</v>
      </c>
    </row>
    <row r="60" spans="1:31" s="27" customFormat="1" ht="15" customHeight="1" x14ac:dyDescent="0.25">
      <c r="A60" s="314"/>
      <c r="B60" s="324"/>
      <c r="C60" s="324"/>
      <c r="D60" s="315"/>
      <c r="E60" s="118"/>
      <c r="F60" s="118"/>
      <c r="G60" s="35"/>
      <c r="H60" s="35" t="s">
        <v>5</v>
      </c>
      <c r="AE60" s="3" t="s">
        <v>89</v>
      </c>
    </row>
    <row r="61" spans="1:31" s="27" customFormat="1" ht="15" customHeight="1" x14ac:dyDescent="0.25">
      <c r="A61" s="36" t="s">
        <v>209</v>
      </c>
      <c r="B61" s="325" t="s">
        <v>12</v>
      </c>
      <c r="C61" s="326"/>
      <c r="D61" s="327"/>
      <c r="E61" s="37"/>
      <c r="F61" s="37"/>
      <c r="G61" s="37"/>
      <c r="H61" s="37"/>
      <c r="J61" s="65"/>
      <c r="K61" s="65"/>
      <c r="L61" s="65"/>
      <c r="M61" s="65"/>
      <c r="N61" s="65"/>
      <c r="O61" s="65"/>
      <c r="P61" s="65"/>
      <c r="Q61" s="65"/>
      <c r="R61" s="65"/>
      <c r="S61" s="65"/>
      <c r="T61" s="65"/>
      <c r="U61" s="65"/>
      <c r="V61" s="65"/>
      <c r="W61" s="65"/>
      <c r="X61" s="65"/>
      <c r="Y61" s="65"/>
      <c r="Z61" s="65"/>
      <c r="AA61" s="65"/>
      <c r="AB61" s="65"/>
      <c r="AD61" s="65"/>
      <c r="AE61" s="3" t="s">
        <v>89</v>
      </c>
    </row>
    <row r="62" spans="1:31" s="27" customFormat="1" ht="15" customHeight="1" x14ac:dyDescent="0.25">
      <c r="A62" s="38" t="s">
        <v>259</v>
      </c>
      <c r="B62" s="328" t="s">
        <v>464</v>
      </c>
      <c r="C62" s="329"/>
      <c r="D62" s="330"/>
      <c r="E62" s="39">
        <v>176</v>
      </c>
      <c r="F62" s="39">
        <v>177</v>
      </c>
      <c r="G62" s="39">
        <v>175</v>
      </c>
      <c r="H62" s="39" t="str">
        <f>+IF(AA62="","―",ROUNDDOWN(AA62/10^6,0))</f>
        <v>―</v>
      </c>
      <c r="J62" s="65"/>
      <c r="K62" s="65"/>
      <c r="L62" s="65"/>
      <c r="M62" s="65"/>
      <c r="N62" s="65"/>
      <c r="O62" s="65"/>
      <c r="P62" s="65"/>
      <c r="Q62" s="65"/>
      <c r="R62" s="65"/>
      <c r="S62" s="65"/>
      <c r="T62" s="65"/>
      <c r="U62" s="65"/>
      <c r="V62" s="65"/>
      <c r="W62" s="65"/>
      <c r="X62" s="65"/>
      <c r="Y62" s="65"/>
      <c r="Z62" s="65"/>
      <c r="AA62" s="65"/>
      <c r="AB62" s="65"/>
      <c r="AC62" s="27" t="s">
        <v>649</v>
      </c>
      <c r="AD62" s="65"/>
      <c r="AE62" s="3" t="s">
        <v>89</v>
      </c>
    </row>
    <row r="63" spans="1:31" s="27" customFormat="1" ht="15" customHeight="1" x14ac:dyDescent="0.25">
      <c r="A63" s="38" t="s">
        <v>260</v>
      </c>
      <c r="B63" s="328" t="s">
        <v>465</v>
      </c>
      <c r="C63" s="329"/>
      <c r="D63" s="330"/>
      <c r="E63" s="39">
        <v>42</v>
      </c>
      <c r="F63" s="39">
        <v>48</v>
      </c>
      <c r="G63" s="39">
        <v>49</v>
      </c>
      <c r="H63" s="39" t="str">
        <f>+IF(AA63="","―",ROUNDDOWN(AA63/10^6,0))</f>
        <v>―</v>
      </c>
      <c r="J63" s="65"/>
      <c r="K63" s="65"/>
      <c r="L63" s="65"/>
      <c r="M63" s="65"/>
      <c r="N63" s="65"/>
      <c r="O63" s="65"/>
      <c r="P63" s="65"/>
      <c r="Q63" s="65"/>
      <c r="R63" s="65"/>
      <c r="S63" s="65"/>
      <c r="T63" s="65"/>
      <c r="U63" s="65"/>
      <c r="V63" s="65"/>
      <c r="W63" s="65"/>
      <c r="X63" s="65"/>
      <c r="Y63" s="65"/>
      <c r="Z63" s="65"/>
      <c r="AA63" s="65"/>
      <c r="AB63" s="65"/>
      <c r="AC63" s="27" t="s">
        <v>649</v>
      </c>
      <c r="AD63" s="65"/>
      <c r="AE63" s="3" t="s">
        <v>89</v>
      </c>
    </row>
    <row r="64" spans="1:31" s="27" customFormat="1" ht="15" customHeight="1" x14ac:dyDescent="0.25">
      <c r="A64" s="38" t="s">
        <v>261</v>
      </c>
      <c r="B64" s="328" t="s">
        <v>466</v>
      </c>
      <c r="C64" s="329"/>
      <c r="D64" s="330"/>
      <c r="E64" s="39" t="str">
        <f t="shared" ref="E64:G66" si="16">+IF(O64="","―",ROUNDDOWN(O64/10^6,0))</f>
        <v>―</v>
      </c>
      <c r="F64" s="39">
        <v>67</v>
      </c>
      <c r="G64" s="39">
        <v>115</v>
      </c>
      <c r="H64" s="39" t="str">
        <f>+IF(AA64="","―",ROUNDDOWN(AA64/10^6,0))</f>
        <v>―</v>
      </c>
      <c r="J64" s="65"/>
      <c r="K64" s="65"/>
      <c r="L64" s="65"/>
      <c r="M64" s="65"/>
      <c r="N64" s="65"/>
      <c r="O64" s="65"/>
      <c r="P64" s="65"/>
      <c r="Q64" s="65"/>
      <c r="R64" s="65"/>
      <c r="S64" s="65"/>
      <c r="T64" s="65"/>
      <c r="U64" s="65"/>
      <c r="V64" s="65"/>
      <c r="W64" s="65"/>
      <c r="X64" s="65"/>
      <c r="Y64" s="65"/>
      <c r="Z64" s="65"/>
      <c r="AA64" s="65"/>
      <c r="AB64" s="65"/>
      <c r="AC64" s="27" t="s">
        <v>649</v>
      </c>
      <c r="AD64" s="65"/>
      <c r="AE64" s="3" t="s">
        <v>89</v>
      </c>
    </row>
    <row r="65" spans="1:31" s="27" customFormat="1" ht="15" customHeight="1" x14ac:dyDescent="0.25">
      <c r="A65" s="38" t="s">
        <v>262</v>
      </c>
      <c r="B65" s="328" t="s">
        <v>467</v>
      </c>
      <c r="C65" s="329"/>
      <c r="D65" s="330"/>
      <c r="E65" s="39" t="str">
        <f t="shared" si="16"/>
        <v>―</v>
      </c>
      <c r="F65" s="39" t="str">
        <f t="shared" si="16"/>
        <v>―</v>
      </c>
      <c r="G65" s="39">
        <v>9</v>
      </c>
      <c r="H65" s="39" t="str">
        <f>+IF(AA65="","―",ROUNDDOWN(AA65/10^6,0))</f>
        <v>―</v>
      </c>
      <c r="J65" s="65"/>
      <c r="K65" s="65"/>
      <c r="L65" s="65"/>
      <c r="M65" s="65"/>
      <c r="N65" s="65"/>
      <c r="O65" s="65"/>
      <c r="P65" s="65"/>
      <c r="Q65" s="65"/>
      <c r="R65" s="65"/>
      <c r="S65" s="65"/>
      <c r="T65" s="65"/>
      <c r="U65" s="65"/>
      <c r="V65" s="65"/>
      <c r="W65" s="65"/>
      <c r="X65" s="65"/>
      <c r="Y65" s="65"/>
      <c r="Z65" s="65"/>
      <c r="AA65" s="65"/>
      <c r="AB65" s="65"/>
      <c r="AC65" s="27" t="s">
        <v>649</v>
      </c>
      <c r="AD65" s="65"/>
      <c r="AE65" s="3" t="s">
        <v>89</v>
      </c>
    </row>
    <row r="66" spans="1:31" s="27" customFormat="1" ht="15" customHeight="1" x14ac:dyDescent="0.25">
      <c r="A66" s="42" t="s">
        <v>263</v>
      </c>
      <c r="B66" s="317" t="s">
        <v>263</v>
      </c>
      <c r="C66" s="318"/>
      <c r="D66" s="319"/>
      <c r="E66" s="43" t="str">
        <f t="shared" si="16"/>
        <v>―</v>
      </c>
      <c r="F66" s="43" t="str">
        <f t="shared" si="16"/>
        <v>―</v>
      </c>
      <c r="G66" s="43" t="str">
        <f t="shared" si="16"/>
        <v>―</v>
      </c>
      <c r="H66" s="43">
        <v>15</v>
      </c>
      <c r="J66" s="65"/>
      <c r="K66" s="65"/>
      <c r="L66" s="65"/>
      <c r="M66" s="65"/>
      <c r="N66" s="65"/>
      <c r="O66" s="65"/>
      <c r="P66" s="65"/>
      <c r="Q66" s="65"/>
      <c r="R66" s="65"/>
      <c r="S66" s="65"/>
      <c r="T66" s="65"/>
      <c r="U66" s="65"/>
      <c r="V66" s="65"/>
      <c r="W66" s="65"/>
      <c r="X66" s="65"/>
      <c r="Y66" s="65"/>
      <c r="Z66" s="65"/>
      <c r="AA66" s="65"/>
      <c r="AB66" s="65"/>
      <c r="AC66" s="27" t="s">
        <v>649</v>
      </c>
      <c r="AD66" s="65"/>
      <c r="AE66" s="3" t="s">
        <v>89</v>
      </c>
    </row>
    <row r="67" spans="1:31" ht="15" customHeight="1" x14ac:dyDescent="0.2">
      <c r="AE67" s="3" t="s">
        <v>89</v>
      </c>
    </row>
    <row r="68" spans="1:31" ht="15" customHeight="1" x14ac:dyDescent="0.2">
      <c r="A68" s="3" t="s">
        <v>89</v>
      </c>
      <c r="B68" s="3" t="s">
        <v>89</v>
      </c>
      <c r="C68" s="3" t="s">
        <v>89</v>
      </c>
      <c r="D68" s="3" t="s">
        <v>89</v>
      </c>
      <c r="E68" s="3" t="s">
        <v>89</v>
      </c>
      <c r="F68" s="3" t="s">
        <v>89</v>
      </c>
      <c r="G68" s="3" t="s">
        <v>89</v>
      </c>
      <c r="H68" s="3" t="s">
        <v>89</v>
      </c>
      <c r="I68" s="3" t="s">
        <v>89</v>
      </c>
      <c r="J68" s="3" t="s">
        <v>89</v>
      </c>
      <c r="K68" s="3" t="s">
        <v>89</v>
      </c>
      <c r="L68" s="3" t="s">
        <v>89</v>
      </c>
      <c r="M68" s="3" t="s">
        <v>89</v>
      </c>
      <c r="N68" s="3" t="s">
        <v>89</v>
      </c>
      <c r="O68" s="3" t="s">
        <v>89</v>
      </c>
      <c r="P68" s="3" t="s">
        <v>89</v>
      </c>
      <c r="Q68" s="3" t="s">
        <v>89</v>
      </c>
      <c r="R68" s="3" t="s">
        <v>89</v>
      </c>
      <c r="S68" s="3" t="s">
        <v>89</v>
      </c>
      <c r="T68" s="3" t="s">
        <v>89</v>
      </c>
      <c r="U68" s="3" t="s">
        <v>89</v>
      </c>
      <c r="V68" s="3" t="s">
        <v>89</v>
      </c>
      <c r="W68" s="3" t="s">
        <v>89</v>
      </c>
      <c r="X68" s="3" t="s">
        <v>89</v>
      </c>
      <c r="Y68" s="3" t="s">
        <v>89</v>
      </c>
      <c r="Z68" s="3" t="s">
        <v>89</v>
      </c>
      <c r="AA68" s="3" t="s">
        <v>89</v>
      </c>
      <c r="AB68" s="3" t="s">
        <v>89</v>
      </c>
      <c r="AC68" s="3" t="s">
        <v>89</v>
      </c>
      <c r="AD68" s="3" t="s">
        <v>89</v>
      </c>
      <c r="AE68" s="3" t="s">
        <v>89</v>
      </c>
    </row>
  </sheetData>
  <mergeCells count="36">
    <mergeCell ref="A2:I2"/>
    <mergeCell ref="B20:D20"/>
    <mergeCell ref="B21:D21"/>
    <mergeCell ref="B22:D22"/>
    <mergeCell ref="B23:D23"/>
    <mergeCell ref="A8:D9"/>
    <mergeCell ref="A18:D19"/>
    <mergeCell ref="B10:D10"/>
    <mergeCell ref="B11:D11"/>
    <mergeCell ref="B12:D12"/>
    <mergeCell ref="B13:D13"/>
    <mergeCell ref="B14:D14"/>
    <mergeCell ref="B24:D24"/>
    <mergeCell ref="A40:D41"/>
    <mergeCell ref="B42:D42"/>
    <mergeCell ref="B43:D43"/>
    <mergeCell ref="B44:D44"/>
    <mergeCell ref="B30:D30"/>
    <mergeCell ref="B31:D31"/>
    <mergeCell ref="B32:D32"/>
    <mergeCell ref="B33:D33"/>
    <mergeCell ref="A28:D29"/>
    <mergeCell ref="B45:D45"/>
    <mergeCell ref="B46:D46"/>
    <mergeCell ref="B63:D63"/>
    <mergeCell ref="B64:D64"/>
    <mergeCell ref="B65:D65"/>
    <mergeCell ref="B66:D66"/>
    <mergeCell ref="B47:D47"/>
    <mergeCell ref="B48:D48"/>
    <mergeCell ref="A59:D60"/>
    <mergeCell ref="B61:D61"/>
    <mergeCell ref="B62:D62"/>
    <mergeCell ref="A52:D53"/>
    <mergeCell ref="B54:D54"/>
    <mergeCell ref="B55:D55"/>
  </mergeCells>
  <phoneticPr fontId="3"/>
  <printOptions horizontalCentered="1"/>
  <pageMargins left="0.7" right="0.7" top="0.75" bottom="0.75" header="0.3" footer="0.3"/>
  <pageSetup paperSize="9" scale="75" orientation="portrait" verticalDpi="300" r:id="rId1"/>
  <headerFooter>
    <oddFooter>&amp;R5</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53B1-A881-48A1-A9C3-54F36D3D72B0}">
  <dimension ref="A1:CB81"/>
  <sheetViews>
    <sheetView defaultGridColor="0" colorId="23" zoomScaleNormal="100" workbookViewId="0">
      <pane xSplit="11" ySplit="2" topLeftCell="AQ54"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5">
      <c r="L3" s="27"/>
      <c r="BZ3" s="170" t="s">
        <v>635</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D33" s="27">
        <v>43.5</v>
      </c>
      <c r="E33" s="27">
        <v>43.9</v>
      </c>
      <c r="F33" s="27">
        <v>44.3</v>
      </c>
      <c r="Y33" s="27" t="s">
        <v>821</v>
      </c>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'23Q1_パラメータ設定'!$F$4</f>
        <v>FY2022</v>
      </c>
      <c r="D56" s="353"/>
      <c r="E56" s="353"/>
      <c r="F56" s="354"/>
      <c r="G56" s="355" t="str">
        <f>'23Q1_パラメータ設定'!$G$4</f>
        <v>FY2023</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57" t="s">
        <v>379</v>
      </c>
      <c r="H57" s="33" t="s">
        <v>383</v>
      </c>
      <c r="I57" s="33" t="s">
        <v>384</v>
      </c>
      <c r="J57" s="80" t="s">
        <v>378</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 t="shared" ref="C58:J62" si="1">+IF(OR(AO58="",AO58=0),"―",IF(AO58&lt;0,ROUNDDOWN(AO58/10^6,0)+-0.0000001,ROUNDDOWN(AO58/10^6,0)))</f>
        <v>32059</v>
      </c>
      <c r="D58" s="107">
        <f t="shared" si="1"/>
        <v>33081</v>
      </c>
      <c r="E58" s="107">
        <f t="shared" si="1"/>
        <v>33299</v>
      </c>
      <c r="F58" s="107">
        <f t="shared" si="1"/>
        <v>32647</v>
      </c>
      <c r="G58" s="107">
        <f t="shared" si="1"/>
        <v>32923</v>
      </c>
      <c r="H58" s="107" t="str">
        <f t="shared" si="1"/>
        <v>―</v>
      </c>
      <c r="I58" s="107" t="str">
        <f t="shared" si="1"/>
        <v>―</v>
      </c>
      <c r="J58" s="107" t="str">
        <f t="shared" si="1"/>
        <v>―</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SUM(AO59:AO62)</f>
        <v>32059328119</v>
      </c>
      <c r="AP58" s="107">
        <f>SUM(AP59:AP62)</f>
        <v>33081599028</v>
      </c>
      <c r="AQ58" s="107">
        <f>SUM(AQ59:AQ62)</f>
        <v>33299992180</v>
      </c>
      <c r="AR58" s="107">
        <f>SUM(AR59:AR62)</f>
        <v>32647621319</v>
      </c>
      <c r="AS58" s="107">
        <f>SUM(AS59:AS62)</f>
        <v>32923243062</v>
      </c>
      <c r="AT58" s="107"/>
      <c r="AU58" s="107"/>
      <c r="AV58" s="107"/>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 t="shared" si="1"/>
        <v>17085</v>
      </c>
      <c r="D59" s="110">
        <f t="shared" si="1"/>
        <v>18562</v>
      </c>
      <c r="E59" s="110">
        <f t="shared" si="1"/>
        <v>18420</v>
      </c>
      <c r="F59" s="110">
        <f t="shared" si="1"/>
        <v>17960</v>
      </c>
      <c r="G59" s="110">
        <f t="shared" si="1"/>
        <v>17706</v>
      </c>
      <c r="H59" s="110" t="str">
        <f t="shared" si="1"/>
        <v>―</v>
      </c>
      <c r="I59" s="110" t="str">
        <f t="shared" si="1"/>
        <v>―</v>
      </c>
      <c r="J59" s="110" t="str">
        <f t="shared" si="1"/>
        <v>―</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f t="shared" ref="AP59:AR62" si="3">AP77-AO77</f>
        <v>18562798514</v>
      </c>
      <c r="AQ59" s="110">
        <f t="shared" si="3"/>
        <v>18420857641</v>
      </c>
      <c r="AR59" s="110">
        <f t="shared" si="3"/>
        <v>17960094831</v>
      </c>
      <c r="AS59" s="110">
        <f>AS77</f>
        <v>17706426354</v>
      </c>
      <c r="AT59" s="110"/>
      <c r="AU59" s="110"/>
      <c r="AV59" s="110"/>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 t="shared" si="1"/>
        <v>12082</v>
      </c>
      <c r="D60" s="110">
        <f t="shared" si="1"/>
        <v>12089</v>
      </c>
      <c r="E60" s="110">
        <f t="shared" si="1"/>
        <v>12356</v>
      </c>
      <c r="F60" s="110">
        <f t="shared" si="1"/>
        <v>12008</v>
      </c>
      <c r="G60" s="110">
        <f t="shared" si="1"/>
        <v>12619</v>
      </c>
      <c r="H60" s="110" t="str">
        <f t="shared" si="1"/>
        <v>―</v>
      </c>
      <c r="I60" s="110" t="str">
        <f t="shared" si="1"/>
        <v>―</v>
      </c>
      <c r="J60" s="110" t="str">
        <f t="shared" si="1"/>
        <v>―</v>
      </c>
      <c r="K60" s="67"/>
      <c r="L60" s="67" t="s">
        <v>365</v>
      </c>
      <c r="M60" s="110">
        <f>M78</f>
        <v>0</v>
      </c>
      <c r="N60" s="110">
        <f t="shared" ref="N60:P62" si="4">N78-M78</f>
        <v>0</v>
      </c>
      <c r="O60" s="110">
        <f t="shared" si="4"/>
        <v>0</v>
      </c>
      <c r="P60" s="110">
        <f t="shared" si="4"/>
        <v>0</v>
      </c>
      <c r="Q60" s="110">
        <f>Q78</f>
        <v>0</v>
      </c>
      <c r="R60" s="110">
        <f t="shared" ref="R60:T62" si="5">R78-Q78</f>
        <v>0</v>
      </c>
      <c r="S60" s="110">
        <f t="shared" si="5"/>
        <v>0</v>
      </c>
      <c r="T60" s="110">
        <f t="shared" si="5"/>
        <v>0</v>
      </c>
      <c r="U60" s="110">
        <f>U78</f>
        <v>3686457328</v>
      </c>
      <c r="V60" s="110">
        <f t="shared" ref="V60:X62" si="6">V78-U78</f>
        <v>3957024597</v>
      </c>
      <c r="W60" s="110">
        <f t="shared" si="6"/>
        <v>5072883166</v>
      </c>
      <c r="X60" s="110">
        <f t="shared" si="6"/>
        <v>5927756268</v>
      </c>
      <c r="Y60" s="110">
        <f>Y78</f>
        <v>6131104357</v>
      </c>
      <c r="Z60" s="110">
        <f t="shared" ref="Z60:AB62" si="7">Z78-Y78</f>
        <v>6156113626</v>
      </c>
      <c r="AA60" s="110">
        <f t="shared" si="7"/>
        <v>6729534934</v>
      </c>
      <c r="AB60" s="110">
        <f t="shared" si="7"/>
        <v>7425061523</v>
      </c>
      <c r="AC60" s="110">
        <f>AC78</f>
        <v>8477873011</v>
      </c>
      <c r="AD60" s="110">
        <f t="shared" ref="AD60:AF62" si="8">AD78-AC78</f>
        <v>8639663347</v>
      </c>
      <c r="AE60" s="110">
        <f t="shared" si="8"/>
        <v>9084831539</v>
      </c>
      <c r="AF60" s="110">
        <f t="shared" si="8"/>
        <v>8883269362</v>
      </c>
      <c r="AG60" s="110">
        <f>AG78</f>
        <v>9347644043</v>
      </c>
      <c r="AH60" s="110">
        <f t="shared" ref="AH60:AJ62" si="9">AH78-AG78</f>
        <v>9756200738</v>
      </c>
      <c r="AI60" s="110">
        <f t="shared" si="9"/>
        <v>11722775208</v>
      </c>
      <c r="AJ60" s="110">
        <f t="shared" si="9"/>
        <v>11476919062</v>
      </c>
      <c r="AK60" s="110">
        <f>AK78</f>
        <v>11671131728</v>
      </c>
      <c r="AL60" s="110">
        <f>AL78-AK78</f>
        <v>11916851032</v>
      </c>
      <c r="AM60" s="110">
        <f t="shared" ref="AL60:AN62" si="10">AM78-AL78</f>
        <v>12283685855</v>
      </c>
      <c r="AN60" s="110">
        <f t="shared" si="10"/>
        <v>11731177508</v>
      </c>
      <c r="AO60" s="110">
        <f>AO78</f>
        <v>12082106976</v>
      </c>
      <c r="AP60" s="110">
        <f t="shared" si="3"/>
        <v>12089593909</v>
      </c>
      <c r="AQ60" s="110">
        <f t="shared" si="3"/>
        <v>12356737961</v>
      </c>
      <c r="AR60" s="110">
        <f t="shared" si="3"/>
        <v>12008546502</v>
      </c>
      <c r="AS60" s="110">
        <f>AS78</f>
        <v>12619309126</v>
      </c>
      <c r="AT60" s="110"/>
      <c r="AU60" s="110"/>
      <c r="AV60" s="110"/>
      <c r="AW60" s="110">
        <f>AW78</f>
        <v>0</v>
      </c>
      <c r="AX60" s="110">
        <f t="shared" ref="AX60:AZ62" si="11">AX78-AW78</f>
        <v>0</v>
      </c>
      <c r="AY60" s="110">
        <f t="shared" si="11"/>
        <v>0</v>
      </c>
      <c r="AZ60" s="110">
        <f t="shared" si="11"/>
        <v>0</v>
      </c>
      <c r="BA60" s="110">
        <f>BA78</f>
        <v>0</v>
      </c>
      <c r="BB60" s="110">
        <f t="shared" ref="BB60:BD62" si="12">BB78-BA78</f>
        <v>0</v>
      </c>
      <c r="BC60" s="110">
        <f t="shared" si="12"/>
        <v>0</v>
      </c>
      <c r="BD60" s="110">
        <f t="shared" si="12"/>
        <v>0</v>
      </c>
      <c r="BE60" s="110">
        <f>BE78</f>
        <v>0</v>
      </c>
      <c r="BF60" s="110">
        <f t="shared" ref="BF60:BH62" si="13">BF78-BE78</f>
        <v>0</v>
      </c>
      <c r="BG60" s="110">
        <f t="shared" si="13"/>
        <v>0</v>
      </c>
      <c r="BH60" s="110">
        <f t="shared" si="13"/>
        <v>0</v>
      </c>
      <c r="BI60" s="110">
        <f>BI78</f>
        <v>0</v>
      </c>
      <c r="BJ60" s="110">
        <f t="shared" ref="BJ60:BL62" si="14">BJ78-BI78</f>
        <v>0</v>
      </c>
      <c r="BK60" s="110">
        <f t="shared" si="14"/>
        <v>0</v>
      </c>
      <c r="BL60" s="110">
        <f t="shared" si="14"/>
        <v>0</v>
      </c>
      <c r="BM60" s="110">
        <f>BM78</f>
        <v>0</v>
      </c>
      <c r="BN60" s="110">
        <f t="shared" ref="BN60:BP62" si="15">BN78-BM78</f>
        <v>0</v>
      </c>
      <c r="BO60" s="110">
        <f t="shared" si="15"/>
        <v>0</v>
      </c>
      <c r="BP60" s="110">
        <f t="shared" si="15"/>
        <v>0</v>
      </c>
      <c r="BQ60" s="110">
        <f>BQ78</f>
        <v>0</v>
      </c>
      <c r="BR60" s="110">
        <f t="shared" ref="BR60:BT62" si="16">BR78-BQ78</f>
        <v>0</v>
      </c>
      <c r="BS60" s="110">
        <f t="shared" si="16"/>
        <v>0</v>
      </c>
      <c r="BT60" s="110">
        <f t="shared" si="16"/>
        <v>0</v>
      </c>
      <c r="BU60" s="110">
        <f>BU78</f>
        <v>0</v>
      </c>
      <c r="BV60" s="110">
        <f t="shared" ref="BV60:BX62" si="17">BV78-BU78</f>
        <v>0</v>
      </c>
      <c r="BW60" s="110">
        <f t="shared" si="17"/>
        <v>0</v>
      </c>
      <c r="BX60" s="110">
        <f t="shared" si="17"/>
        <v>0</v>
      </c>
      <c r="BY60" s="65"/>
      <c r="BZ60" s="65"/>
      <c r="CA60" s="65"/>
      <c r="CB60" s="3" t="s">
        <v>89</v>
      </c>
    </row>
    <row r="61" spans="1:80" s="27" customFormat="1" ht="15" customHeight="1" x14ac:dyDescent="0.25">
      <c r="A61" s="38" t="s">
        <v>14</v>
      </c>
      <c r="B61" s="12" t="s">
        <v>77</v>
      </c>
      <c r="C61" s="110">
        <f t="shared" si="1"/>
        <v>2721</v>
      </c>
      <c r="D61" s="110">
        <f t="shared" si="1"/>
        <v>2291</v>
      </c>
      <c r="E61" s="110">
        <f t="shared" si="1"/>
        <v>2400</v>
      </c>
      <c r="F61" s="110">
        <f t="shared" si="1"/>
        <v>2516</v>
      </c>
      <c r="G61" s="110">
        <f t="shared" si="1"/>
        <v>2446</v>
      </c>
      <c r="H61" s="110" t="str">
        <f t="shared" si="1"/>
        <v>―</v>
      </c>
      <c r="I61" s="110" t="str">
        <f t="shared" si="1"/>
        <v>―</v>
      </c>
      <c r="J61" s="110" t="str">
        <f t="shared" si="1"/>
        <v>―</v>
      </c>
      <c r="K61" s="67"/>
      <c r="L61" s="67" t="s">
        <v>366</v>
      </c>
      <c r="M61" s="110">
        <f>M79</f>
        <v>0</v>
      </c>
      <c r="N61" s="110">
        <f t="shared" si="4"/>
        <v>0</v>
      </c>
      <c r="O61" s="110">
        <f t="shared" si="4"/>
        <v>0</v>
      </c>
      <c r="P61" s="110">
        <f t="shared" si="4"/>
        <v>0</v>
      </c>
      <c r="Q61" s="110">
        <f>Q79</f>
        <v>0</v>
      </c>
      <c r="R61" s="110">
        <f t="shared" si="5"/>
        <v>0</v>
      </c>
      <c r="S61" s="110">
        <f t="shared" si="5"/>
        <v>0</v>
      </c>
      <c r="T61" s="110">
        <f t="shared" si="5"/>
        <v>0</v>
      </c>
      <c r="U61" s="110">
        <f>U79</f>
        <v>311311680</v>
      </c>
      <c r="V61" s="110">
        <f t="shared" si="6"/>
        <v>345542790</v>
      </c>
      <c r="W61" s="110">
        <f t="shared" si="6"/>
        <v>397676025</v>
      </c>
      <c r="X61" s="110">
        <f t="shared" si="6"/>
        <v>396790849</v>
      </c>
      <c r="Y61" s="110">
        <f>Y79</f>
        <v>371553439</v>
      </c>
      <c r="Z61" s="110">
        <f t="shared" si="7"/>
        <v>402997101</v>
      </c>
      <c r="AA61" s="110">
        <f t="shared" si="7"/>
        <v>425266645</v>
      </c>
      <c r="AB61" s="110">
        <f t="shared" si="7"/>
        <v>416389917</v>
      </c>
      <c r="AC61" s="110">
        <f>AC79</f>
        <v>455746337</v>
      </c>
      <c r="AD61" s="110">
        <f t="shared" si="8"/>
        <v>470906720</v>
      </c>
      <c r="AE61" s="110">
        <f t="shared" si="8"/>
        <v>492783789</v>
      </c>
      <c r="AF61" s="110">
        <f t="shared" si="8"/>
        <v>506008260</v>
      </c>
      <c r="AG61" s="110">
        <f>AG79</f>
        <v>583508639</v>
      </c>
      <c r="AH61" s="110">
        <f t="shared" si="9"/>
        <v>588593741</v>
      </c>
      <c r="AI61" s="110">
        <f t="shared" si="9"/>
        <v>606224519</v>
      </c>
      <c r="AJ61" s="110">
        <f t="shared" si="9"/>
        <v>648863273</v>
      </c>
      <c r="AK61" s="110">
        <f>AK79</f>
        <v>702477106</v>
      </c>
      <c r="AL61" s="110">
        <f t="shared" si="10"/>
        <v>704818685</v>
      </c>
      <c r="AM61" s="110">
        <f t="shared" si="10"/>
        <v>731443877</v>
      </c>
      <c r="AN61" s="110">
        <f t="shared" si="10"/>
        <v>939887944</v>
      </c>
      <c r="AO61" s="110">
        <f>AO79</f>
        <v>2721858722</v>
      </c>
      <c r="AP61" s="110">
        <f t="shared" si="3"/>
        <v>2291679142</v>
      </c>
      <c r="AQ61" s="110">
        <f t="shared" si="3"/>
        <v>2400446254</v>
      </c>
      <c r="AR61" s="110">
        <f t="shared" si="3"/>
        <v>2516750054</v>
      </c>
      <c r="AS61" s="110">
        <f>AS79</f>
        <v>2446940583</v>
      </c>
      <c r="AT61" s="110"/>
      <c r="AU61" s="110"/>
      <c r="AV61" s="110"/>
      <c r="AW61" s="110">
        <f>AW79</f>
        <v>0</v>
      </c>
      <c r="AX61" s="110">
        <f t="shared" si="11"/>
        <v>0</v>
      </c>
      <c r="AY61" s="110">
        <f t="shared" si="11"/>
        <v>0</v>
      </c>
      <c r="AZ61" s="110">
        <f t="shared" si="11"/>
        <v>0</v>
      </c>
      <c r="BA61" s="110">
        <f>BA79</f>
        <v>0</v>
      </c>
      <c r="BB61" s="110">
        <f t="shared" si="12"/>
        <v>0</v>
      </c>
      <c r="BC61" s="110">
        <f t="shared" si="12"/>
        <v>0</v>
      </c>
      <c r="BD61" s="110">
        <f t="shared" si="12"/>
        <v>0</v>
      </c>
      <c r="BE61" s="110">
        <f>BE79</f>
        <v>0</v>
      </c>
      <c r="BF61" s="110">
        <f t="shared" si="13"/>
        <v>0</v>
      </c>
      <c r="BG61" s="110">
        <f t="shared" si="13"/>
        <v>0</v>
      </c>
      <c r="BH61" s="110">
        <f t="shared" si="13"/>
        <v>0</v>
      </c>
      <c r="BI61" s="110">
        <f>BI79</f>
        <v>0</v>
      </c>
      <c r="BJ61" s="110">
        <f t="shared" si="14"/>
        <v>0</v>
      </c>
      <c r="BK61" s="110">
        <f t="shared" si="14"/>
        <v>0</v>
      </c>
      <c r="BL61" s="110">
        <f t="shared" si="14"/>
        <v>0</v>
      </c>
      <c r="BM61" s="110">
        <f>BM79</f>
        <v>0</v>
      </c>
      <c r="BN61" s="110">
        <f t="shared" si="15"/>
        <v>0</v>
      </c>
      <c r="BO61" s="110">
        <f t="shared" si="15"/>
        <v>0</v>
      </c>
      <c r="BP61" s="110">
        <f t="shared" si="15"/>
        <v>0</v>
      </c>
      <c r="BQ61" s="110">
        <f>BQ79</f>
        <v>0</v>
      </c>
      <c r="BR61" s="110">
        <f t="shared" si="16"/>
        <v>0</v>
      </c>
      <c r="BS61" s="110">
        <f t="shared" si="16"/>
        <v>0</v>
      </c>
      <c r="BT61" s="110">
        <f t="shared" si="16"/>
        <v>0</v>
      </c>
      <c r="BU61" s="110">
        <f>BU79</f>
        <v>0</v>
      </c>
      <c r="BV61" s="110">
        <f t="shared" si="17"/>
        <v>0</v>
      </c>
      <c r="BW61" s="110">
        <f t="shared" si="17"/>
        <v>0</v>
      </c>
      <c r="BX61" s="110">
        <f t="shared" si="17"/>
        <v>0</v>
      </c>
      <c r="BY61" s="65"/>
      <c r="BZ61" s="65"/>
      <c r="CA61" s="65"/>
      <c r="CB61" s="3" t="s">
        <v>89</v>
      </c>
    </row>
    <row r="62" spans="1:80" s="27" customFormat="1" ht="15" customHeight="1" x14ac:dyDescent="0.25">
      <c r="A62" s="42" t="s">
        <v>15</v>
      </c>
      <c r="B62" s="14" t="s">
        <v>76</v>
      </c>
      <c r="C62" s="111">
        <f t="shared" si="1"/>
        <v>170</v>
      </c>
      <c r="D62" s="111">
        <f t="shared" si="1"/>
        <v>137</v>
      </c>
      <c r="E62" s="111">
        <f t="shared" si="1"/>
        <v>121</v>
      </c>
      <c r="F62" s="111">
        <f t="shared" si="1"/>
        <v>162</v>
      </c>
      <c r="G62" s="111">
        <f t="shared" si="1"/>
        <v>150</v>
      </c>
      <c r="H62" s="111" t="str">
        <f t="shared" si="1"/>
        <v>―</v>
      </c>
      <c r="I62" s="111" t="str">
        <f t="shared" si="1"/>
        <v>―</v>
      </c>
      <c r="J62" s="111" t="str">
        <f t="shared" si="1"/>
        <v>―</v>
      </c>
      <c r="K62" s="67"/>
      <c r="L62" s="67" t="s">
        <v>367</v>
      </c>
      <c r="M62" s="111">
        <f>M80</f>
        <v>0</v>
      </c>
      <c r="N62" s="111">
        <f t="shared" si="4"/>
        <v>0</v>
      </c>
      <c r="O62" s="111">
        <f t="shared" si="4"/>
        <v>0</v>
      </c>
      <c r="P62" s="111">
        <f t="shared" si="4"/>
        <v>0</v>
      </c>
      <c r="Q62" s="111">
        <f>Q80</f>
        <v>0</v>
      </c>
      <c r="R62" s="111">
        <f t="shared" si="5"/>
        <v>0</v>
      </c>
      <c r="S62" s="111">
        <f t="shared" si="5"/>
        <v>0</v>
      </c>
      <c r="T62" s="111">
        <f t="shared" si="5"/>
        <v>0</v>
      </c>
      <c r="U62" s="111">
        <f>U80</f>
        <v>184865023</v>
      </c>
      <c r="V62" s="111">
        <f t="shared" si="6"/>
        <v>186716868</v>
      </c>
      <c r="W62" s="111">
        <f t="shared" si="6"/>
        <v>122739257</v>
      </c>
      <c r="X62" s="111">
        <f t="shared" si="6"/>
        <v>138150467</v>
      </c>
      <c r="Y62" s="111">
        <f>Y80</f>
        <v>180738042</v>
      </c>
      <c r="Z62" s="111">
        <f t="shared" si="7"/>
        <v>145378587</v>
      </c>
      <c r="AA62" s="111">
        <f t="shared" si="7"/>
        <v>92931716</v>
      </c>
      <c r="AB62" s="111">
        <f t="shared" si="7"/>
        <v>133532802</v>
      </c>
      <c r="AC62" s="111">
        <f>AC80</f>
        <v>119336176</v>
      </c>
      <c r="AD62" s="111">
        <f t="shared" si="8"/>
        <v>127497028</v>
      </c>
      <c r="AE62" s="111">
        <f t="shared" si="8"/>
        <v>91037280</v>
      </c>
      <c r="AF62" s="111">
        <f t="shared" si="8"/>
        <v>107540688</v>
      </c>
      <c r="AG62" s="111">
        <f>AG80</f>
        <v>133444603</v>
      </c>
      <c r="AH62" s="111">
        <f t="shared" si="9"/>
        <v>150622340</v>
      </c>
      <c r="AI62" s="111">
        <f t="shared" si="9"/>
        <v>105567376</v>
      </c>
      <c r="AJ62" s="111">
        <f t="shared" si="9"/>
        <v>135030268</v>
      </c>
      <c r="AK62" s="111">
        <f>AK80</f>
        <v>136302549</v>
      </c>
      <c r="AL62" s="111">
        <f t="shared" si="10"/>
        <v>134553863</v>
      </c>
      <c r="AM62" s="111">
        <f t="shared" si="10"/>
        <v>108606424</v>
      </c>
      <c r="AN62" s="111">
        <f t="shared" si="10"/>
        <v>136791411</v>
      </c>
      <c r="AO62" s="111">
        <f>AO80</f>
        <v>170005868</v>
      </c>
      <c r="AP62" s="111">
        <f t="shared" si="3"/>
        <v>137527463</v>
      </c>
      <c r="AQ62" s="111">
        <f t="shared" si="3"/>
        <v>121950324</v>
      </c>
      <c r="AR62" s="111">
        <f t="shared" si="3"/>
        <v>162229932</v>
      </c>
      <c r="AS62" s="111">
        <f>AS80</f>
        <v>150566999</v>
      </c>
      <c r="AT62" s="111"/>
      <c r="AU62" s="111"/>
      <c r="AV62" s="111"/>
      <c r="AW62" s="111">
        <f>AW80</f>
        <v>0</v>
      </c>
      <c r="AX62" s="111">
        <f t="shared" si="11"/>
        <v>0</v>
      </c>
      <c r="AY62" s="111">
        <f t="shared" si="11"/>
        <v>0</v>
      </c>
      <c r="AZ62" s="111">
        <f t="shared" si="11"/>
        <v>0</v>
      </c>
      <c r="BA62" s="111">
        <f>BA80</f>
        <v>0</v>
      </c>
      <c r="BB62" s="111">
        <f t="shared" si="12"/>
        <v>0</v>
      </c>
      <c r="BC62" s="111">
        <f t="shared" si="12"/>
        <v>0</v>
      </c>
      <c r="BD62" s="111">
        <f t="shared" si="12"/>
        <v>0</v>
      </c>
      <c r="BE62" s="111">
        <f>BE80</f>
        <v>0</v>
      </c>
      <c r="BF62" s="111">
        <f t="shared" si="13"/>
        <v>0</v>
      </c>
      <c r="BG62" s="111">
        <f t="shared" si="13"/>
        <v>0</v>
      </c>
      <c r="BH62" s="111">
        <f t="shared" si="13"/>
        <v>0</v>
      </c>
      <c r="BI62" s="111">
        <f>BI80</f>
        <v>0</v>
      </c>
      <c r="BJ62" s="111">
        <f t="shared" si="14"/>
        <v>0</v>
      </c>
      <c r="BK62" s="111">
        <f t="shared" si="14"/>
        <v>0</v>
      </c>
      <c r="BL62" s="111">
        <f t="shared" si="14"/>
        <v>0</v>
      </c>
      <c r="BM62" s="111">
        <f>BM80</f>
        <v>0</v>
      </c>
      <c r="BN62" s="111">
        <f t="shared" si="15"/>
        <v>0</v>
      </c>
      <c r="BO62" s="111">
        <f t="shared" si="15"/>
        <v>0</v>
      </c>
      <c r="BP62" s="111">
        <f t="shared" si="15"/>
        <v>0</v>
      </c>
      <c r="BQ62" s="111">
        <f>BQ80</f>
        <v>0</v>
      </c>
      <c r="BR62" s="111">
        <f t="shared" si="16"/>
        <v>0</v>
      </c>
      <c r="BS62" s="111">
        <f t="shared" si="16"/>
        <v>0</v>
      </c>
      <c r="BT62" s="111">
        <f t="shared" si="16"/>
        <v>0</v>
      </c>
      <c r="BU62" s="111">
        <f>BU80</f>
        <v>0</v>
      </c>
      <c r="BV62" s="111">
        <f t="shared" si="17"/>
        <v>0</v>
      </c>
      <c r="BW62" s="111">
        <f t="shared" si="17"/>
        <v>0</v>
      </c>
      <c r="BX62" s="111">
        <f t="shared" si="17"/>
        <v>0</v>
      </c>
      <c r="BY62" s="65"/>
      <c r="BZ62" s="65"/>
      <c r="CA62" s="65"/>
      <c r="CB62" s="3" t="s">
        <v>89</v>
      </c>
    </row>
    <row r="63" spans="1:80" s="27" customFormat="1" ht="15" customHeight="1" x14ac:dyDescent="0.25">
      <c r="A63" s="27" t="s">
        <v>89</v>
      </c>
      <c r="B63" s="27" t="s">
        <v>89</v>
      </c>
      <c r="C63" s="27" t="s">
        <v>89</v>
      </c>
      <c r="D63" s="27" t="s">
        <v>89</v>
      </c>
      <c r="E63" s="27" t="s">
        <v>89</v>
      </c>
      <c r="F63" s="27" t="s">
        <v>89</v>
      </c>
      <c r="G63" s="27" t="s">
        <v>89</v>
      </c>
      <c r="H63" s="27" t="s">
        <v>89</v>
      </c>
      <c r="I63" s="27" t="s">
        <v>89</v>
      </c>
      <c r="J63" s="27" t="s">
        <v>89</v>
      </c>
      <c r="K63" s="27" t="s">
        <v>89</v>
      </c>
      <c r="L63" s="27" t="s">
        <v>89</v>
      </c>
      <c r="M63" s="27" t="s">
        <v>89</v>
      </c>
      <c r="N63" s="27" t="s">
        <v>89</v>
      </c>
      <c r="O63" s="27" t="s">
        <v>89</v>
      </c>
      <c r="P63" s="27" t="s">
        <v>89</v>
      </c>
      <c r="Q63" s="27" t="s">
        <v>89</v>
      </c>
      <c r="R63" s="27" t="s">
        <v>89</v>
      </c>
      <c r="S63" s="27" t="s">
        <v>89</v>
      </c>
      <c r="T63" s="27" t="s">
        <v>89</v>
      </c>
      <c r="U63" s="27" t="s">
        <v>89</v>
      </c>
      <c r="V63" s="27" t="s">
        <v>89</v>
      </c>
      <c r="W63" s="27" t="s">
        <v>89</v>
      </c>
      <c r="X63" s="27" t="s">
        <v>89</v>
      </c>
      <c r="Y63" s="27" t="s">
        <v>89</v>
      </c>
      <c r="Z63" s="27" t="s">
        <v>89</v>
      </c>
      <c r="AA63" s="27" t="s">
        <v>89</v>
      </c>
      <c r="AB63" s="27" t="s">
        <v>89</v>
      </c>
      <c r="AC63" s="27" t="s">
        <v>89</v>
      </c>
      <c r="AD63" s="27" t="s">
        <v>89</v>
      </c>
      <c r="AE63" s="27" t="s">
        <v>89</v>
      </c>
      <c r="AF63" s="27" t="s">
        <v>89</v>
      </c>
      <c r="AG63" s="27" t="s">
        <v>89</v>
      </c>
      <c r="AH63" s="27" t="s">
        <v>89</v>
      </c>
      <c r="AI63" s="27" t="s">
        <v>89</v>
      </c>
      <c r="AJ63" s="27" t="s">
        <v>89</v>
      </c>
      <c r="AK63" s="27" t="s">
        <v>89</v>
      </c>
      <c r="AL63" s="27" t="s">
        <v>89</v>
      </c>
      <c r="AM63" s="27" t="s">
        <v>89</v>
      </c>
      <c r="AN63" s="27" t="s">
        <v>89</v>
      </c>
      <c r="AO63" s="27" t="s">
        <v>89</v>
      </c>
      <c r="AP63" s="27" t="s">
        <v>89</v>
      </c>
      <c r="AQ63" s="27" t="s">
        <v>89</v>
      </c>
      <c r="AR63" s="27" t="s">
        <v>89</v>
      </c>
      <c r="AS63" s="27" t="s">
        <v>89</v>
      </c>
      <c r="AT63" s="27" t="s">
        <v>89</v>
      </c>
      <c r="AU63" s="27" t="s">
        <v>89</v>
      </c>
      <c r="AV63" s="27" t="s">
        <v>89</v>
      </c>
      <c r="AW63" s="27" t="s">
        <v>89</v>
      </c>
      <c r="AX63" s="27" t="s">
        <v>89</v>
      </c>
      <c r="AY63" s="27" t="s">
        <v>89</v>
      </c>
      <c r="AZ63" s="27" t="s">
        <v>89</v>
      </c>
      <c r="BA63" s="27" t="s">
        <v>89</v>
      </c>
      <c r="BB63" s="27" t="s">
        <v>89</v>
      </c>
      <c r="BC63" s="27" t="s">
        <v>89</v>
      </c>
      <c r="BD63" s="27" t="s">
        <v>89</v>
      </c>
      <c r="BE63" s="27" t="s">
        <v>89</v>
      </c>
      <c r="BF63" s="27" t="s">
        <v>89</v>
      </c>
      <c r="BG63" s="27" t="s">
        <v>89</v>
      </c>
      <c r="BH63" s="27" t="s">
        <v>89</v>
      </c>
      <c r="BI63" s="27" t="s">
        <v>89</v>
      </c>
      <c r="BJ63" s="27" t="s">
        <v>89</v>
      </c>
      <c r="BK63" s="27" t="s">
        <v>89</v>
      </c>
      <c r="BL63" s="27" t="s">
        <v>89</v>
      </c>
      <c r="BM63" s="27" t="s">
        <v>89</v>
      </c>
      <c r="BN63" s="27" t="s">
        <v>89</v>
      </c>
      <c r="BO63" s="27" t="s">
        <v>89</v>
      </c>
      <c r="BP63" s="27" t="s">
        <v>89</v>
      </c>
      <c r="BQ63" s="27" t="s">
        <v>89</v>
      </c>
      <c r="BR63" s="27" t="s">
        <v>89</v>
      </c>
      <c r="BS63" s="27" t="s">
        <v>89</v>
      </c>
      <c r="BT63" s="27" t="s">
        <v>89</v>
      </c>
      <c r="BU63" s="27" t="s">
        <v>89</v>
      </c>
      <c r="BV63" s="27" t="s">
        <v>89</v>
      </c>
      <c r="BW63" s="27" t="s">
        <v>89</v>
      </c>
      <c r="BX63" s="27" t="s">
        <v>89</v>
      </c>
      <c r="BY63" s="27" t="s">
        <v>89</v>
      </c>
      <c r="BZ63" s="3" t="s">
        <v>89</v>
      </c>
      <c r="CA63" s="27" t="s">
        <v>89</v>
      </c>
      <c r="CB63" s="27"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8">N66</f>
        <v>Q2</v>
      </c>
      <c r="S66" s="33" t="str">
        <f t="shared" si="18"/>
        <v>Q3</v>
      </c>
      <c r="T66" s="33" t="str">
        <f t="shared" si="18"/>
        <v>Q4</v>
      </c>
      <c r="U66" s="33" t="str">
        <f t="shared" si="18"/>
        <v>Q1</v>
      </c>
      <c r="V66" s="33" t="str">
        <f t="shared" si="18"/>
        <v>Q2</v>
      </c>
      <c r="W66" s="33" t="str">
        <f t="shared" si="18"/>
        <v>Q3</v>
      </c>
      <c r="X66" s="33" t="str">
        <f t="shared" si="18"/>
        <v>Q4</v>
      </c>
      <c r="Y66" s="33" t="str">
        <f t="shared" si="18"/>
        <v>Q1</v>
      </c>
      <c r="Z66" s="33" t="str">
        <f t="shared" si="18"/>
        <v>Q2</v>
      </c>
      <c r="AA66" s="33" t="str">
        <f t="shared" si="18"/>
        <v>Q3</v>
      </c>
      <c r="AB66" s="33" t="str">
        <f t="shared" si="18"/>
        <v>Q4</v>
      </c>
      <c r="AC66" s="33" t="str">
        <f t="shared" si="18"/>
        <v>Q1</v>
      </c>
      <c r="AD66" s="33" t="str">
        <f t="shared" si="18"/>
        <v>Q2</v>
      </c>
      <c r="AE66" s="33" t="str">
        <f t="shared" si="18"/>
        <v>Q3</v>
      </c>
      <c r="AF66" s="33" t="str">
        <f t="shared" si="18"/>
        <v>Q4</v>
      </c>
      <c r="AG66" s="33" t="str">
        <f t="shared" si="18"/>
        <v>Q1</v>
      </c>
      <c r="AH66" s="33" t="str">
        <f t="shared" si="18"/>
        <v>Q2</v>
      </c>
      <c r="AI66" s="33" t="str">
        <f t="shared" si="18"/>
        <v>Q3</v>
      </c>
      <c r="AJ66" s="33" t="str">
        <f t="shared" si="18"/>
        <v>Q4</v>
      </c>
      <c r="AK66" s="33" t="str">
        <f t="shared" si="18"/>
        <v>Q1</v>
      </c>
      <c r="AL66" s="33" t="str">
        <f t="shared" si="18"/>
        <v>Q2</v>
      </c>
      <c r="AM66" s="33" t="str">
        <f t="shared" si="18"/>
        <v>Q3</v>
      </c>
      <c r="AN66" s="33" t="str">
        <f t="shared" si="18"/>
        <v>Q4</v>
      </c>
      <c r="AO66" s="33" t="str">
        <f t="shared" si="18"/>
        <v>Q1</v>
      </c>
      <c r="AP66" s="33" t="str">
        <f t="shared" si="18"/>
        <v>Q2</v>
      </c>
      <c r="AQ66" s="33" t="str">
        <f t="shared" si="18"/>
        <v>Q3</v>
      </c>
      <c r="AR66" s="33" t="str">
        <f t="shared" si="18"/>
        <v>Q4</v>
      </c>
      <c r="AS66" s="33" t="str">
        <f t="shared" si="18"/>
        <v>Q1</v>
      </c>
      <c r="AT66" s="33" t="str">
        <f t="shared" si="18"/>
        <v>Q2</v>
      </c>
      <c r="AU66" s="33" t="str">
        <f t="shared" si="18"/>
        <v>Q3</v>
      </c>
      <c r="AV66" s="33" t="str">
        <f t="shared" si="18"/>
        <v>Q4</v>
      </c>
      <c r="AW66" s="33" t="str">
        <f t="shared" si="18"/>
        <v>Q1</v>
      </c>
      <c r="AX66" s="33" t="str">
        <f t="shared" si="18"/>
        <v>Q2</v>
      </c>
      <c r="AY66" s="33" t="str">
        <f t="shared" si="18"/>
        <v>Q3</v>
      </c>
      <c r="AZ66" s="33" t="str">
        <f t="shared" si="18"/>
        <v>Q4</v>
      </c>
      <c r="BA66" s="33" t="str">
        <f t="shared" si="18"/>
        <v>Q1</v>
      </c>
      <c r="BB66" s="33" t="str">
        <f t="shared" si="18"/>
        <v>Q2</v>
      </c>
      <c r="BC66" s="33" t="str">
        <f t="shared" si="18"/>
        <v>Q3</v>
      </c>
      <c r="BD66" s="33" t="str">
        <f t="shared" si="18"/>
        <v>Q4</v>
      </c>
      <c r="BE66" s="33" t="str">
        <f t="shared" si="18"/>
        <v>Q1</v>
      </c>
      <c r="BF66" s="33" t="str">
        <f t="shared" si="18"/>
        <v>Q2</v>
      </c>
      <c r="BG66" s="33" t="str">
        <f t="shared" si="18"/>
        <v>Q3</v>
      </c>
      <c r="BH66" s="33" t="str">
        <f t="shared" si="18"/>
        <v>Q4</v>
      </c>
      <c r="BI66" s="33" t="str">
        <f t="shared" si="18"/>
        <v>Q1</v>
      </c>
      <c r="BJ66" s="33" t="str">
        <f t="shared" si="18"/>
        <v>Q2</v>
      </c>
      <c r="BK66" s="33" t="str">
        <f t="shared" si="18"/>
        <v>Q3</v>
      </c>
      <c r="BL66" s="33" t="str">
        <f t="shared" si="18"/>
        <v>Q4</v>
      </c>
      <c r="BM66" s="33" t="str">
        <f t="shared" si="18"/>
        <v>Q1</v>
      </c>
      <c r="BN66" s="33" t="str">
        <f t="shared" si="18"/>
        <v>Q2</v>
      </c>
      <c r="BO66" s="33" t="str">
        <f t="shared" si="18"/>
        <v>Q3</v>
      </c>
      <c r="BP66" s="33" t="str">
        <f t="shared" si="18"/>
        <v>Q4</v>
      </c>
      <c r="BQ66" s="33" t="str">
        <f t="shared" si="18"/>
        <v>Q1</v>
      </c>
      <c r="BR66" s="33" t="str">
        <f t="shared" si="18"/>
        <v>Q2</v>
      </c>
      <c r="BS66" s="33" t="str">
        <f t="shared" si="18"/>
        <v>Q3</v>
      </c>
      <c r="BT66" s="33" t="str">
        <f t="shared" si="18"/>
        <v>Q4</v>
      </c>
      <c r="BU66" s="33" t="str">
        <f t="shared" si="18"/>
        <v>Q1</v>
      </c>
      <c r="BV66" s="33" t="str">
        <f t="shared" si="18"/>
        <v>Q2</v>
      </c>
      <c r="BW66" s="33" t="str">
        <f t="shared" si="18"/>
        <v>Q3</v>
      </c>
      <c r="BX66" s="80" t="str">
        <f t="shared" si="18"/>
        <v>Q4</v>
      </c>
      <c r="BY66" s="67"/>
      <c r="BZ66" s="67"/>
      <c r="CB66" s="3"/>
    </row>
    <row r="67" spans="1:80" s="27" customFormat="1" ht="15" customHeight="1" x14ac:dyDescent="0.25">
      <c r="A67" s="36" t="s">
        <v>2</v>
      </c>
      <c r="B67" s="11" t="s">
        <v>12</v>
      </c>
      <c r="C67" s="172">
        <f t="shared" ref="C67:G69" si="19">+IF(AO67="","―",AO67)</f>
        <v>10.188410324351317</v>
      </c>
      <c r="D67" s="172">
        <f t="shared" si="19"/>
        <v>13.854998049146229</v>
      </c>
      <c r="E67" s="172">
        <f t="shared" si="19"/>
        <v>14.414932675829251</v>
      </c>
      <c r="F67" s="172">
        <f t="shared" si="19"/>
        <v>8.8821996094739184</v>
      </c>
      <c r="G67" s="172">
        <f t="shared" si="19"/>
        <v>2.694738142338049</v>
      </c>
      <c r="H67" s="172"/>
      <c r="I67" s="172"/>
      <c r="J67" s="172"/>
      <c r="K67" s="67"/>
      <c r="L67" s="67" t="s">
        <v>362</v>
      </c>
      <c r="M67" s="115"/>
      <c r="N67" s="107"/>
      <c r="O67" s="107"/>
      <c r="P67" s="107"/>
      <c r="Q67" s="160" t="str">
        <f t="shared" ref="Q67:AO71" si="20">IF(OR(Q58&lt;=0,M58&lt;=0),"―",(Q58/M58-1)*100)</f>
        <v>―</v>
      </c>
      <c r="R67" s="161" t="str">
        <f t="shared" si="20"/>
        <v>―</v>
      </c>
      <c r="S67" s="161" t="str">
        <f t="shared" si="20"/>
        <v>―</v>
      </c>
      <c r="T67" s="161" t="str">
        <f t="shared" si="20"/>
        <v>―</v>
      </c>
      <c r="U67" s="161" t="str">
        <f t="shared" si="20"/>
        <v>―</v>
      </c>
      <c r="V67" s="161" t="str">
        <f t="shared" si="20"/>
        <v>―</v>
      </c>
      <c r="W67" s="161" t="str">
        <f t="shared" si="20"/>
        <v>―</v>
      </c>
      <c r="X67" s="161" t="str">
        <f t="shared" si="20"/>
        <v>―</v>
      </c>
      <c r="Y67" s="161">
        <f t="shared" si="20"/>
        <v>17.5124203308322</v>
      </c>
      <c r="Z67" s="161">
        <f t="shared" si="20"/>
        <v>15.229232104886247</v>
      </c>
      <c r="AA67" s="161">
        <f t="shared" si="20"/>
        <v>11.187328040222422</v>
      </c>
      <c r="AB67" s="161">
        <f t="shared" si="20"/>
        <v>10.102255598275555</v>
      </c>
      <c r="AC67" s="161">
        <f t="shared" si="20"/>
        <v>13.959888716501268</v>
      </c>
      <c r="AD67" s="161">
        <f t="shared" si="20"/>
        <v>15.430875009261591</v>
      </c>
      <c r="AE67" s="161">
        <f t="shared" si="20"/>
        <v>14.841062160787665</v>
      </c>
      <c r="AF67" s="161">
        <f t="shared" si="20"/>
        <v>10.40621268572739</v>
      </c>
      <c r="AG67" s="161">
        <f t="shared" si="20"/>
        <v>6.9522831694453835</v>
      </c>
      <c r="AH67" s="161">
        <f t="shared" si="20"/>
        <v>7.0657886869206488</v>
      </c>
      <c r="AI67" s="161">
        <f t="shared" si="20"/>
        <v>13.923260430406348</v>
      </c>
      <c r="AJ67" s="161">
        <f t="shared" si="20"/>
        <v>15.523739895974909</v>
      </c>
      <c r="AK67" s="161">
        <f t="shared" si="20"/>
        <v>16.564187263623364</v>
      </c>
      <c r="AL67" s="161">
        <f t="shared" si="20"/>
        <v>14.393282686345476</v>
      </c>
      <c r="AM67" s="161">
        <f t="shared" si="20"/>
        <v>4.8495003788934676</v>
      </c>
      <c r="AN67" s="161">
        <f t="shared" si="20"/>
        <v>6.8456273801047907</v>
      </c>
      <c r="AO67" s="161">
        <f>IF(OR(AO58&lt;=0,AK58&lt;=0),"―",(AO58/AK58-1)*100)</f>
        <v>10.188410324351317</v>
      </c>
      <c r="AP67" s="161">
        <f>IF(OR(AP58&lt;=0,AL58&lt;=0),"―",(AP58/AL58-1)*100)</f>
        <v>13.854998049146229</v>
      </c>
      <c r="AQ67" s="161">
        <f>IF(OR(AQ58&lt;=0,AM58&lt;=0),"―",(AQ58/AM58-1)*100)</f>
        <v>14.414932675829251</v>
      </c>
      <c r="AR67" s="161">
        <f>IF(OR(AR58&lt;=0,AN58&lt;=0),"―",(AR58/AN58-1)*100)</f>
        <v>8.8821996094739184</v>
      </c>
      <c r="AS67" s="161">
        <f t="shared" ref="AS67:BX71" si="21">IF(OR(AS58&lt;=0,AO58&lt;=0),"―",(AS58/AO58-1)*100)</f>
        <v>2.694738142338049</v>
      </c>
      <c r="AT67" s="161" t="str">
        <f t="shared" si="21"/>
        <v>―</v>
      </c>
      <c r="AU67" s="161" t="str">
        <f t="shared" si="21"/>
        <v>―</v>
      </c>
      <c r="AV67" s="161" t="str">
        <f t="shared" si="21"/>
        <v>―</v>
      </c>
      <c r="AW67" s="161" t="str">
        <f t="shared" si="21"/>
        <v>―</v>
      </c>
      <c r="AX67" s="161" t="str">
        <f t="shared" si="21"/>
        <v>―</v>
      </c>
      <c r="AY67" s="161" t="str">
        <f t="shared" si="21"/>
        <v>―</v>
      </c>
      <c r="AZ67" s="161" t="str">
        <f t="shared" si="21"/>
        <v>―</v>
      </c>
      <c r="BA67" s="161" t="str">
        <f t="shared" si="21"/>
        <v>―</v>
      </c>
      <c r="BB67" s="161" t="str">
        <f t="shared" si="21"/>
        <v>―</v>
      </c>
      <c r="BC67" s="161" t="str">
        <f t="shared" si="21"/>
        <v>―</v>
      </c>
      <c r="BD67" s="161" t="str">
        <f t="shared" si="21"/>
        <v>―</v>
      </c>
      <c r="BE67" s="161" t="str">
        <f t="shared" si="21"/>
        <v>―</v>
      </c>
      <c r="BF67" s="161" t="str">
        <f t="shared" si="21"/>
        <v>―</v>
      </c>
      <c r="BG67" s="161" t="str">
        <f t="shared" si="21"/>
        <v>―</v>
      </c>
      <c r="BH67" s="161" t="str">
        <f t="shared" si="21"/>
        <v>―</v>
      </c>
      <c r="BI67" s="161" t="str">
        <f t="shared" si="21"/>
        <v>―</v>
      </c>
      <c r="BJ67" s="161" t="str">
        <f t="shared" si="21"/>
        <v>―</v>
      </c>
      <c r="BK67" s="161" t="str">
        <f t="shared" si="21"/>
        <v>―</v>
      </c>
      <c r="BL67" s="161" t="str">
        <f t="shared" si="21"/>
        <v>―</v>
      </c>
      <c r="BM67" s="161" t="str">
        <f t="shared" si="21"/>
        <v>―</v>
      </c>
      <c r="BN67" s="161" t="str">
        <f t="shared" si="21"/>
        <v>―</v>
      </c>
      <c r="BO67" s="161" t="str">
        <f t="shared" si="21"/>
        <v>―</v>
      </c>
      <c r="BP67" s="161" t="str">
        <f t="shared" si="21"/>
        <v>―</v>
      </c>
      <c r="BQ67" s="161" t="str">
        <f t="shared" si="21"/>
        <v>―</v>
      </c>
      <c r="BR67" s="161" t="str">
        <f t="shared" si="21"/>
        <v>―</v>
      </c>
      <c r="BS67" s="161" t="str">
        <f t="shared" si="21"/>
        <v>―</v>
      </c>
      <c r="BT67" s="161" t="str">
        <f t="shared" si="21"/>
        <v>―</v>
      </c>
      <c r="BU67" s="161" t="str">
        <f t="shared" si="21"/>
        <v>―</v>
      </c>
      <c r="BV67" s="161" t="str">
        <f t="shared" si="21"/>
        <v>―</v>
      </c>
      <c r="BW67" s="161" t="str">
        <f t="shared" si="21"/>
        <v>―</v>
      </c>
      <c r="BX67" s="161" t="str">
        <f t="shared" si="21"/>
        <v>―</v>
      </c>
      <c r="BY67" s="67"/>
      <c r="BZ67" s="67"/>
      <c r="CB67" s="3"/>
    </row>
    <row r="68" spans="1:80" s="27" customFormat="1" ht="15" customHeight="1" x14ac:dyDescent="0.25">
      <c r="A68" s="38" t="s">
        <v>10</v>
      </c>
      <c r="B68" s="12" t="s">
        <v>363</v>
      </c>
      <c r="C68" s="173">
        <f t="shared" si="19"/>
        <v>3.0163146674212049</v>
      </c>
      <c r="D68" s="173">
        <f t="shared" si="19"/>
        <v>13.884431719042723</v>
      </c>
      <c r="E68" s="173">
        <f t="shared" si="19"/>
        <v>15.268325029746421</v>
      </c>
      <c r="F68" s="173">
        <f t="shared" si="19"/>
        <v>4.5620502793261686</v>
      </c>
      <c r="G68" s="173">
        <f t="shared" si="19"/>
        <v>3.6351000289247537</v>
      </c>
      <c r="H68" s="173"/>
      <c r="I68" s="173"/>
      <c r="J68" s="173"/>
      <c r="K68" s="67"/>
      <c r="L68" s="67" t="s">
        <v>364</v>
      </c>
      <c r="M68" s="108"/>
      <c r="N68" s="108"/>
      <c r="O68" s="108"/>
      <c r="P68" s="108"/>
      <c r="Q68" s="162" t="str">
        <f t="shared" si="20"/>
        <v>―</v>
      </c>
      <c r="R68" s="162" t="str">
        <f t="shared" si="20"/>
        <v>―</v>
      </c>
      <c r="S68" s="162" t="str">
        <f t="shared" si="20"/>
        <v>―</v>
      </c>
      <c r="T68" s="162" t="str">
        <f t="shared" si="20"/>
        <v>―</v>
      </c>
      <c r="U68" s="162" t="str">
        <f t="shared" si="20"/>
        <v>―</v>
      </c>
      <c r="V68" s="162" t="str">
        <f t="shared" si="20"/>
        <v>―</v>
      </c>
      <c r="W68" s="162" t="str">
        <f t="shared" si="20"/>
        <v>―</v>
      </c>
      <c r="X68" s="162" t="str">
        <f t="shared" si="20"/>
        <v>―</v>
      </c>
      <c r="Y68" s="162">
        <f t="shared" si="20"/>
        <v>4.1614210042481448</v>
      </c>
      <c r="Z68" s="162">
        <f t="shared" si="20"/>
        <v>3.7543740762508548</v>
      </c>
      <c r="AA68" s="162">
        <f t="shared" si="20"/>
        <v>3.5611439771773057</v>
      </c>
      <c r="AB68" s="162">
        <f t="shared" si="20"/>
        <v>3.7461780273305267</v>
      </c>
      <c r="AC68" s="162">
        <f t="shared" si="20"/>
        <v>3.5467702058423978</v>
      </c>
      <c r="AD68" s="162">
        <f t="shared" si="20"/>
        <v>4.6059677185323444</v>
      </c>
      <c r="AE68" s="162">
        <f t="shared" si="20"/>
        <v>5.2108374472598085</v>
      </c>
      <c r="AF68" s="162">
        <f t="shared" si="20"/>
        <v>5.4734972178263952</v>
      </c>
      <c r="AG68" s="162">
        <f t="shared" si="20"/>
        <v>4.2763717108375454</v>
      </c>
      <c r="AH68" s="162">
        <f t="shared" si="20"/>
        <v>2.8919581587624199</v>
      </c>
      <c r="AI68" s="162">
        <f t="shared" si="20"/>
        <v>4.2634804352029487</v>
      </c>
      <c r="AJ68" s="162">
        <f t="shared" si="20"/>
        <v>6.8066020791099247</v>
      </c>
      <c r="AK68" s="162">
        <f t="shared" si="20"/>
        <v>11.339964626029641</v>
      </c>
      <c r="AL68" s="162">
        <f t="shared" si="20"/>
        <v>9.3601241763705545</v>
      </c>
      <c r="AM68" s="162">
        <f t="shared" si="20"/>
        <v>4.2872751872679693</v>
      </c>
      <c r="AN68" s="162">
        <f t="shared" si="20"/>
        <v>8.6952493658379417</v>
      </c>
      <c r="AO68" s="162">
        <f t="shared" si="20"/>
        <v>3.0163146674212049</v>
      </c>
      <c r="AP68" s="162">
        <f t="shared" ref="AP68:AR71" si="22">IF(OR(AP59&lt;=0,AL59&lt;=0),"―",(AP59/AL59-1)*100)</f>
        <v>13.884431719042723</v>
      </c>
      <c r="AQ68" s="162">
        <f t="shared" si="22"/>
        <v>15.268325029746421</v>
      </c>
      <c r="AR68" s="162">
        <f t="shared" si="22"/>
        <v>4.5620502793261686</v>
      </c>
      <c r="AS68" s="162">
        <f t="shared" si="21"/>
        <v>3.6351000289247537</v>
      </c>
      <c r="AT68" s="162" t="str">
        <f t="shared" si="21"/>
        <v>―</v>
      </c>
      <c r="AU68" s="162" t="str">
        <f t="shared" si="21"/>
        <v>―</v>
      </c>
      <c r="AV68" s="162" t="str">
        <f t="shared" si="21"/>
        <v>―</v>
      </c>
      <c r="AW68" s="162" t="str">
        <f t="shared" si="21"/>
        <v>―</v>
      </c>
      <c r="AX68" s="162" t="str">
        <f t="shared" si="21"/>
        <v>―</v>
      </c>
      <c r="AY68" s="162" t="str">
        <f t="shared" si="21"/>
        <v>―</v>
      </c>
      <c r="AZ68" s="162" t="str">
        <f t="shared" si="21"/>
        <v>―</v>
      </c>
      <c r="BA68" s="162" t="str">
        <f t="shared" si="21"/>
        <v>―</v>
      </c>
      <c r="BB68" s="162" t="str">
        <f t="shared" si="21"/>
        <v>―</v>
      </c>
      <c r="BC68" s="162" t="str">
        <f t="shared" si="21"/>
        <v>―</v>
      </c>
      <c r="BD68" s="162" t="str">
        <f t="shared" si="21"/>
        <v>―</v>
      </c>
      <c r="BE68" s="162" t="str">
        <f t="shared" si="21"/>
        <v>―</v>
      </c>
      <c r="BF68" s="162" t="str">
        <f t="shared" si="21"/>
        <v>―</v>
      </c>
      <c r="BG68" s="162" t="str">
        <f t="shared" si="21"/>
        <v>―</v>
      </c>
      <c r="BH68" s="162" t="str">
        <f t="shared" si="21"/>
        <v>―</v>
      </c>
      <c r="BI68" s="162" t="str">
        <f t="shared" si="21"/>
        <v>―</v>
      </c>
      <c r="BJ68" s="162" t="str">
        <f t="shared" si="21"/>
        <v>―</v>
      </c>
      <c r="BK68" s="162" t="str">
        <f t="shared" si="21"/>
        <v>―</v>
      </c>
      <c r="BL68" s="162" t="str">
        <f t="shared" si="21"/>
        <v>―</v>
      </c>
      <c r="BM68" s="162" t="str">
        <f t="shared" si="21"/>
        <v>―</v>
      </c>
      <c r="BN68" s="162" t="str">
        <f t="shared" si="21"/>
        <v>―</v>
      </c>
      <c r="BO68" s="162" t="str">
        <f t="shared" si="21"/>
        <v>―</v>
      </c>
      <c r="BP68" s="162" t="str">
        <f t="shared" si="21"/>
        <v>―</v>
      </c>
      <c r="BQ68" s="162" t="str">
        <f t="shared" si="21"/>
        <v>―</v>
      </c>
      <c r="BR68" s="162" t="str">
        <f t="shared" si="21"/>
        <v>―</v>
      </c>
      <c r="BS68" s="162" t="str">
        <f t="shared" si="21"/>
        <v>―</v>
      </c>
      <c r="BT68" s="162" t="str">
        <f t="shared" si="21"/>
        <v>―</v>
      </c>
      <c r="BU68" s="162" t="str">
        <f t="shared" si="21"/>
        <v>―</v>
      </c>
      <c r="BV68" s="162" t="str">
        <f t="shared" si="21"/>
        <v>―</v>
      </c>
      <c r="BW68" s="162" t="str">
        <f t="shared" si="21"/>
        <v>―</v>
      </c>
      <c r="BX68" s="162" t="str">
        <f t="shared" si="21"/>
        <v>―</v>
      </c>
      <c r="BY68" s="67"/>
      <c r="BZ68" s="67"/>
      <c r="CB68" s="3"/>
    </row>
    <row r="69" spans="1:80" s="27" customFormat="1" ht="15" customHeight="1" x14ac:dyDescent="0.25">
      <c r="A69" s="42" t="s">
        <v>11</v>
      </c>
      <c r="B69" s="14" t="s">
        <v>44</v>
      </c>
      <c r="C69" s="174">
        <f t="shared" si="19"/>
        <v>3.5212973135590353</v>
      </c>
      <c r="D69" s="174">
        <f t="shared" si="19"/>
        <v>1.4495681496407009</v>
      </c>
      <c r="E69" s="174">
        <f t="shared" si="19"/>
        <v>0.59470835433539371</v>
      </c>
      <c r="F69" s="174">
        <f t="shared" si="19"/>
        <v>2.3643747084284517</v>
      </c>
      <c r="G69" s="174">
        <f t="shared" si="19"/>
        <v>4.4462621549958392</v>
      </c>
      <c r="H69" s="174"/>
      <c r="I69" s="174"/>
      <c r="J69" s="174"/>
      <c r="K69" s="67"/>
      <c r="L69" s="67" t="s">
        <v>365</v>
      </c>
      <c r="M69" s="108"/>
      <c r="N69" s="108"/>
      <c r="O69" s="108"/>
      <c r="P69" s="108"/>
      <c r="Q69" s="162" t="str">
        <f t="shared" si="20"/>
        <v>―</v>
      </c>
      <c r="R69" s="162" t="str">
        <f t="shared" si="20"/>
        <v>―</v>
      </c>
      <c r="S69" s="162" t="str">
        <f t="shared" si="20"/>
        <v>―</v>
      </c>
      <c r="T69" s="162" t="str">
        <f t="shared" si="20"/>
        <v>―</v>
      </c>
      <c r="U69" s="162" t="str">
        <f t="shared" si="20"/>
        <v>―</v>
      </c>
      <c r="V69" s="162" t="str">
        <f t="shared" si="20"/>
        <v>―</v>
      </c>
      <c r="W69" s="162" t="str">
        <f t="shared" si="20"/>
        <v>―</v>
      </c>
      <c r="X69" s="162" t="str">
        <f t="shared" si="20"/>
        <v>―</v>
      </c>
      <c r="Y69" s="162">
        <f t="shared" si="20"/>
        <v>66.314263573105976</v>
      </c>
      <c r="Z69" s="162">
        <f t="shared" si="20"/>
        <v>55.574307793467568</v>
      </c>
      <c r="AA69" s="162">
        <f t="shared" si="20"/>
        <v>32.65700615979847</v>
      </c>
      <c r="AB69" s="162">
        <f t="shared" si="20"/>
        <v>25.25922435581489</v>
      </c>
      <c r="AC69" s="162">
        <f t="shared" si="20"/>
        <v>38.276442829107118</v>
      </c>
      <c r="AD69" s="162">
        <f t="shared" si="20"/>
        <v>40.342818081051448</v>
      </c>
      <c r="AE69" s="162">
        <f t="shared" si="20"/>
        <v>34.999396363933059</v>
      </c>
      <c r="AF69" s="162">
        <f t="shared" si="20"/>
        <v>19.639000087514823</v>
      </c>
      <c r="AG69" s="162">
        <f t="shared" si="20"/>
        <v>10.259307150171693</v>
      </c>
      <c r="AH69" s="162">
        <f t="shared" si="20"/>
        <v>12.923390022919135</v>
      </c>
      <c r="AI69" s="162">
        <f t="shared" si="20"/>
        <v>29.036792346403463</v>
      </c>
      <c r="AJ69" s="162">
        <f t="shared" si="20"/>
        <v>29.197017385230573</v>
      </c>
      <c r="AK69" s="162">
        <f t="shared" si="20"/>
        <v>24.856398834955073</v>
      </c>
      <c r="AL69" s="162">
        <f t="shared" si="20"/>
        <v>22.146431300704549</v>
      </c>
      <c r="AM69" s="162">
        <f t="shared" si="20"/>
        <v>4.7847940188874061</v>
      </c>
      <c r="AN69" s="162">
        <f t="shared" si="20"/>
        <v>2.2153893795578528</v>
      </c>
      <c r="AO69" s="162">
        <f t="shared" si="20"/>
        <v>3.5212973135590353</v>
      </c>
      <c r="AP69" s="162">
        <f t="shared" si="22"/>
        <v>1.4495681496407009</v>
      </c>
      <c r="AQ69" s="162">
        <f t="shared" si="22"/>
        <v>0.59470835433539371</v>
      </c>
      <c r="AR69" s="162">
        <f t="shared" si="22"/>
        <v>2.3643747084284517</v>
      </c>
      <c r="AS69" s="162">
        <f t="shared" si="21"/>
        <v>4.4462621549958392</v>
      </c>
      <c r="AT69" s="162" t="str">
        <f t="shared" si="21"/>
        <v>―</v>
      </c>
      <c r="AU69" s="162" t="str">
        <f t="shared" si="21"/>
        <v>―</v>
      </c>
      <c r="AV69" s="162" t="str">
        <f t="shared" si="21"/>
        <v>―</v>
      </c>
      <c r="AW69" s="162" t="str">
        <f t="shared" si="21"/>
        <v>―</v>
      </c>
      <c r="AX69" s="162" t="str">
        <f t="shared" si="21"/>
        <v>―</v>
      </c>
      <c r="AY69" s="162" t="str">
        <f t="shared" si="21"/>
        <v>―</v>
      </c>
      <c r="AZ69" s="162" t="str">
        <f t="shared" si="21"/>
        <v>―</v>
      </c>
      <c r="BA69" s="162" t="str">
        <f t="shared" si="21"/>
        <v>―</v>
      </c>
      <c r="BB69" s="162" t="str">
        <f t="shared" si="21"/>
        <v>―</v>
      </c>
      <c r="BC69" s="162" t="str">
        <f t="shared" si="21"/>
        <v>―</v>
      </c>
      <c r="BD69" s="162" t="str">
        <f t="shared" si="21"/>
        <v>―</v>
      </c>
      <c r="BE69" s="162" t="str">
        <f t="shared" si="21"/>
        <v>―</v>
      </c>
      <c r="BF69" s="162" t="str">
        <f t="shared" si="21"/>
        <v>―</v>
      </c>
      <c r="BG69" s="162" t="str">
        <f t="shared" si="21"/>
        <v>―</v>
      </c>
      <c r="BH69" s="162" t="str">
        <f t="shared" si="21"/>
        <v>―</v>
      </c>
      <c r="BI69" s="162" t="str">
        <f t="shared" si="21"/>
        <v>―</v>
      </c>
      <c r="BJ69" s="162" t="str">
        <f t="shared" si="21"/>
        <v>―</v>
      </c>
      <c r="BK69" s="162" t="str">
        <f t="shared" si="21"/>
        <v>―</v>
      </c>
      <c r="BL69" s="162" t="str">
        <f t="shared" si="21"/>
        <v>―</v>
      </c>
      <c r="BM69" s="162" t="str">
        <f t="shared" si="21"/>
        <v>―</v>
      </c>
      <c r="BN69" s="162" t="str">
        <f t="shared" si="21"/>
        <v>―</v>
      </c>
      <c r="BO69" s="162" t="str">
        <f t="shared" si="21"/>
        <v>―</v>
      </c>
      <c r="BP69" s="162" t="str">
        <f t="shared" si="21"/>
        <v>―</v>
      </c>
      <c r="BQ69" s="162" t="str">
        <f t="shared" si="21"/>
        <v>―</v>
      </c>
      <c r="BR69" s="162" t="str">
        <f t="shared" si="21"/>
        <v>―</v>
      </c>
      <c r="BS69" s="162" t="str">
        <f t="shared" si="21"/>
        <v>―</v>
      </c>
      <c r="BT69" s="162" t="str">
        <f t="shared" si="21"/>
        <v>―</v>
      </c>
      <c r="BU69" s="162" t="str">
        <f t="shared" si="21"/>
        <v>―</v>
      </c>
      <c r="BV69" s="162" t="str">
        <f t="shared" si="21"/>
        <v>―</v>
      </c>
      <c r="BW69" s="162" t="str">
        <f t="shared" si="21"/>
        <v>―</v>
      </c>
      <c r="BX69" s="162" t="str">
        <f t="shared" si="21"/>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0"/>
        <v>―</v>
      </c>
      <c r="R70" s="162" t="str">
        <f t="shared" si="20"/>
        <v>―</v>
      </c>
      <c r="S70" s="162" t="str">
        <f t="shared" si="20"/>
        <v>―</v>
      </c>
      <c r="T70" s="162" t="str">
        <f t="shared" si="20"/>
        <v>―</v>
      </c>
      <c r="U70" s="162" t="str">
        <f t="shared" si="20"/>
        <v>―</v>
      </c>
      <c r="V70" s="162" t="str">
        <f t="shared" si="20"/>
        <v>―</v>
      </c>
      <c r="W70" s="162" t="str">
        <f t="shared" si="20"/>
        <v>―</v>
      </c>
      <c r="X70" s="162" t="str">
        <f t="shared" si="20"/>
        <v>―</v>
      </c>
      <c r="Y70" s="162">
        <f t="shared" si="20"/>
        <v>19.350947256460159</v>
      </c>
      <c r="Z70" s="162">
        <f t="shared" si="20"/>
        <v>16.627263731938967</v>
      </c>
      <c r="AA70" s="162">
        <f t="shared" si="20"/>
        <v>6.9379641380191259</v>
      </c>
      <c r="AB70" s="162">
        <f t="shared" si="20"/>
        <v>4.9393951623113219</v>
      </c>
      <c r="AC70" s="162">
        <f t="shared" si="20"/>
        <v>22.659700910479263</v>
      </c>
      <c r="AD70" s="162">
        <f t="shared" si="20"/>
        <v>16.851143303881976</v>
      </c>
      <c r="AE70" s="162">
        <f t="shared" si="20"/>
        <v>15.876425953885942</v>
      </c>
      <c r="AF70" s="162">
        <f t="shared" si="20"/>
        <v>21.522697678579949</v>
      </c>
      <c r="AG70" s="162">
        <f t="shared" si="20"/>
        <v>28.033643197443837</v>
      </c>
      <c r="AH70" s="162">
        <f t="shared" si="20"/>
        <v>24.991578162231363</v>
      </c>
      <c r="AI70" s="162">
        <f t="shared" si="20"/>
        <v>23.020385924261809</v>
      </c>
      <c r="AJ70" s="162">
        <f t="shared" si="20"/>
        <v>28.231755149609604</v>
      </c>
      <c r="AK70" s="162">
        <f t="shared" si="20"/>
        <v>20.388467119164623</v>
      </c>
      <c r="AL70" s="162">
        <f t="shared" si="20"/>
        <v>19.74620793665558</v>
      </c>
      <c r="AM70" s="162">
        <f t="shared" si="20"/>
        <v>20.655607629753426</v>
      </c>
      <c r="AN70" s="162">
        <f t="shared" si="20"/>
        <v>44.851463029253622</v>
      </c>
      <c r="AO70" s="162">
        <f t="shared" si="20"/>
        <v>287.46582611049536</v>
      </c>
      <c r="AP70" s="162">
        <f t="shared" si="22"/>
        <v>225.14449329617304</v>
      </c>
      <c r="AQ70" s="162">
        <f t="shared" si="22"/>
        <v>228.17914394818294</v>
      </c>
      <c r="AR70" s="162">
        <f t="shared" si="22"/>
        <v>167.77128806325021</v>
      </c>
      <c r="AS70" s="162">
        <f t="shared" si="21"/>
        <v>-10.100382388619799</v>
      </c>
      <c r="AT70" s="162" t="str">
        <f t="shared" si="21"/>
        <v>―</v>
      </c>
      <c r="AU70" s="162" t="str">
        <f t="shared" si="21"/>
        <v>―</v>
      </c>
      <c r="AV70" s="162" t="str">
        <f t="shared" si="21"/>
        <v>―</v>
      </c>
      <c r="AW70" s="162" t="str">
        <f t="shared" si="21"/>
        <v>―</v>
      </c>
      <c r="AX70" s="162" t="str">
        <f t="shared" si="21"/>
        <v>―</v>
      </c>
      <c r="AY70" s="162" t="str">
        <f t="shared" si="21"/>
        <v>―</v>
      </c>
      <c r="AZ70" s="162" t="str">
        <f t="shared" si="21"/>
        <v>―</v>
      </c>
      <c r="BA70" s="162" t="str">
        <f t="shared" si="21"/>
        <v>―</v>
      </c>
      <c r="BB70" s="162" t="str">
        <f t="shared" si="21"/>
        <v>―</v>
      </c>
      <c r="BC70" s="162" t="str">
        <f t="shared" si="21"/>
        <v>―</v>
      </c>
      <c r="BD70" s="162" t="str">
        <f t="shared" si="21"/>
        <v>―</v>
      </c>
      <c r="BE70" s="162" t="str">
        <f t="shared" si="21"/>
        <v>―</v>
      </c>
      <c r="BF70" s="162" t="str">
        <f t="shared" si="21"/>
        <v>―</v>
      </c>
      <c r="BG70" s="162" t="str">
        <f t="shared" si="21"/>
        <v>―</v>
      </c>
      <c r="BH70" s="162" t="str">
        <f t="shared" si="21"/>
        <v>―</v>
      </c>
      <c r="BI70" s="162" t="str">
        <f t="shared" si="21"/>
        <v>―</v>
      </c>
      <c r="BJ70" s="162" t="str">
        <f t="shared" si="21"/>
        <v>―</v>
      </c>
      <c r="BK70" s="162" t="str">
        <f t="shared" si="21"/>
        <v>―</v>
      </c>
      <c r="BL70" s="162" t="str">
        <f t="shared" si="21"/>
        <v>―</v>
      </c>
      <c r="BM70" s="162" t="str">
        <f t="shared" si="21"/>
        <v>―</v>
      </c>
      <c r="BN70" s="162" t="str">
        <f t="shared" si="21"/>
        <v>―</v>
      </c>
      <c r="BO70" s="162" t="str">
        <f t="shared" si="21"/>
        <v>―</v>
      </c>
      <c r="BP70" s="162" t="str">
        <f t="shared" si="21"/>
        <v>―</v>
      </c>
      <c r="BQ70" s="162" t="str">
        <f t="shared" si="21"/>
        <v>―</v>
      </c>
      <c r="BR70" s="162" t="str">
        <f t="shared" si="21"/>
        <v>―</v>
      </c>
      <c r="BS70" s="162" t="str">
        <f t="shared" si="21"/>
        <v>―</v>
      </c>
      <c r="BT70" s="162" t="str">
        <f t="shared" si="21"/>
        <v>―</v>
      </c>
      <c r="BU70" s="162" t="str">
        <f t="shared" si="21"/>
        <v>―</v>
      </c>
      <c r="BV70" s="162" t="str">
        <f t="shared" si="21"/>
        <v>―</v>
      </c>
      <c r="BW70" s="162" t="str">
        <f t="shared" si="21"/>
        <v>―</v>
      </c>
      <c r="BX70" s="162" t="str">
        <f t="shared" si="21"/>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0"/>
        <v>―</v>
      </c>
      <c r="R71" s="163" t="str">
        <f t="shared" si="20"/>
        <v>―</v>
      </c>
      <c r="S71" s="163" t="str">
        <f t="shared" si="20"/>
        <v>―</v>
      </c>
      <c r="T71" s="163" t="str">
        <f t="shared" si="20"/>
        <v>―</v>
      </c>
      <c r="U71" s="163" t="str">
        <f t="shared" si="20"/>
        <v>―</v>
      </c>
      <c r="V71" s="163" t="str">
        <f t="shared" si="20"/>
        <v>―</v>
      </c>
      <c r="W71" s="163" t="str">
        <f t="shared" si="20"/>
        <v>―</v>
      </c>
      <c r="X71" s="163" t="str">
        <f t="shared" si="20"/>
        <v>―</v>
      </c>
      <c r="Y71" s="163">
        <f t="shared" si="20"/>
        <v>-2.2324293330491241</v>
      </c>
      <c r="Z71" s="163">
        <f t="shared" si="20"/>
        <v>-22.139553561920287</v>
      </c>
      <c r="AA71" s="163">
        <f t="shared" si="20"/>
        <v>-24.285254553887349</v>
      </c>
      <c r="AB71" s="163">
        <f t="shared" si="20"/>
        <v>-3.3424896059164211</v>
      </c>
      <c r="AC71" s="163">
        <f t="shared" si="20"/>
        <v>-33.972851161018994</v>
      </c>
      <c r="AD71" s="163">
        <f t="shared" si="20"/>
        <v>-12.299995046725831</v>
      </c>
      <c r="AE71" s="163">
        <f t="shared" si="20"/>
        <v>-2.0385247163627107</v>
      </c>
      <c r="AF71" s="163">
        <f t="shared" si="20"/>
        <v>-19.464965619458809</v>
      </c>
      <c r="AG71" s="163">
        <f t="shared" si="20"/>
        <v>11.822422565308276</v>
      </c>
      <c r="AH71" s="163">
        <f t="shared" si="20"/>
        <v>18.1379223992578</v>
      </c>
      <c r="AI71" s="163">
        <f t="shared" si="20"/>
        <v>15.960599877324988</v>
      </c>
      <c r="AJ71" s="163">
        <f t="shared" si="20"/>
        <v>25.562027276596933</v>
      </c>
      <c r="AK71" s="163">
        <f t="shared" si="20"/>
        <v>2.1416722263394972</v>
      </c>
      <c r="AL71" s="163">
        <f t="shared" si="20"/>
        <v>-10.668056942947512</v>
      </c>
      <c r="AM71" s="163">
        <f t="shared" si="20"/>
        <v>2.8787757308659456</v>
      </c>
      <c r="AN71" s="163">
        <f t="shared" si="20"/>
        <v>1.3042579460776915</v>
      </c>
      <c r="AO71" s="163">
        <f t="shared" si="20"/>
        <v>24.72684424999272</v>
      </c>
      <c r="AP71" s="163">
        <f t="shared" si="22"/>
        <v>2.2099699954359453</v>
      </c>
      <c r="AQ71" s="163">
        <f t="shared" si="22"/>
        <v>12.286473956641819</v>
      </c>
      <c r="AR71" s="163">
        <f t="shared" si="22"/>
        <v>18.596577675479931</v>
      </c>
      <c r="AS71" s="163">
        <f t="shared" si="21"/>
        <v>-11.434234140670952</v>
      </c>
      <c r="AT71" s="163" t="str">
        <f t="shared" si="21"/>
        <v>―</v>
      </c>
      <c r="AU71" s="163" t="str">
        <f t="shared" si="21"/>
        <v>―</v>
      </c>
      <c r="AV71" s="163" t="str">
        <f t="shared" si="21"/>
        <v>―</v>
      </c>
      <c r="AW71" s="163" t="str">
        <f t="shared" si="21"/>
        <v>―</v>
      </c>
      <c r="AX71" s="163" t="str">
        <f t="shared" si="21"/>
        <v>―</v>
      </c>
      <c r="AY71" s="163" t="str">
        <f t="shared" si="21"/>
        <v>―</v>
      </c>
      <c r="AZ71" s="163" t="str">
        <f t="shared" si="21"/>
        <v>―</v>
      </c>
      <c r="BA71" s="163" t="str">
        <f t="shared" si="21"/>
        <v>―</v>
      </c>
      <c r="BB71" s="163" t="str">
        <f t="shared" si="21"/>
        <v>―</v>
      </c>
      <c r="BC71" s="163" t="str">
        <f t="shared" si="21"/>
        <v>―</v>
      </c>
      <c r="BD71" s="163" t="str">
        <f t="shared" si="21"/>
        <v>―</v>
      </c>
      <c r="BE71" s="163" t="str">
        <f t="shared" si="21"/>
        <v>―</v>
      </c>
      <c r="BF71" s="163" t="str">
        <f t="shared" si="21"/>
        <v>―</v>
      </c>
      <c r="BG71" s="163" t="str">
        <f t="shared" si="21"/>
        <v>―</v>
      </c>
      <c r="BH71" s="163" t="str">
        <f t="shared" si="21"/>
        <v>―</v>
      </c>
      <c r="BI71" s="163" t="str">
        <f t="shared" si="21"/>
        <v>―</v>
      </c>
      <c r="BJ71" s="163" t="str">
        <f t="shared" si="21"/>
        <v>―</v>
      </c>
      <c r="BK71" s="163" t="str">
        <f t="shared" si="21"/>
        <v>―</v>
      </c>
      <c r="BL71" s="163" t="str">
        <f t="shared" si="21"/>
        <v>―</v>
      </c>
      <c r="BM71" s="163" t="str">
        <f t="shared" si="21"/>
        <v>―</v>
      </c>
      <c r="BN71" s="163" t="str">
        <f t="shared" si="21"/>
        <v>―</v>
      </c>
      <c r="BO71" s="163" t="str">
        <f t="shared" si="21"/>
        <v>―</v>
      </c>
      <c r="BP71" s="163" t="str">
        <f t="shared" si="21"/>
        <v>―</v>
      </c>
      <c r="BQ71" s="163" t="str">
        <f t="shared" si="21"/>
        <v>―</v>
      </c>
      <c r="BR71" s="163" t="str">
        <f t="shared" si="21"/>
        <v>―</v>
      </c>
      <c r="BS71" s="163" t="str">
        <f t="shared" si="21"/>
        <v>―</v>
      </c>
      <c r="BT71" s="163" t="str">
        <f t="shared" si="21"/>
        <v>―</v>
      </c>
      <c r="BU71" s="163" t="str">
        <f t="shared" si="21"/>
        <v>―</v>
      </c>
      <c r="BV71" s="163" t="str">
        <f t="shared" si="21"/>
        <v>―</v>
      </c>
      <c r="BW71" s="163" t="str">
        <f t="shared" si="21"/>
        <v>―</v>
      </c>
      <c r="BX71" s="163" t="str">
        <f t="shared" si="21"/>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592</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3">N75</f>
        <v>H1</v>
      </c>
      <c r="S75" s="33" t="str">
        <f t="shared" si="23"/>
        <v>Q3YTD</v>
      </c>
      <c r="T75" s="33" t="str">
        <f t="shared" si="23"/>
        <v>FY</v>
      </c>
      <c r="U75" s="33" t="str">
        <f t="shared" si="23"/>
        <v>Q1</v>
      </c>
      <c r="V75" s="33" t="str">
        <f t="shared" si="23"/>
        <v>H1</v>
      </c>
      <c r="W75" s="33" t="str">
        <f t="shared" si="23"/>
        <v>Q3YTD</v>
      </c>
      <c r="X75" s="33" t="str">
        <f t="shared" si="23"/>
        <v>FY</v>
      </c>
      <c r="Y75" s="33" t="str">
        <f t="shared" si="23"/>
        <v>Q1</v>
      </c>
      <c r="Z75" s="33" t="str">
        <f t="shared" si="23"/>
        <v>H1</v>
      </c>
      <c r="AA75" s="33" t="str">
        <f t="shared" si="23"/>
        <v>Q3YTD</v>
      </c>
      <c r="AB75" s="33" t="str">
        <f t="shared" si="23"/>
        <v>FY</v>
      </c>
      <c r="AC75" s="33" t="str">
        <f t="shared" si="23"/>
        <v>Q1</v>
      </c>
      <c r="AD75" s="33" t="str">
        <f t="shared" si="23"/>
        <v>H1</v>
      </c>
      <c r="AE75" s="33" t="str">
        <f t="shared" si="23"/>
        <v>Q3YTD</v>
      </c>
      <c r="AF75" s="33" t="str">
        <f t="shared" si="23"/>
        <v>FY</v>
      </c>
      <c r="AG75" s="33" t="str">
        <f t="shared" si="23"/>
        <v>Q1</v>
      </c>
      <c r="AH75" s="33" t="str">
        <f t="shared" si="23"/>
        <v>H1</v>
      </c>
      <c r="AI75" s="33" t="str">
        <f t="shared" si="23"/>
        <v>Q3YTD</v>
      </c>
      <c r="AJ75" s="33" t="str">
        <f t="shared" si="23"/>
        <v>FY</v>
      </c>
      <c r="AK75" s="33" t="str">
        <f t="shared" si="23"/>
        <v>Q1</v>
      </c>
      <c r="AL75" s="33" t="str">
        <f t="shared" si="23"/>
        <v>H1</v>
      </c>
      <c r="AM75" s="33" t="str">
        <f t="shared" si="23"/>
        <v>Q3YTD</v>
      </c>
      <c r="AN75" s="33" t="str">
        <f t="shared" si="23"/>
        <v>FY</v>
      </c>
      <c r="AO75" s="33" t="str">
        <f t="shared" si="23"/>
        <v>Q1</v>
      </c>
      <c r="AP75" s="33" t="str">
        <f t="shared" si="23"/>
        <v>H1</v>
      </c>
      <c r="AQ75" s="33" t="str">
        <f t="shared" si="23"/>
        <v>Q3YTD</v>
      </c>
      <c r="AR75" s="33" t="str">
        <f t="shared" si="23"/>
        <v>FY</v>
      </c>
      <c r="AS75" s="33" t="str">
        <f t="shared" si="23"/>
        <v>Q1</v>
      </c>
      <c r="AT75" s="33" t="str">
        <f t="shared" si="23"/>
        <v>H1</v>
      </c>
      <c r="AU75" s="33" t="str">
        <f t="shared" si="23"/>
        <v>Q3YTD</v>
      </c>
      <c r="AV75" s="33" t="str">
        <f t="shared" si="23"/>
        <v>FY</v>
      </c>
      <c r="AW75" s="33" t="str">
        <f t="shared" si="23"/>
        <v>Q1</v>
      </c>
      <c r="AX75" s="33" t="str">
        <f t="shared" si="23"/>
        <v>H1</v>
      </c>
      <c r="AY75" s="33" t="str">
        <f t="shared" si="23"/>
        <v>Q3YTD</v>
      </c>
      <c r="AZ75" s="33" t="str">
        <f t="shared" si="23"/>
        <v>FY</v>
      </c>
      <c r="BA75" s="33" t="str">
        <f t="shared" si="23"/>
        <v>Q1</v>
      </c>
      <c r="BB75" s="33" t="str">
        <f t="shared" si="23"/>
        <v>H1</v>
      </c>
      <c r="BC75" s="33" t="str">
        <f t="shared" si="23"/>
        <v>Q3YTD</v>
      </c>
      <c r="BD75" s="33" t="str">
        <f t="shared" si="23"/>
        <v>FY</v>
      </c>
      <c r="BE75" s="33" t="str">
        <f t="shared" si="23"/>
        <v>Q1</v>
      </c>
      <c r="BF75" s="33" t="str">
        <f t="shared" si="23"/>
        <v>H1</v>
      </c>
      <c r="BG75" s="33" t="str">
        <f t="shared" si="23"/>
        <v>Q3YTD</v>
      </c>
      <c r="BH75" s="33" t="str">
        <f t="shared" si="23"/>
        <v>FY</v>
      </c>
      <c r="BI75" s="33" t="str">
        <f t="shared" si="23"/>
        <v>Q1</v>
      </c>
      <c r="BJ75" s="33" t="str">
        <f t="shared" si="23"/>
        <v>H1</v>
      </c>
      <c r="BK75" s="33" t="str">
        <f t="shared" si="23"/>
        <v>Q3YTD</v>
      </c>
      <c r="BL75" s="33" t="str">
        <f t="shared" si="23"/>
        <v>FY</v>
      </c>
      <c r="BM75" s="33" t="str">
        <f t="shared" si="23"/>
        <v>Q1</v>
      </c>
      <c r="BN75" s="33" t="str">
        <f t="shared" si="23"/>
        <v>H1</v>
      </c>
      <c r="BO75" s="33" t="str">
        <f t="shared" si="23"/>
        <v>Q3YTD</v>
      </c>
      <c r="BP75" s="33" t="str">
        <f t="shared" si="23"/>
        <v>FY</v>
      </c>
      <c r="BQ75" s="33" t="str">
        <f t="shared" si="23"/>
        <v>Q1</v>
      </c>
      <c r="BR75" s="33" t="str">
        <f t="shared" si="23"/>
        <v>H1</v>
      </c>
      <c r="BS75" s="33" t="str">
        <f t="shared" si="23"/>
        <v>Q3YTD</v>
      </c>
      <c r="BT75" s="33" t="str">
        <f t="shared" si="23"/>
        <v>FY</v>
      </c>
      <c r="BU75" s="33" t="str">
        <f t="shared" si="23"/>
        <v>Q1</v>
      </c>
      <c r="BV75" s="33" t="str">
        <f t="shared" si="23"/>
        <v>H1</v>
      </c>
      <c r="BW75" s="33" t="str">
        <f t="shared" si="23"/>
        <v>Q3YTD</v>
      </c>
      <c r="BX75" s="80" t="str">
        <f t="shared" si="23"/>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4">SUM(N77:N80)</f>
        <v>0</v>
      </c>
      <c r="O76" s="107">
        <f t="shared" si="24"/>
        <v>0</v>
      </c>
      <c r="P76" s="107">
        <f t="shared" si="24"/>
        <v>0</v>
      </c>
      <c r="Q76" s="107">
        <f t="shared" si="24"/>
        <v>0</v>
      </c>
      <c r="R76" s="107">
        <f t="shared" si="24"/>
        <v>0</v>
      </c>
      <c r="S76" s="107">
        <f t="shared" si="24"/>
        <v>0</v>
      </c>
      <c r="T76" s="107">
        <f t="shared" si="24"/>
        <v>0</v>
      </c>
      <c r="U76" s="107">
        <f t="shared" si="24"/>
        <v>17427195815</v>
      </c>
      <c r="V76" s="107">
        <f t="shared" si="24"/>
        <v>35263238140</v>
      </c>
      <c r="W76" s="107">
        <f t="shared" si="24"/>
        <v>54345513419</v>
      </c>
      <c r="X76" s="107">
        <f t="shared" si="24"/>
        <v>74329261052</v>
      </c>
      <c r="Y76" s="107">
        <f t="shared" si="24"/>
        <v>20479119598</v>
      </c>
      <c r="Z76" s="107">
        <f t="shared" si="24"/>
        <v>41031454207</v>
      </c>
      <c r="AA76" s="107">
        <f t="shared" si="24"/>
        <v>62248526219</v>
      </c>
      <c r="AB76" s="107">
        <f t="shared" si="24"/>
        <v>84251083116</v>
      </c>
      <c r="AC76" s="107">
        <f t="shared" si="24"/>
        <v>23337981904</v>
      </c>
      <c r="AD76" s="107">
        <f t="shared" si="24"/>
        <v>47061721578</v>
      </c>
      <c r="AE76" s="107">
        <f t="shared" si="24"/>
        <v>71427632436</v>
      </c>
      <c r="AF76" s="107">
        <f t="shared" si="24"/>
        <v>95719822200</v>
      </c>
      <c r="AG76" s="107">
        <f t="shared" si="24"/>
        <v>24960504492</v>
      </c>
      <c r="AH76" s="107">
        <f t="shared" si="24"/>
        <v>50360513480</v>
      </c>
      <c r="AI76" s="107">
        <f t="shared" si="24"/>
        <v>78118953563</v>
      </c>
      <c r="AJ76" s="107">
        <f t="shared" si="24"/>
        <v>106182199681</v>
      </c>
      <c r="AK76" s="107">
        <f t="shared" si="24"/>
        <v>29095009198</v>
      </c>
      <c r="AL76" s="107">
        <f t="shared" si="24"/>
        <v>58150913282</v>
      </c>
      <c r="AM76" s="107">
        <f t="shared" si="24"/>
        <v>87255499022</v>
      </c>
      <c r="AN76" s="107">
        <f t="shared" si="24"/>
        <v>117239850400</v>
      </c>
      <c r="AO76" s="107">
        <f t="shared" si="24"/>
        <v>32059328119</v>
      </c>
      <c r="AP76" s="107">
        <f t="shared" si="24"/>
        <v>65140927147</v>
      </c>
      <c r="AQ76" s="107">
        <f t="shared" si="24"/>
        <v>98440919327</v>
      </c>
      <c r="AR76" s="107">
        <f t="shared" si="24"/>
        <v>131088540646</v>
      </c>
      <c r="AS76" s="107">
        <f t="shared" si="24"/>
        <v>32923243062</v>
      </c>
      <c r="AT76" s="107">
        <f t="shared" si="24"/>
        <v>0</v>
      </c>
      <c r="AU76" s="107">
        <f t="shared" si="24"/>
        <v>0</v>
      </c>
      <c r="AV76" s="107">
        <f t="shared" si="24"/>
        <v>0</v>
      </c>
      <c r="AW76" s="107">
        <f t="shared" si="24"/>
        <v>0</v>
      </c>
      <c r="AX76" s="107">
        <f t="shared" si="24"/>
        <v>0</v>
      </c>
      <c r="AY76" s="107">
        <f t="shared" si="24"/>
        <v>0</v>
      </c>
      <c r="AZ76" s="107">
        <f t="shared" si="24"/>
        <v>0</v>
      </c>
      <c r="BA76" s="107">
        <f t="shared" si="24"/>
        <v>0</v>
      </c>
      <c r="BB76" s="107">
        <f t="shared" si="24"/>
        <v>0</v>
      </c>
      <c r="BC76" s="107">
        <f t="shared" si="24"/>
        <v>0</v>
      </c>
      <c r="BD76" s="107">
        <f t="shared" si="24"/>
        <v>0</v>
      </c>
      <c r="BE76" s="107">
        <f t="shared" si="24"/>
        <v>0</v>
      </c>
      <c r="BF76" s="107">
        <f t="shared" si="24"/>
        <v>0</v>
      </c>
      <c r="BG76" s="107">
        <f t="shared" si="24"/>
        <v>0</v>
      </c>
      <c r="BH76" s="107">
        <f t="shared" si="24"/>
        <v>0</v>
      </c>
      <c r="BI76" s="107">
        <f t="shared" si="24"/>
        <v>0</v>
      </c>
      <c r="BJ76" s="107">
        <f t="shared" si="24"/>
        <v>0</v>
      </c>
      <c r="BK76" s="107">
        <f t="shared" si="24"/>
        <v>0</v>
      </c>
      <c r="BL76" s="107">
        <f t="shared" si="24"/>
        <v>0</v>
      </c>
      <c r="BM76" s="107">
        <f t="shared" si="24"/>
        <v>0</v>
      </c>
      <c r="BN76" s="107">
        <f t="shared" si="24"/>
        <v>0</v>
      </c>
      <c r="BO76" s="107">
        <f t="shared" si="24"/>
        <v>0</v>
      </c>
      <c r="BP76" s="107">
        <f t="shared" si="24"/>
        <v>0</v>
      </c>
      <c r="BQ76" s="107">
        <f t="shared" si="24"/>
        <v>0</v>
      </c>
      <c r="BR76" s="107">
        <f t="shared" si="24"/>
        <v>0</v>
      </c>
      <c r="BS76" s="107">
        <f t="shared" si="24"/>
        <v>0</v>
      </c>
      <c r="BT76" s="107">
        <f t="shared" si="24"/>
        <v>0</v>
      </c>
      <c r="BU76" s="107">
        <f t="shared" si="24"/>
        <v>0</v>
      </c>
      <c r="BV76" s="107">
        <f t="shared" si="24"/>
        <v>0</v>
      </c>
      <c r="BW76" s="107">
        <f t="shared" si="24"/>
        <v>0</v>
      </c>
      <c r="BX76" s="107">
        <f t="shared" si="24"/>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58">
        <f>'21Q4_P8'!U77</f>
        <v>13244561784</v>
      </c>
      <c r="V77" s="158">
        <f>'21Q4_P8'!V77</f>
        <v>26591319854</v>
      </c>
      <c r="W77" s="158">
        <f>'21Q4_P8'!W77</f>
        <v>40080296685</v>
      </c>
      <c r="X77" s="158">
        <f>'21Q4_P8'!X77</f>
        <v>53601346734</v>
      </c>
      <c r="Y77" s="158">
        <f>'21Q4_P8'!Y77</f>
        <v>13795723760</v>
      </c>
      <c r="Z77" s="158">
        <f>'21Q4_P8'!Z77</f>
        <v>27643569055</v>
      </c>
      <c r="AA77" s="158">
        <f>'21Q4_P8'!AA77</f>
        <v>41612907772</v>
      </c>
      <c r="AB77" s="158">
        <f>'21Q4_P8'!AB77</f>
        <v>55640480427</v>
      </c>
      <c r="AC77" s="158">
        <f>'21Q4_P8'!AC77</f>
        <v>14285026380</v>
      </c>
      <c r="AD77" s="158">
        <f>'21Q4_P8'!AD77</f>
        <v>28770698959</v>
      </c>
      <c r="AE77" s="158">
        <f>'21Q4_P8'!AE77</f>
        <v>43467957209</v>
      </c>
      <c r="AF77" s="158">
        <f>'21Q4_P8'!AF77</f>
        <v>58263328663</v>
      </c>
      <c r="AG77" s="158">
        <f>'21Q4_P8'!AG77</f>
        <v>14895907207</v>
      </c>
      <c r="AH77" s="158">
        <f>'21Q4_P8'!AH77</f>
        <v>29800499376</v>
      </c>
      <c r="AI77" s="158">
        <f>'21Q4_P8'!AI77</f>
        <v>45124372356</v>
      </c>
      <c r="AJ77" s="158">
        <f>'21Q4_P8'!AJ77</f>
        <v>60926805871</v>
      </c>
      <c r="AK77" s="158">
        <f>'21Q4_P8'!AK77</f>
        <v>16585097815</v>
      </c>
      <c r="AL77" s="158">
        <f>'21Q4_P8'!AL77</f>
        <v>32884778319</v>
      </c>
      <c r="AM77" s="158">
        <f>'21Q4_P8'!AM77</f>
        <v>48865627903</v>
      </c>
      <c r="AN77" s="158">
        <f>'21Q4_P8'!AN77</f>
        <v>66042122418</v>
      </c>
      <c r="AO77" s="158">
        <f>'22Q4_P8'!AO77</f>
        <v>17085356553</v>
      </c>
      <c r="AP77" s="158">
        <f>'22Q4_P8'!AP77</f>
        <v>35648155067</v>
      </c>
      <c r="AQ77" s="158">
        <f>'22Q4_P8'!AQ77</f>
        <v>54069012708</v>
      </c>
      <c r="AR77" s="158">
        <f>'22Q4_P8'!AR77</f>
        <v>72029107539</v>
      </c>
      <c r="AS77" s="158">
        <f>'23Q1_P1'!Q9</f>
        <v>17706426354</v>
      </c>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636</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58">
        <f>'21Q4_P8'!U78</f>
        <v>3686457328</v>
      </c>
      <c r="V78" s="158">
        <f>'21Q4_P8'!V78</f>
        <v>7643481925</v>
      </c>
      <c r="W78" s="158">
        <f>'21Q4_P8'!W78</f>
        <v>12716365091</v>
      </c>
      <c r="X78" s="158">
        <f>'21Q4_P8'!X78</f>
        <v>18644121359</v>
      </c>
      <c r="Y78" s="158">
        <f>'21Q4_P8'!Y78</f>
        <v>6131104357</v>
      </c>
      <c r="Z78" s="158">
        <f>'21Q4_P8'!Z78</f>
        <v>12287217983</v>
      </c>
      <c r="AA78" s="158">
        <f>'21Q4_P8'!AA78</f>
        <v>19016752917</v>
      </c>
      <c r="AB78" s="158">
        <f>'21Q4_P8'!AB78</f>
        <v>26441814440</v>
      </c>
      <c r="AC78" s="158">
        <f>'21Q4_P8'!AC78</f>
        <v>8477873011</v>
      </c>
      <c r="AD78" s="158">
        <f>'21Q4_P8'!AD78</f>
        <v>17117536358</v>
      </c>
      <c r="AE78" s="158">
        <f>'21Q4_P8'!AE78</f>
        <v>26202367897</v>
      </c>
      <c r="AF78" s="158">
        <f>'21Q4_P8'!AF78</f>
        <v>35085637259</v>
      </c>
      <c r="AG78" s="158">
        <f>'21Q4_P8'!AG78</f>
        <v>9347644043</v>
      </c>
      <c r="AH78" s="158">
        <f>'21Q4_P8'!AH78</f>
        <v>19103844781</v>
      </c>
      <c r="AI78" s="158">
        <f>'21Q4_P8'!AI78</f>
        <v>30826619989</v>
      </c>
      <c r="AJ78" s="158">
        <f>'21Q4_P8'!AJ78</f>
        <v>42303539051</v>
      </c>
      <c r="AK78" s="158">
        <f>'21Q4_P8'!AK78</f>
        <v>11671131728</v>
      </c>
      <c r="AL78" s="158">
        <f>'21Q4_P8'!AL78</f>
        <v>23587982760</v>
      </c>
      <c r="AM78" s="158">
        <f>'21Q4_P8'!AM78</f>
        <v>35871668615</v>
      </c>
      <c r="AN78" s="158">
        <f>'21Q4_P8'!AN78</f>
        <v>47602846123</v>
      </c>
      <c r="AO78" s="158">
        <f>'22Q4_P8'!AO78</f>
        <v>12082106976</v>
      </c>
      <c r="AP78" s="158">
        <f>'22Q4_P8'!AP78</f>
        <v>24171700885</v>
      </c>
      <c r="AQ78" s="158">
        <f>'22Q4_P8'!AQ78</f>
        <v>36528438846</v>
      </c>
      <c r="AR78" s="158">
        <f>'22Q4_P8'!AR78</f>
        <v>48536985348</v>
      </c>
      <c r="AS78" s="158">
        <f>'23Q1_P1'!Q10</f>
        <v>12619309126</v>
      </c>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636</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58">
        <f>'21Q4_P8'!U79</f>
        <v>311311680</v>
      </c>
      <c r="V79" s="158">
        <f>'21Q4_P8'!V79</f>
        <v>656854470</v>
      </c>
      <c r="W79" s="158">
        <f>'21Q4_P8'!W79</f>
        <v>1054530495</v>
      </c>
      <c r="X79" s="158">
        <f>'21Q4_P8'!X79</f>
        <v>1451321344</v>
      </c>
      <c r="Y79" s="158">
        <f>'21Q4_P8'!Y79</f>
        <v>371553439</v>
      </c>
      <c r="Z79" s="158">
        <f>'21Q4_P8'!Z79</f>
        <v>774550540</v>
      </c>
      <c r="AA79" s="158">
        <f>'21Q4_P8'!AA79</f>
        <v>1199817185</v>
      </c>
      <c r="AB79" s="158">
        <f>'21Q4_P8'!AB79</f>
        <v>1616207102</v>
      </c>
      <c r="AC79" s="158">
        <f>'21Q4_P8'!AC79</f>
        <v>455746337</v>
      </c>
      <c r="AD79" s="158">
        <f>'21Q4_P8'!AD79</f>
        <v>926653057</v>
      </c>
      <c r="AE79" s="158">
        <f>'21Q4_P8'!AE79</f>
        <v>1419436846</v>
      </c>
      <c r="AF79" s="158">
        <f>'21Q4_P8'!AF79</f>
        <v>1925445106</v>
      </c>
      <c r="AG79" s="158">
        <f>'21Q4_P8'!AG79</f>
        <v>583508639</v>
      </c>
      <c r="AH79" s="158">
        <f>'21Q4_P8'!AH79</f>
        <v>1172102380</v>
      </c>
      <c r="AI79" s="158">
        <f>'21Q4_P8'!AI79</f>
        <v>1778326899</v>
      </c>
      <c r="AJ79" s="158">
        <f>'21Q4_P8'!AJ79</f>
        <v>2427190172</v>
      </c>
      <c r="AK79" s="158">
        <f>'21Q4_P8'!AK79</f>
        <v>702477106</v>
      </c>
      <c r="AL79" s="158">
        <f>'21Q4_P8'!AL79</f>
        <v>1407295791</v>
      </c>
      <c r="AM79" s="158">
        <f>'21Q4_P8'!AM79</f>
        <v>2138739668</v>
      </c>
      <c r="AN79" s="158">
        <f>'21Q4_P8'!AN79</f>
        <v>3078627612</v>
      </c>
      <c r="AO79" s="158">
        <f>'22Q4_P8'!AO79</f>
        <v>2721858722</v>
      </c>
      <c r="AP79" s="158">
        <f>'22Q4_P8'!AP79</f>
        <v>5013537864</v>
      </c>
      <c r="AQ79" s="158">
        <f>'22Q4_P8'!AQ79</f>
        <v>7413984118</v>
      </c>
      <c r="AR79" s="158">
        <f>'22Q4_P8'!AR79</f>
        <v>9930734172</v>
      </c>
      <c r="AS79" s="158">
        <f>'23Q1_P1'!Q11</f>
        <v>2446940583</v>
      </c>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636</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59">
        <f>'21Q4_P8'!U80</f>
        <v>184865023</v>
      </c>
      <c r="V80" s="159">
        <f>'21Q4_P8'!V80</f>
        <v>371581891</v>
      </c>
      <c r="W80" s="159">
        <f>'21Q4_P8'!W80</f>
        <v>494321148</v>
      </c>
      <c r="X80" s="159">
        <f>'21Q4_P8'!X80</f>
        <v>632471615</v>
      </c>
      <c r="Y80" s="159">
        <f>'21Q4_P8'!Y80</f>
        <v>180738042</v>
      </c>
      <c r="Z80" s="159">
        <f>'21Q4_P8'!Z80</f>
        <v>326116629</v>
      </c>
      <c r="AA80" s="159">
        <f>'21Q4_P8'!AA80</f>
        <v>419048345</v>
      </c>
      <c r="AB80" s="159">
        <f>'21Q4_P8'!AB80</f>
        <v>552581147</v>
      </c>
      <c r="AC80" s="159">
        <f>'21Q4_P8'!AC80</f>
        <v>119336176</v>
      </c>
      <c r="AD80" s="159">
        <f>'21Q4_P8'!AD80</f>
        <v>246833204</v>
      </c>
      <c r="AE80" s="159">
        <f>'21Q4_P8'!AE80</f>
        <v>337870484</v>
      </c>
      <c r="AF80" s="159">
        <f>'21Q4_P8'!AF80</f>
        <v>445411172</v>
      </c>
      <c r="AG80" s="159">
        <f>'21Q4_P8'!AG80</f>
        <v>133444603</v>
      </c>
      <c r="AH80" s="159">
        <f>'21Q4_P8'!AH80</f>
        <v>284066943</v>
      </c>
      <c r="AI80" s="159">
        <f>'21Q4_P8'!AI80</f>
        <v>389634319</v>
      </c>
      <c r="AJ80" s="159">
        <f>'21Q4_P8'!AJ80</f>
        <v>524664587</v>
      </c>
      <c r="AK80" s="159">
        <f>'21Q4_P8'!AK80</f>
        <v>136302549</v>
      </c>
      <c r="AL80" s="159">
        <f>'21Q4_P8'!AL80</f>
        <v>270856412</v>
      </c>
      <c r="AM80" s="159">
        <f>'21Q4_P8'!AM80</f>
        <v>379462836</v>
      </c>
      <c r="AN80" s="159">
        <f>'21Q4_P8'!AN80</f>
        <v>516254247</v>
      </c>
      <c r="AO80" s="159">
        <f>'22Q4_P8'!AO80</f>
        <v>170005868</v>
      </c>
      <c r="AP80" s="159">
        <f>'22Q4_P8'!AP80</f>
        <v>307533331</v>
      </c>
      <c r="AQ80" s="159">
        <f>'22Q4_P8'!AQ80</f>
        <v>429483655</v>
      </c>
      <c r="AR80" s="159">
        <f>'22Q4_P8'!AR80</f>
        <v>591713587</v>
      </c>
      <c r="AS80" s="159">
        <f>'23Q1_P1'!Q12</f>
        <v>150566999</v>
      </c>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636</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74:BT74"/>
    <mergeCell ref="BU74:BX74"/>
    <mergeCell ref="AS74:AV74"/>
    <mergeCell ref="AW74:AZ74"/>
    <mergeCell ref="BA74:BD74"/>
    <mergeCell ref="BE74:BH74"/>
    <mergeCell ref="BI74:BL74"/>
    <mergeCell ref="BM74:BP74"/>
  </mergeCells>
  <phoneticPr fontId="3"/>
  <printOptions horizontalCentered="1"/>
  <pageMargins left="0.7" right="0.7" top="0.75" bottom="0.75" header="0.3" footer="0.3"/>
  <pageSetup paperSize="9" scale="75" orientation="portrait" r:id="rId1"/>
  <headerFooter>
    <oddFooter>&amp;R8</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7981-111E-482E-8E50-FD617370A0A0}">
  <dimension ref="A1:CB84"/>
  <sheetViews>
    <sheetView defaultGridColor="0" colorId="23" zoomScaleNormal="100" workbookViewId="0">
      <pane xSplit="11" ySplit="2" topLeftCell="AQ3"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635</v>
      </c>
      <c r="CB2" s="3" t="s">
        <v>89</v>
      </c>
    </row>
    <row r="3" spans="1:80" ht="15" customHeight="1" x14ac:dyDescent="0.25">
      <c r="L3" s="27"/>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Y33" s="27" t="s">
        <v>821</v>
      </c>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'23Q1_パラメータ設定'!$F$4</f>
        <v>FY2022</v>
      </c>
      <c r="D56" s="353"/>
      <c r="E56" s="353"/>
      <c r="F56" s="354"/>
      <c r="G56" s="355" t="str">
        <f>'23Q1_パラメータ設定'!$G$4</f>
        <v>FY2023</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57" t="s">
        <v>379</v>
      </c>
      <c r="H57" s="33" t="s">
        <v>383</v>
      </c>
      <c r="I57" s="33" t="s">
        <v>384</v>
      </c>
      <c r="J57" s="80" t="s">
        <v>378</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C63" si="1">+IF(OR(AO58="",AO58=0),"―",IF(AO58&lt;0,ROUNDDOWN(AO58/10^6,0)+-0.0000001,ROUNDDOWN(AO58/10^6,0)))</f>
        <v>1483</v>
      </c>
      <c r="D58" s="107">
        <f t="shared" ref="D58:D63" si="2">+IF(OR(AP58="",AP58=0),"―",IF(AP58&lt;0,ROUNDDOWN(AP58/10^6,0)+-0.0000001,ROUNDDOWN(AP58/10^6,0)))</f>
        <v>1636</v>
      </c>
      <c r="E58" s="107">
        <f t="shared" ref="E58:E63" si="3">+IF(OR(AQ58="",AQ58=0),"―",IF(AQ58&lt;0,ROUNDDOWN(AQ58/10^6,0)+-0.0000001,ROUNDDOWN(AQ58/10^6,0)))</f>
        <v>1809</v>
      </c>
      <c r="F58" s="107">
        <f t="shared" ref="F58:F63" si="4">+IF(OR(AR58="",AR58=0),"―",IF(AR58&lt;0,ROUNDDOWN(AR58/10^6,0)+-0.0000001,ROUNDDOWN(AR58/10^6,0)))</f>
        <v>1395</v>
      </c>
      <c r="G58" s="107">
        <f t="shared" ref="G58:G63" si="5">+IF(OR(AS58="",AS58=0),"―",IF(AS58&lt;0,ROUNDDOWN(AS58/10^6,0)+-0.0000001,ROUNDDOWN(AS58/10^6,0)))</f>
        <v>1195</v>
      </c>
      <c r="H58" s="107" t="str">
        <f t="shared" ref="H58:H63" si="6">+IF(OR(AT58="",AT58=0),"―",IF(AT58&lt;0,ROUNDDOWN(AT58/10^6,0)+-0.0000001,ROUNDDOWN(AT58/10^6,0)))</f>
        <v>―</v>
      </c>
      <c r="I58" s="107" t="str">
        <f t="shared" ref="I58:I63" si="7">+IF(OR(AU58="",AU58=0),"―",IF(AU58&lt;0,ROUNDDOWN(AU58/10^6,0)+-0.0000001,ROUNDDOWN(AU58/10^6,0)))</f>
        <v>―</v>
      </c>
      <c r="J58" s="107" t="str">
        <f t="shared" ref="J58:J63" si="8">+IF(OR(AV58="",AV58=0),"―",IF(AV58&lt;0,ROUNDDOWN(AV58/10^6,0)+-0.0000001,ROUNDDOWN(AV58/10^6,0)))</f>
        <v>―</v>
      </c>
      <c r="K58" s="67"/>
      <c r="L58" s="67" t="s">
        <v>362</v>
      </c>
      <c r="M58" s="107">
        <f>SUM(M59:M63)</f>
        <v>0</v>
      </c>
      <c r="N58" s="107">
        <f t="shared" ref="N58:BX58" si="9">SUM(N59:N63)</f>
        <v>0</v>
      </c>
      <c r="O58" s="107">
        <f t="shared" si="9"/>
        <v>0</v>
      </c>
      <c r="P58" s="107">
        <f t="shared" si="9"/>
        <v>0</v>
      </c>
      <c r="Q58" s="107">
        <f t="shared" si="9"/>
        <v>0</v>
      </c>
      <c r="R58" s="107">
        <f t="shared" si="9"/>
        <v>0</v>
      </c>
      <c r="S58" s="107">
        <f t="shared" si="9"/>
        <v>0</v>
      </c>
      <c r="T58" s="107">
        <f t="shared" si="9"/>
        <v>0</v>
      </c>
      <c r="U58" s="107">
        <f t="shared" si="9"/>
        <v>947619260</v>
      </c>
      <c r="V58" s="107">
        <f t="shared" si="9"/>
        <v>1018911820</v>
      </c>
      <c r="W58" s="107">
        <f t="shared" si="9"/>
        <v>1045701552</v>
      </c>
      <c r="X58" s="107">
        <f t="shared" si="9"/>
        <v>1176748495</v>
      </c>
      <c r="Y58" s="107">
        <f t="shared" si="9"/>
        <v>1265010347</v>
      </c>
      <c r="Z58" s="107">
        <f t="shared" si="9"/>
        <v>1277871820</v>
      </c>
      <c r="AA58" s="107">
        <f t="shared" si="9"/>
        <v>1299249790</v>
      </c>
      <c r="AB58" s="107">
        <f t="shared" si="9"/>
        <v>1188488289</v>
      </c>
      <c r="AC58" s="107">
        <f t="shared" si="9"/>
        <v>1085107036</v>
      </c>
      <c r="AD58" s="107">
        <f t="shared" si="9"/>
        <v>1407904706</v>
      </c>
      <c r="AE58" s="107">
        <f t="shared" si="9"/>
        <v>1480682825</v>
      </c>
      <c r="AF58" s="107">
        <f t="shared" si="9"/>
        <v>1492156494</v>
      </c>
      <c r="AG58" s="107">
        <f t="shared" si="9"/>
        <v>1162908424</v>
      </c>
      <c r="AH58" s="107">
        <f t="shared" si="9"/>
        <v>1910127241</v>
      </c>
      <c r="AI58" s="107">
        <f t="shared" si="9"/>
        <v>1761894621</v>
      </c>
      <c r="AJ58" s="107">
        <f t="shared" si="9"/>
        <v>1227718428</v>
      </c>
      <c r="AK58" s="107">
        <f t="shared" si="9"/>
        <v>1607779144</v>
      </c>
      <c r="AL58" s="107">
        <f t="shared" si="9"/>
        <v>1840894213</v>
      </c>
      <c r="AM58" s="107">
        <f t="shared" si="9"/>
        <v>1804573722</v>
      </c>
      <c r="AN58" s="107">
        <f t="shared" si="9"/>
        <v>1066655337</v>
      </c>
      <c r="AO58" s="107">
        <f>SUM(AO59:AO63)</f>
        <v>1483987740</v>
      </c>
      <c r="AP58" s="107">
        <f>SUM(AP59:AP63)</f>
        <v>1636545272</v>
      </c>
      <c r="AQ58" s="107">
        <f>SUM(AQ59:AQ63)</f>
        <v>1809714755</v>
      </c>
      <c r="AR58" s="107">
        <f>SUM(AR59:AR63)</f>
        <v>1395603617</v>
      </c>
      <c r="AS58" s="107">
        <f t="shared" si="9"/>
        <v>1195006231</v>
      </c>
      <c r="AT58" s="107"/>
      <c r="AU58" s="107"/>
      <c r="AV58" s="107"/>
      <c r="AW58" s="107">
        <f t="shared" si="9"/>
        <v>0</v>
      </c>
      <c r="AX58" s="107">
        <f t="shared" si="9"/>
        <v>0</v>
      </c>
      <c r="AY58" s="107">
        <f t="shared" si="9"/>
        <v>0</v>
      </c>
      <c r="AZ58" s="107">
        <f t="shared" si="9"/>
        <v>0</v>
      </c>
      <c r="BA58" s="107">
        <f t="shared" si="9"/>
        <v>0</v>
      </c>
      <c r="BB58" s="107">
        <f t="shared" si="9"/>
        <v>0</v>
      </c>
      <c r="BC58" s="107">
        <f t="shared" si="9"/>
        <v>0</v>
      </c>
      <c r="BD58" s="107">
        <f t="shared" si="9"/>
        <v>0</v>
      </c>
      <c r="BE58" s="107">
        <f t="shared" si="9"/>
        <v>0</v>
      </c>
      <c r="BF58" s="107">
        <f t="shared" si="9"/>
        <v>0</v>
      </c>
      <c r="BG58" s="107">
        <f t="shared" si="9"/>
        <v>0</v>
      </c>
      <c r="BH58" s="107">
        <f t="shared" si="9"/>
        <v>0</v>
      </c>
      <c r="BI58" s="107">
        <f t="shared" si="9"/>
        <v>0</v>
      </c>
      <c r="BJ58" s="107">
        <f t="shared" si="9"/>
        <v>0</v>
      </c>
      <c r="BK58" s="107">
        <f t="shared" si="9"/>
        <v>0</v>
      </c>
      <c r="BL58" s="107">
        <f t="shared" si="9"/>
        <v>0</v>
      </c>
      <c r="BM58" s="107">
        <f t="shared" si="9"/>
        <v>0</v>
      </c>
      <c r="BN58" s="107">
        <f t="shared" si="9"/>
        <v>0</v>
      </c>
      <c r="BO58" s="107">
        <f t="shared" si="9"/>
        <v>0</v>
      </c>
      <c r="BP58" s="107">
        <f t="shared" si="9"/>
        <v>0</v>
      </c>
      <c r="BQ58" s="107">
        <f t="shared" si="9"/>
        <v>0</v>
      </c>
      <c r="BR58" s="107">
        <f t="shared" si="9"/>
        <v>0</v>
      </c>
      <c r="BS58" s="107">
        <f t="shared" si="9"/>
        <v>0</v>
      </c>
      <c r="BT58" s="107">
        <f t="shared" si="9"/>
        <v>0</v>
      </c>
      <c r="BU58" s="107">
        <f t="shared" si="9"/>
        <v>0</v>
      </c>
      <c r="BV58" s="107">
        <f t="shared" si="9"/>
        <v>0</v>
      </c>
      <c r="BW58" s="107">
        <f t="shared" si="9"/>
        <v>0</v>
      </c>
      <c r="BX58" s="107">
        <f t="shared" si="9"/>
        <v>0</v>
      </c>
      <c r="CB58" s="3" t="s">
        <v>89</v>
      </c>
    </row>
    <row r="59" spans="1:80" s="27" customFormat="1" ht="15" customHeight="1" x14ac:dyDescent="0.25">
      <c r="A59" s="38" t="s">
        <v>10</v>
      </c>
      <c r="B59" s="12" t="s">
        <v>13</v>
      </c>
      <c r="C59" s="110">
        <f t="shared" si="1"/>
        <v>2131</v>
      </c>
      <c r="D59" s="110">
        <f t="shared" si="2"/>
        <v>2275</v>
      </c>
      <c r="E59" s="110">
        <f t="shared" si="3"/>
        <v>2233</v>
      </c>
      <c r="F59" s="110">
        <f t="shared" si="4"/>
        <v>2320</v>
      </c>
      <c r="G59" s="110">
        <f t="shared" si="5"/>
        <v>2059</v>
      </c>
      <c r="H59" s="110" t="str">
        <f t="shared" si="6"/>
        <v>―</v>
      </c>
      <c r="I59" s="110" t="str">
        <f t="shared" si="7"/>
        <v>―</v>
      </c>
      <c r="J59" s="110" t="str">
        <f t="shared" si="8"/>
        <v>―</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f>X79-W79</f>
        <v>1521023578</v>
      </c>
      <c r="Y59" s="110">
        <f>Y79</f>
        <v>1393786246</v>
      </c>
      <c r="Z59" s="110">
        <f>Z79-Y79</f>
        <v>1505455082</v>
      </c>
      <c r="AA59" s="110">
        <f>AA79-Z79</f>
        <v>1563531902</v>
      </c>
      <c r="AB59" s="110">
        <f>AB79-AA79</f>
        <v>1642832185</v>
      </c>
      <c r="AC59" s="110">
        <f>AC79</f>
        <v>1549965851</v>
      </c>
      <c r="AD59" s="110">
        <f>AD79-AC79</f>
        <v>1586929361</v>
      </c>
      <c r="AE59" s="110">
        <f>AE79-AD79</f>
        <v>1637151930</v>
      </c>
      <c r="AF59" s="110">
        <f>AF79-AE79</f>
        <v>1807409840</v>
      </c>
      <c r="AG59" s="110">
        <f>AG79</f>
        <v>1820996819</v>
      </c>
      <c r="AH59" s="110">
        <f>AH79-AG79</f>
        <v>2059014960</v>
      </c>
      <c r="AI59" s="110">
        <f>AI79-AH79</f>
        <v>1979635802</v>
      </c>
      <c r="AJ59" s="110">
        <f>AJ79-AI79</f>
        <v>1861003423</v>
      </c>
      <c r="AK59" s="110">
        <f>AK79</f>
        <v>2056453880</v>
      </c>
      <c r="AL59" s="110">
        <f>AL79-AK79</f>
        <v>2234123479</v>
      </c>
      <c r="AM59" s="110">
        <f>AM79-AL79</f>
        <v>2047282255</v>
      </c>
      <c r="AN59" s="110">
        <f>AN79-AM79</f>
        <v>2112572059</v>
      </c>
      <c r="AO59" s="110">
        <f>AO79</f>
        <v>2131255409</v>
      </c>
      <c r="AP59" s="110">
        <f t="shared" ref="AP59:AR63" si="10">AP79-AO79</f>
        <v>2275184724</v>
      </c>
      <c r="AQ59" s="110">
        <f t="shared" si="10"/>
        <v>2233940499</v>
      </c>
      <c r="AR59" s="110">
        <f t="shared" si="10"/>
        <v>2320113969</v>
      </c>
      <c r="AS59" s="110">
        <f>AS79</f>
        <v>2059909818</v>
      </c>
      <c r="AT59" s="110"/>
      <c r="AU59" s="110"/>
      <c r="AV59" s="110"/>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671</v>
      </c>
      <c r="D60" s="110">
        <f t="shared" si="2"/>
        <v>672</v>
      </c>
      <c r="E60" s="110">
        <f t="shared" si="3"/>
        <v>830</v>
      </c>
      <c r="F60" s="110">
        <f t="shared" si="4"/>
        <v>346</v>
      </c>
      <c r="G60" s="110">
        <f t="shared" si="5"/>
        <v>706</v>
      </c>
      <c r="H60" s="110" t="str">
        <f t="shared" si="6"/>
        <v>―</v>
      </c>
      <c r="I60" s="110" t="str">
        <f t="shared" si="7"/>
        <v>―</v>
      </c>
      <c r="J60" s="110" t="str">
        <f t="shared" si="8"/>
        <v>―</v>
      </c>
      <c r="K60" s="67"/>
      <c r="L60" s="67" t="s">
        <v>365</v>
      </c>
      <c r="M60" s="110">
        <f>M80</f>
        <v>0</v>
      </c>
      <c r="N60" s="110">
        <f t="shared" ref="N60:P63" si="11">N80-M80</f>
        <v>0</v>
      </c>
      <c r="O60" s="110">
        <f t="shared" si="11"/>
        <v>0</v>
      </c>
      <c r="P60" s="110">
        <f t="shared" si="11"/>
        <v>0</v>
      </c>
      <c r="Q60" s="110">
        <f>Q80</f>
        <v>0</v>
      </c>
      <c r="R60" s="110">
        <f t="shared" ref="R60:T63" si="12">R80-Q80</f>
        <v>0</v>
      </c>
      <c r="S60" s="110">
        <f t="shared" si="12"/>
        <v>0</v>
      </c>
      <c r="T60" s="110">
        <f t="shared" si="12"/>
        <v>0</v>
      </c>
      <c r="U60" s="110">
        <f>U80</f>
        <v>238642942</v>
      </c>
      <c r="V60" s="110">
        <f t="shared" ref="V60:X63" si="13">V80-U80</f>
        <v>169871708</v>
      </c>
      <c r="W60" s="110">
        <f t="shared" si="13"/>
        <v>233139214</v>
      </c>
      <c r="X60" s="110">
        <f t="shared" si="13"/>
        <v>274359394</v>
      </c>
      <c r="Y60" s="110">
        <f>Y80</f>
        <v>446345796</v>
      </c>
      <c r="Z60" s="110">
        <f t="shared" ref="Z60:AB63" si="14">Z80-Y80</f>
        <v>401081609</v>
      </c>
      <c r="AA60" s="110">
        <f t="shared" si="14"/>
        <v>507773628</v>
      </c>
      <c r="AB60" s="110">
        <f t="shared" si="14"/>
        <v>349782359</v>
      </c>
      <c r="AC60" s="110">
        <f>AC80</f>
        <v>366057458</v>
      </c>
      <c r="AD60" s="110">
        <f t="shared" ref="AD60:AF63" si="15">AD80-AC80</f>
        <v>524647436</v>
      </c>
      <c r="AE60" s="110">
        <f t="shared" si="15"/>
        <v>628318783</v>
      </c>
      <c r="AF60" s="110">
        <f t="shared" si="15"/>
        <v>511688208</v>
      </c>
      <c r="AG60" s="110">
        <f>AG80</f>
        <v>239935602</v>
      </c>
      <c r="AH60" s="110">
        <f t="shared" ref="AH60:AJ63" si="16">AH80-AG80</f>
        <v>653120036</v>
      </c>
      <c r="AI60" s="110">
        <f t="shared" si="16"/>
        <v>672241723</v>
      </c>
      <c r="AJ60" s="110">
        <f t="shared" si="16"/>
        <v>467819543</v>
      </c>
      <c r="AK60" s="110">
        <f>AK80</f>
        <v>585574089</v>
      </c>
      <c r="AL60" s="110">
        <f t="shared" ref="AL60:AN63" si="17">AL80-AK80</f>
        <v>728959303</v>
      </c>
      <c r="AM60" s="110">
        <f t="shared" si="17"/>
        <v>957446800</v>
      </c>
      <c r="AN60" s="110">
        <f t="shared" si="17"/>
        <v>303586757</v>
      </c>
      <c r="AO60" s="110">
        <f>AO80</f>
        <v>671600227</v>
      </c>
      <c r="AP60" s="110">
        <f t="shared" si="10"/>
        <v>672259194</v>
      </c>
      <c r="AQ60" s="110">
        <f t="shared" si="10"/>
        <v>830671686</v>
      </c>
      <c r="AR60" s="110">
        <f t="shared" si="10"/>
        <v>346737312</v>
      </c>
      <c r="AS60" s="110">
        <f>AS80</f>
        <v>706841059</v>
      </c>
      <c r="AT60" s="110"/>
      <c r="AU60" s="110"/>
      <c r="AV60" s="110"/>
      <c r="AW60" s="110">
        <f>AW80</f>
        <v>0</v>
      </c>
      <c r="AX60" s="110">
        <f t="shared" ref="AX60:AZ63" si="18">AX80-AW80</f>
        <v>0</v>
      </c>
      <c r="AY60" s="110">
        <f t="shared" si="18"/>
        <v>0</v>
      </c>
      <c r="AZ60" s="110">
        <f t="shared" si="18"/>
        <v>0</v>
      </c>
      <c r="BA60" s="110">
        <f>BA80</f>
        <v>0</v>
      </c>
      <c r="BB60" s="110">
        <f t="shared" ref="BB60:BD63" si="19">BB80-BA80</f>
        <v>0</v>
      </c>
      <c r="BC60" s="110">
        <f t="shared" si="19"/>
        <v>0</v>
      </c>
      <c r="BD60" s="110">
        <f t="shared" si="19"/>
        <v>0</v>
      </c>
      <c r="BE60" s="110">
        <f>BE80</f>
        <v>0</v>
      </c>
      <c r="BF60" s="110">
        <f t="shared" ref="BF60:BH63" si="20">BF80-BE80</f>
        <v>0</v>
      </c>
      <c r="BG60" s="110">
        <f t="shared" si="20"/>
        <v>0</v>
      </c>
      <c r="BH60" s="110">
        <f t="shared" si="20"/>
        <v>0</v>
      </c>
      <c r="BI60" s="110">
        <f>BI80</f>
        <v>0</v>
      </c>
      <c r="BJ60" s="110">
        <f t="shared" ref="BJ60:BL63" si="21">BJ80-BI80</f>
        <v>0</v>
      </c>
      <c r="BK60" s="110">
        <f t="shared" si="21"/>
        <v>0</v>
      </c>
      <c r="BL60" s="110">
        <f t="shared" si="21"/>
        <v>0</v>
      </c>
      <c r="BM60" s="110">
        <f>BM80</f>
        <v>0</v>
      </c>
      <c r="BN60" s="110">
        <f t="shared" ref="BN60:BP63" si="22">BN80-BM80</f>
        <v>0</v>
      </c>
      <c r="BO60" s="110">
        <f t="shared" si="22"/>
        <v>0</v>
      </c>
      <c r="BP60" s="110">
        <f t="shared" si="22"/>
        <v>0</v>
      </c>
      <c r="BQ60" s="110">
        <f>BQ80</f>
        <v>0</v>
      </c>
      <c r="BR60" s="110">
        <f t="shared" ref="BR60:BT63" si="23">BR80-BQ80</f>
        <v>0</v>
      </c>
      <c r="BS60" s="110">
        <f t="shared" si="23"/>
        <v>0</v>
      </c>
      <c r="BT60" s="110">
        <f t="shared" si="23"/>
        <v>0</v>
      </c>
      <c r="BU60" s="110">
        <f>BU80</f>
        <v>0</v>
      </c>
      <c r="BV60" s="110">
        <f t="shared" ref="BV60:BX63" si="24">BV80-BU80</f>
        <v>0</v>
      </c>
      <c r="BW60" s="110">
        <f t="shared" si="24"/>
        <v>0</v>
      </c>
      <c r="BX60" s="110">
        <f t="shared" si="24"/>
        <v>0</v>
      </c>
      <c r="BY60" s="65"/>
      <c r="BZ60" s="65"/>
      <c r="CA60" s="65"/>
      <c r="CB60" s="3" t="s">
        <v>89</v>
      </c>
    </row>
    <row r="61" spans="1:80" s="27" customFormat="1" ht="15" customHeight="1" x14ac:dyDescent="0.25">
      <c r="A61" s="38" t="s">
        <v>14</v>
      </c>
      <c r="B61" s="12" t="s">
        <v>77</v>
      </c>
      <c r="C61" s="110">
        <f t="shared" si="1"/>
        <v>58</v>
      </c>
      <c r="D61" s="110">
        <f t="shared" si="2"/>
        <v>70</v>
      </c>
      <c r="E61" s="110">
        <f t="shared" si="3"/>
        <v>189</v>
      </c>
      <c r="F61" s="110">
        <f t="shared" si="4"/>
        <v>185</v>
      </c>
      <c r="G61" s="110">
        <f t="shared" si="5"/>
        <v>16</v>
      </c>
      <c r="H61" s="110" t="str">
        <f t="shared" si="6"/>
        <v>―</v>
      </c>
      <c r="I61" s="110" t="str">
        <f t="shared" si="7"/>
        <v>―</v>
      </c>
      <c r="J61" s="110" t="str">
        <f t="shared" si="8"/>
        <v>―</v>
      </c>
      <c r="K61" s="67"/>
      <c r="L61" s="67" t="s">
        <v>366</v>
      </c>
      <c r="M61" s="110">
        <f>M81</f>
        <v>0</v>
      </c>
      <c r="N61" s="110">
        <f t="shared" si="11"/>
        <v>0</v>
      </c>
      <c r="O61" s="110">
        <f t="shared" si="11"/>
        <v>0</v>
      </c>
      <c r="P61" s="110">
        <f t="shared" si="11"/>
        <v>0</v>
      </c>
      <c r="Q61" s="110">
        <f>Q81</f>
        <v>0</v>
      </c>
      <c r="R61" s="110">
        <f t="shared" si="12"/>
        <v>0</v>
      </c>
      <c r="S61" s="110">
        <f t="shared" si="12"/>
        <v>0</v>
      </c>
      <c r="T61" s="110">
        <f t="shared" si="12"/>
        <v>0</v>
      </c>
      <c r="U61" s="110">
        <f>U81</f>
        <v>8598499</v>
      </c>
      <c r="V61" s="110">
        <f t="shared" si="13"/>
        <v>25048029</v>
      </c>
      <c r="W61" s="110">
        <f t="shared" si="13"/>
        <v>48819106</v>
      </c>
      <c r="X61" s="110">
        <f t="shared" si="13"/>
        <v>48093639</v>
      </c>
      <c r="Y61" s="110">
        <f>Y81</f>
        <v>29123242</v>
      </c>
      <c r="Z61" s="110">
        <f t="shared" si="14"/>
        <v>63185878</v>
      </c>
      <c r="AA61" s="110">
        <f t="shared" si="14"/>
        <v>62106113</v>
      </c>
      <c r="AB61" s="110">
        <f t="shared" si="14"/>
        <v>9818289</v>
      </c>
      <c r="AC61" s="110">
        <f>AC81</f>
        <v>42957779</v>
      </c>
      <c r="AD61" s="110">
        <f t="shared" si="15"/>
        <v>61036583</v>
      </c>
      <c r="AE61" s="110">
        <f t="shared" si="15"/>
        <v>70081145</v>
      </c>
      <c r="AF61" s="110">
        <f t="shared" si="15"/>
        <v>41963813</v>
      </c>
      <c r="AG61" s="110">
        <f>AG81</f>
        <v>51453754</v>
      </c>
      <c r="AH61" s="110">
        <f t="shared" si="16"/>
        <v>80676993</v>
      </c>
      <c r="AI61" s="110">
        <f t="shared" si="16"/>
        <v>72344322</v>
      </c>
      <c r="AJ61" s="110">
        <f t="shared" si="16"/>
        <v>50946933</v>
      </c>
      <c r="AK61" s="110">
        <f>AK81</f>
        <v>52617882</v>
      </c>
      <c r="AL61" s="110">
        <f t="shared" si="17"/>
        <v>88483962</v>
      </c>
      <c r="AM61" s="110">
        <f t="shared" si="17"/>
        <v>93958279</v>
      </c>
      <c r="AN61" s="110">
        <f t="shared" si="17"/>
        <v>-12999334</v>
      </c>
      <c r="AO61" s="110">
        <f>AO81</f>
        <v>58463442</v>
      </c>
      <c r="AP61" s="110">
        <f t="shared" si="10"/>
        <v>70831340</v>
      </c>
      <c r="AQ61" s="110">
        <f t="shared" si="10"/>
        <v>189998121</v>
      </c>
      <c r="AR61" s="110">
        <f t="shared" si="10"/>
        <v>185256058</v>
      </c>
      <c r="AS61" s="110">
        <f>AS81</f>
        <v>16439512</v>
      </c>
      <c r="AT61" s="110"/>
      <c r="AU61" s="110"/>
      <c r="AV61" s="110"/>
      <c r="AW61" s="110">
        <f>AW81</f>
        <v>0</v>
      </c>
      <c r="AX61" s="110">
        <f t="shared" si="18"/>
        <v>0</v>
      </c>
      <c r="AY61" s="110">
        <f t="shared" si="18"/>
        <v>0</v>
      </c>
      <c r="AZ61" s="110">
        <f t="shared" si="18"/>
        <v>0</v>
      </c>
      <c r="BA61" s="110">
        <f>BA81</f>
        <v>0</v>
      </c>
      <c r="BB61" s="110">
        <f t="shared" si="19"/>
        <v>0</v>
      </c>
      <c r="BC61" s="110">
        <f t="shared" si="19"/>
        <v>0</v>
      </c>
      <c r="BD61" s="110">
        <f t="shared" si="19"/>
        <v>0</v>
      </c>
      <c r="BE61" s="110">
        <f>BE81</f>
        <v>0</v>
      </c>
      <c r="BF61" s="110">
        <f t="shared" si="20"/>
        <v>0</v>
      </c>
      <c r="BG61" s="110">
        <f t="shared" si="20"/>
        <v>0</v>
      </c>
      <c r="BH61" s="110">
        <f t="shared" si="20"/>
        <v>0</v>
      </c>
      <c r="BI61" s="110">
        <f>BI81</f>
        <v>0</v>
      </c>
      <c r="BJ61" s="110">
        <f t="shared" si="21"/>
        <v>0</v>
      </c>
      <c r="BK61" s="110">
        <f t="shared" si="21"/>
        <v>0</v>
      </c>
      <c r="BL61" s="110">
        <f t="shared" si="21"/>
        <v>0</v>
      </c>
      <c r="BM61" s="110">
        <f>BM81</f>
        <v>0</v>
      </c>
      <c r="BN61" s="110">
        <f t="shared" si="22"/>
        <v>0</v>
      </c>
      <c r="BO61" s="110">
        <f t="shared" si="22"/>
        <v>0</v>
      </c>
      <c r="BP61" s="110">
        <f t="shared" si="22"/>
        <v>0</v>
      </c>
      <c r="BQ61" s="110">
        <f>BQ81</f>
        <v>0</v>
      </c>
      <c r="BR61" s="110">
        <f t="shared" si="23"/>
        <v>0</v>
      </c>
      <c r="BS61" s="110">
        <f t="shared" si="23"/>
        <v>0</v>
      </c>
      <c r="BT61" s="110">
        <f t="shared" si="23"/>
        <v>0</v>
      </c>
      <c r="BU61" s="110">
        <f>BU81</f>
        <v>0</v>
      </c>
      <c r="BV61" s="110">
        <f t="shared" si="24"/>
        <v>0</v>
      </c>
      <c r="BW61" s="110">
        <f t="shared" si="24"/>
        <v>0</v>
      </c>
      <c r="BX61" s="110">
        <f t="shared" si="24"/>
        <v>0</v>
      </c>
      <c r="BY61" s="65"/>
      <c r="BZ61" s="65"/>
      <c r="CA61" s="65"/>
      <c r="CB61" s="3" t="s">
        <v>89</v>
      </c>
    </row>
    <row r="62" spans="1:80" s="27" customFormat="1" ht="15" customHeight="1" x14ac:dyDescent="0.25">
      <c r="A62" s="38" t="s">
        <v>15</v>
      </c>
      <c r="B62" s="12" t="s">
        <v>31</v>
      </c>
      <c r="C62" s="110">
        <f t="shared" si="1"/>
        <v>-135.00000009999999</v>
      </c>
      <c r="D62" s="110">
        <f t="shared" si="2"/>
        <v>-154.00000009999999</v>
      </c>
      <c r="E62" s="110">
        <f t="shared" si="3"/>
        <v>-182.00000009999999</v>
      </c>
      <c r="F62" s="110">
        <f t="shared" si="4"/>
        <v>-134.00000009999999</v>
      </c>
      <c r="G62" s="110">
        <f t="shared" si="5"/>
        <v>-163.00000009999999</v>
      </c>
      <c r="H62" s="110" t="str">
        <f t="shared" si="6"/>
        <v>―</v>
      </c>
      <c r="I62" s="110" t="str">
        <f t="shared" si="7"/>
        <v>―</v>
      </c>
      <c r="J62" s="110" t="str">
        <f t="shared" si="8"/>
        <v>―</v>
      </c>
      <c r="K62" s="67"/>
      <c r="L62" s="67" t="s">
        <v>367</v>
      </c>
      <c r="M62" s="110">
        <f>M82</f>
        <v>0</v>
      </c>
      <c r="N62" s="110">
        <f t="shared" si="11"/>
        <v>0</v>
      </c>
      <c r="O62" s="110">
        <f t="shared" si="11"/>
        <v>0</v>
      </c>
      <c r="P62" s="110">
        <f t="shared" si="11"/>
        <v>0</v>
      </c>
      <c r="Q62" s="110">
        <f>Q82</f>
        <v>0</v>
      </c>
      <c r="R62" s="110">
        <f t="shared" si="12"/>
        <v>0</v>
      </c>
      <c r="S62" s="110">
        <f t="shared" si="12"/>
        <v>0</v>
      </c>
      <c r="T62" s="110">
        <f t="shared" si="12"/>
        <v>0</v>
      </c>
      <c r="U62" s="110">
        <f>U82</f>
        <v>58727383</v>
      </c>
      <c r="V62" s="110">
        <f t="shared" si="13"/>
        <v>40936304</v>
      </c>
      <c r="W62" s="110">
        <f t="shared" si="13"/>
        <v>-717530</v>
      </c>
      <c r="X62" s="110">
        <f t="shared" si="13"/>
        <v>13105425</v>
      </c>
      <c r="Y62" s="110">
        <f>Y82</f>
        <v>51149501</v>
      </c>
      <c r="Z62" s="110">
        <f t="shared" si="14"/>
        <v>23756606</v>
      </c>
      <c r="AA62" s="110">
        <f t="shared" si="14"/>
        <v>-8908354</v>
      </c>
      <c r="AB62" s="110">
        <f t="shared" si="14"/>
        <v>23152865</v>
      </c>
      <c r="AC62" s="110">
        <f>AC82</f>
        <v>12812661</v>
      </c>
      <c r="AD62" s="110">
        <f t="shared" si="15"/>
        <v>9725329</v>
      </c>
      <c r="AE62" s="110">
        <f t="shared" si="15"/>
        <v>-16172568</v>
      </c>
      <c r="AF62" s="110">
        <f t="shared" si="15"/>
        <v>-340928</v>
      </c>
      <c r="AG62" s="110">
        <f>AG82</f>
        <v>11738791</v>
      </c>
      <c r="AH62" s="110">
        <f t="shared" si="16"/>
        <v>19056560</v>
      </c>
      <c r="AI62" s="110">
        <f t="shared" si="16"/>
        <v>-3173324</v>
      </c>
      <c r="AJ62" s="110">
        <f t="shared" si="16"/>
        <v>16474463</v>
      </c>
      <c r="AK62" s="110">
        <f>AK82</f>
        <v>-28636879</v>
      </c>
      <c r="AL62" s="110">
        <f t="shared" si="17"/>
        <v>-47117065</v>
      </c>
      <c r="AM62" s="110">
        <f t="shared" si="17"/>
        <v>-137011236</v>
      </c>
      <c r="AN62" s="110">
        <f t="shared" si="17"/>
        <v>-139683811</v>
      </c>
      <c r="AO62" s="110">
        <f>AO82</f>
        <v>-135826499</v>
      </c>
      <c r="AP62" s="110">
        <f t="shared" si="10"/>
        <v>-154130304</v>
      </c>
      <c r="AQ62" s="110">
        <f t="shared" si="10"/>
        <v>-182753338</v>
      </c>
      <c r="AR62" s="110">
        <f t="shared" si="10"/>
        <v>-134634382</v>
      </c>
      <c r="AS62" s="110">
        <f>AS82</f>
        <v>-163099086</v>
      </c>
      <c r="AT62" s="110"/>
      <c r="AU62" s="110"/>
      <c r="AV62" s="110"/>
      <c r="AW62" s="110">
        <f>AW82</f>
        <v>0</v>
      </c>
      <c r="AX62" s="110">
        <f t="shared" si="18"/>
        <v>0</v>
      </c>
      <c r="AY62" s="110">
        <f t="shared" si="18"/>
        <v>0</v>
      </c>
      <c r="AZ62" s="110">
        <f t="shared" si="18"/>
        <v>0</v>
      </c>
      <c r="BA62" s="110">
        <f>BA82</f>
        <v>0</v>
      </c>
      <c r="BB62" s="110">
        <f t="shared" si="19"/>
        <v>0</v>
      </c>
      <c r="BC62" s="110">
        <f t="shared" si="19"/>
        <v>0</v>
      </c>
      <c r="BD62" s="110">
        <f t="shared" si="19"/>
        <v>0</v>
      </c>
      <c r="BE62" s="110">
        <f>BE82</f>
        <v>0</v>
      </c>
      <c r="BF62" s="110">
        <f t="shared" si="20"/>
        <v>0</v>
      </c>
      <c r="BG62" s="110">
        <f t="shared" si="20"/>
        <v>0</v>
      </c>
      <c r="BH62" s="110">
        <f t="shared" si="20"/>
        <v>0</v>
      </c>
      <c r="BI62" s="110">
        <f>BI82</f>
        <v>0</v>
      </c>
      <c r="BJ62" s="110">
        <f t="shared" si="21"/>
        <v>0</v>
      </c>
      <c r="BK62" s="110">
        <f t="shared" si="21"/>
        <v>0</v>
      </c>
      <c r="BL62" s="110">
        <f t="shared" si="21"/>
        <v>0</v>
      </c>
      <c r="BM62" s="110">
        <f>BM82</f>
        <v>0</v>
      </c>
      <c r="BN62" s="110">
        <f t="shared" si="22"/>
        <v>0</v>
      </c>
      <c r="BO62" s="110">
        <f t="shared" si="22"/>
        <v>0</v>
      </c>
      <c r="BP62" s="110">
        <f t="shared" si="22"/>
        <v>0</v>
      </c>
      <c r="BQ62" s="110">
        <f>BQ82</f>
        <v>0</v>
      </c>
      <c r="BR62" s="110">
        <f t="shared" si="23"/>
        <v>0</v>
      </c>
      <c r="BS62" s="110">
        <f t="shared" si="23"/>
        <v>0</v>
      </c>
      <c r="BT62" s="110">
        <f t="shared" si="23"/>
        <v>0</v>
      </c>
      <c r="BU62" s="110">
        <f>BU82</f>
        <v>0</v>
      </c>
      <c r="BV62" s="110">
        <f t="shared" si="24"/>
        <v>0</v>
      </c>
      <c r="BW62" s="110">
        <f t="shared" si="24"/>
        <v>0</v>
      </c>
      <c r="BX62" s="110">
        <f t="shared" si="24"/>
        <v>0</v>
      </c>
      <c r="BY62" s="65"/>
      <c r="BZ62" s="65"/>
      <c r="CA62" s="65"/>
      <c r="CB62" s="3" t="s">
        <v>89</v>
      </c>
    </row>
    <row r="63" spans="1:80" s="27" customFormat="1" ht="15" customHeight="1" x14ac:dyDescent="0.25">
      <c r="A63" s="42" t="s">
        <v>285</v>
      </c>
      <c r="B63" s="14" t="s">
        <v>101</v>
      </c>
      <c r="C63" s="111">
        <f t="shared" si="1"/>
        <v>-1241.0000001000001</v>
      </c>
      <c r="D63" s="111">
        <f t="shared" si="2"/>
        <v>-1227.0000001000001</v>
      </c>
      <c r="E63" s="111">
        <f t="shared" si="3"/>
        <v>-1262.0000001000001</v>
      </c>
      <c r="F63" s="111">
        <f t="shared" si="4"/>
        <v>-1321.0000001000001</v>
      </c>
      <c r="G63" s="111">
        <f t="shared" si="5"/>
        <v>-1425.0000001000001</v>
      </c>
      <c r="H63" s="111" t="str">
        <f t="shared" si="6"/>
        <v>―</v>
      </c>
      <c r="I63" s="111" t="str">
        <f t="shared" si="7"/>
        <v>―</v>
      </c>
      <c r="J63" s="111" t="str">
        <f t="shared" si="8"/>
        <v>―</v>
      </c>
      <c r="K63" s="67"/>
      <c r="L63" s="67" t="s">
        <v>368</v>
      </c>
      <c r="M63" s="111">
        <f>M83</f>
        <v>0</v>
      </c>
      <c r="N63" s="111">
        <f t="shared" si="11"/>
        <v>0</v>
      </c>
      <c r="O63" s="111">
        <f t="shared" si="11"/>
        <v>0</v>
      </c>
      <c r="P63" s="111">
        <f t="shared" si="11"/>
        <v>0</v>
      </c>
      <c r="Q63" s="111">
        <f>Q83</f>
        <v>0</v>
      </c>
      <c r="R63" s="111">
        <f t="shared" si="12"/>
        <v>0</v>
      </c>
      <c r="S63" s="111">
        <f t="shared" si="12"/>
        <v>0</v>
      </c>
      <c r="T63" s="111">
        <f t="shared" si="12"/>
        <v>0</v>
      </c>
      <c r="U63" s="111">
        <f>U83</f>
        <v>-627475701</v>
      </c>
      <c r="V63" s="111">
        <f t="shared" si="13"/>
        <v>-626230304</v>
      </c>
      <c r="W63" s="111">
        <f t="shared" si="13"/>
        <v>-637202909</v>
      </c>
      <c r="X63" s="111">
        <f t="shared" si="13"/>
        <v>-679833541</v>
      </c>
      <c r="Y63" s="111">
        <f>Y83</f>
        <v>-655394438</v>
      </c>
      <c r="Z63" s="111">
        <f t="shared" si="14"/>
        <v>-715607355</v>
      </c>
      <c r="AA63" s="111">
        <f t="shared" si="14"/>
        <v>-825253499</v>
      </c>
      <c r="AB63" s="111">
        <f t="shared" si="14"/>
        <v>-837097409</v>
      </c>
      <c r="AC63" s="111">
        <f>AC83</f>
        <v>-886686713</v>
      </c>
      <c r="AD63" s="111">
        <f t="shared" si="15"/>
        <v>-774434003</v>
      </c>
      <c r="AE63" s="111">
        <f t="shared" si="15"/>
        <v>-838696465</v>
      </c>
      <c r="AF63" s="111">
        <f t="shared" si="15"/>
        <v>-868564439</v>
      </c>
      <c r="AG63" s="111">
        <f>AG83</f>
        <v>-961216542</v>
      </c>
      <c r="AH63" s="111">
        <f t="shared" si="16"/>
        <v>-901741308</v>
      </c>
      <c r="AI63" s="111">
        <f t="shared" si="16"/>
        <v>-959153902</v>
      </c>
      <c r="AJ63" s="111">
        <f t="shared" si="16"/>
        <v>-1168525934</v>
      </c>
      <c r="AK63" s="111">
        <f>AK83</f>
        <v>-1058229828</v>
      </c>
      <c r="AL63" s="111">
        <f t="shared" si="17"/>
        <v>-1163555466</v>
      </c>
      <c r="AM63" s="111">
        <f t="shared" si="17"/>
        <v>-1157102376</v>
      </c>
      <c r="AN63" s="111">
        <f t="shared" si="17"/>
        <v>-1196820334</v>
      </c>
      <c r="AO63" s="111">
        <f>AO83</f>
        <v>-1241504839</v>
      </c>
      <c r="AP63" s="111">
        <f t="shared" si="10"/>
        <v>-1227599682</v>
      </c>
      <c r="AQ63" s="111">
        <f t="shared" si="10"/>
        <v>-1262142213</v>
      </c>
      <c r="AR63" s="111">
        <f t="shared" si="10"/>
        <v>-1321869340</v>
      </c>
      <c r="AS63" s="111">
        <f>AS83</f>
        <v>-1425085072</v>
      </c>
      <c r="AT63" s="111"/>
      <c r="AU63" s="111"/>
      <c r="AV63" s="111"/>
      <c r="AW63" s="111">
        <f>AW83</f>
        <v>0</v>
      </c>
      <c r="AX63" s="111">
        <f t="shared" si="18"/>
        <v>0</v>
      </c>
      <c r="AY63" s="111">
        <f t="shared" si="18"/>
        <v>0</v>
      </c>
      <c r="AZ63" s="111">
        <f t="shared" si="18"/>
        <v>0</v>
      </c>
      <c r="BA63" s="111">
        <f>BA83</f>
        <v>0</v>
      </c>
      <c r="BB63" s="111">
        <f t="shared" si="19"/>
        <v>0</v>
      </c>
      <c r="BC63" s="111">
        <f t="shared" si="19"/>
        <v>0</v>
      </c>
      <c r="BD63" s="111">
        <f t="shared" si="19"/>
        <v>0</v>
      </c>
      <c r="BE63" s="111">
        <f>BE83</f>
        <v>0</v>
      </c>
      <c r="BF63" s="111">
        <f t="shared" si="20"/>
        <v>0</v>
      </c>
      <c r="BG63" s="111">
        <f t="shared" si="20"/>
        <v>0</v>
      </c>
      <c r="BH63" s="111">
        <f t="shared" si="20"/>
        <v>0</v>
      </c>
      <c r="BI63" s="111">
        <f>BI83</f>
        <v>0</v>
      </c>
      <c r="BJ63" s="111">
        <f t="shared" si="21"/>
        <v>0</v>
      </c>
      <c r="BK63" s="111">
        <f t="shared" si="21"/>
        <v>0</v>
      </c>
      <c r="BL63" s="111">
        <f t="shared" si="21"/>
        <v>0</v>
      </c>
      <c r="BM63" s="111">
        <f>BM83</f>
        <v>0</v>
      </c>
      <c r="BN63" s="111">
        <f t="shared" si="22"/>
        <v>0</v>
      </c>
      <c r="BO63" s="111">
        <f t="shared" si="22"/>
        <v>0</v>
      </c>
      <c r="BP63" s="111">
        <f t="shared" si="22"/>
        <v>0</v>
      </c>
      <c r="BQ63" s="111">
        <f>BQ83</f>
        <v>0</v>
      </c>
      <c r="BR63" s="111">
        <f t="shared" si="23"/>
        <v>0</v>
      </c>
      <c r="BS63" s="111">
        <f t="shared" si="23"/>
        <v>0</v>
      </c>
      <c r="BT63" s="111">
        <f t="shared" si="23"/>
        <v>0</v>
      </c>
      <c r="BU63" s="111">
        <f>BU83</f>
        <v>0</v>
      </c>
      <c r="BV63" s="111">
        <f t="shared" si="24"/>
        <v>0</v>
      </c>
      <c r="BW63" s="111">
        <f t="shared" si="24"/>
        <v>0</v>
      </c>
      <c r="BX63" s="111">
        <f t="shared" si="24"/>
        <v>0</v>
      </c>
      <c r="BY63" s="67"/>
      <c r="BZ63" s="67"/>
      <c r="CA63" s="67"/>
      <c r="CB63" s="3" t="s">
        <v>89</v>
      </c>
    </row>
    <row r="64" spans="1:80" s="27" customFormat="1" ht="15" customHeight="1" x14ac:dyDescent="0.25">
      <c r="A64" s="27" t="s">
        <v>89</v>
      </c>
      <c r="B64" s="27" t="s">
        <v>89</v>
      </c>
      <c r="C64" s="27" t="s">
        <v>89</v>
      </c>
      <c r="D64" s="27" t="s">
        <v>89</v>
      </c>
      <c r="E64" s="27" t="s">
        <v>89</v>
      </c>
      <c r="F64" s="27" t="s">
        <v>89</v>
      </c>
      <c r="G64" s="27" t="s">
        <v>89</v>
      </c>
      <c r="H64" s="27" t="s">
        <v>89</v>
      </c>
      <c r="I64" s="27" t="s">
        <v>89</v>
      </c>
      <c r="J64" s="27" t="s">
        <v>89</v>
      </c>
      <c r="K64" s="27" t="s">
        <v>89</v>
      </c>
      <c r="L64" s="27" t="s">
        <v>89</v>
      </c>
      <c r="M64" s="27" t="s">
        <v>89</v>
      </c>
      <c r="N64" s="27" t="s">
        <v>89</v>
      </c>
      <c r="O64" s="27" t="s">
        <v>89</v>
      </c>
      <c r="P64" s="27" t="s">
        <v>89</v>
      </c>
      <c r="Q64" s="27" t="s">
        <v>89</v>
      </c>
      <c r="R64" s="27" t="s">
        <v>89</v>
      </c>
      <c r="S64" s="27" t="s">
        <v>89</v>
      </c>
      <c r="T64" s="27" t="s">
        <v>89</v>
      </c>
      <c r="U64" s="27" t="s">
        <v>89</v>
      </c>
      <c r="V64" s="27" t="s">
        <v>89</v>
      </c>
      <c r="W64" s="27" t="s">
        <v>89</v>
      </c>
      <c r="X64" s="27" t="s">
        <v>89</v>
      </c>
      <c r="Y64" s="27" t="s">
        <v>89</v>
      </c>
      <c r="Z64" s="27" t="s">
        <v>89</v>
      </c>
      <c r="AA64" s="27" t="s">
        <v>89</v>
      </c>
      <c r="AB64" s="27" t="s">
        <v>89</v>
      </c>
      <c r="AC64" s="27" t="s">
        <v>89</v>
      </c>
      <c r="AD64" s="27" t="s">
        <v>89</v>
      </c>
      <c r="AE64" s="27" t="s">
        <v>89</v>
      </c>
      <c r="AF64" s="27" t="s">
        <v>89</v>
      </c>
      <c r="AG64" s="27" t="s">
        <v>89</v>
      </c>
      <c r="AH64" s="27" t="s">
        <v>89</v>
      </c>
      <c r="AI64" s="27" t="s">
        <v>89</v>
      </c>
      <c r="AJ64" s="27" t="s">
        <v>89</v>
      </c>
      <c r="AK64" s="27" t="s">
        <v>89</v>
      </c>
      <c r="AL64" s="27" t="s">
        <v>89</v>
      </c>
      <c r="AM64" s="27" t="s">
        <v>89</v>
      </c>
      <c r="AN64" s="27" t="s">
        <v>89</v>
      </c>
      <c r="AO64" s="27" t="s">
        <v>89</v>
      </c>
      <c r="AP64" s="27" t="s">
        <v>89</v>
      </c>
      <c r="AQ64" s="27" t="s">
        <v>89</v>
      </c>
      <c r="AR64" s="27" t="s">
        <v>89</v>
      </c>
      <c r="AS64" s="27" t="s">
        <v>89</v>
      </c>
      <c r="AT64" s="27" t="s">
        <v>89</v>
      </c>
      <c r="AU64" s="27" t="s">
        <v>89</v>
      </c>
      <c r="AV64" s="27" t="s">
        <v>89</v>
      </c>
      <c r="AW64" s="27" t="s">
        <v>89</v>
      </c>
      <c r="AX64" s="27" t="s">
        <v>89</v>
      </c>
      <c r="AY64" s="27" t="s">
        <v>89</v>
      </c>
      <c r="AZ64" s="27" t="s">
        <v>89</v>
      </c>
      <c r="BA64" s="27" t="s">
        <v>89</v>
      </c>
      <c r="BB64" s="27" t="s">
        <v>89</v>
      </c>
      <c r="BC64" s="27" t="s">
        <v>89</v>
      </c>
      <c r="BD64" s="27" t="s">
        <v>89</v>
      </c>
      <c r="BE64" s="27" t="s">
        <v>89</v>
      </c>
      <c r="BF64" s="27" t="s">
        <v>89</v>
      </c>
      <c r="BG64" s="27" t="s">
        <v>89</v>
      </c>
      <c r="BH64" s="27" t="s">
        <v>89</v>
      </c>
      <c r="BI64" s="27" t="s">
        <v>89</v>
      </c>
      <c r="BJ64" s="27" t="s">
        <v>89</v>
      </c>
      <c r="BK64" s="27" t="s">
        <v>89</v>
      </c>
      <c r="BL64" s="27" t="s">
        <v>89</v>
      </c>
      <c r="BM64" s="27" t="s">
        <v>89</v>
      </c>
      <c r="BN64" s="27" t="s">
        <v>89</v>
      </c>
      <c r="BO64" s="27" t="s">
        <v>89</v>
      </c>
      <c r="BP64" s="27" t="s">
        <v>89</v>
      </c>
      <c r="BQ64" s="27" t="s">
        <v>89</v>
      </c>
      <c r="BR64" s="27" t="s">
        <v>89</v>
      </c>
      <c r="BS64" s="27" t="s">
        <v>89</v>
      </c>
      <c r="BT64" s="27" t="s">
        <v>89</v>
      </c>
      <c r="BU64" s="27" t="s">
        <v>89</v>
      </c>
      <c r="BV64" s="27" t="s">
        <v>89</v>
      </c>
      <c r="BW64" s="27" t="s">
        <v>89</v>
      </c>
      <c r="BX64" s="27" t="s">
        <v>89</v>
      </c>
      <c r="BY64" s="27" t="s">
        <v>89</v>
      </c>
      <c r="BZ64" s="27" t="s">
        <v>89</v>
      </c>
      <c r="CA64" s="27" t="s">
        <v>89</v>
      </c>
      <c r="CB64" s="27" t="s">
        <v>89</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25">N67</f>
        <v>Q2</v>
      </c>
      <c r="S67" s="33" t="str">
        <f t="shared" si="25"/>
        <v>Q3</v>
      </c>
      <c r="T67" s="34" t="str">
        <f t="shared" si="25"/>
        <v>Q4</v>
      </c>
      <c r="U67" s="33" t="str">
        <f t="shared" si="25"/>
        <v>Q1</v>
      </c>
      <c r="V67" s="33" t="str">
        <f t="shared" si="25"/>
        <v>Q2</v>
      </c>
      <c r="W67" s="33" t="str">
        <f t="shared" si="25"/>
        <v>Q3</v>
      </c>
      <c r="X67" s="34" t="str">
        <f t="shared" si="25"/>
        <v>Q4</v>
      </c>
      <c r="Y67" s="33" t="str">
        <f t="shared" si="25"/>
        <v>Q1</v>
      </c>
      <c r="Z67" s="33" t="str">
        <f t="shared" si="25"/>
        <v>Q2</v>
      </c>
      <c r="AA67" s="33" t="str">
        <f t="shared" si="25"/>
        <v>Q3</v>
      </c>
      <c r="AB67" s="34" t="str">
        <f t="shared" si="25"/>
        <v>Q4</v>
      </c>
      <c r="AC67" s="33" t="str">
        <f t="shared" si="25"/>
        <v>Q1</v>
      </c>
      <c r="AD67" s="33" t="str">
        <f t="shared" si="25"/>
        <v>Q2</v>
      </c>
      <c r="AE67" s="33" t="str">
        <f t="shared" si="25"/>
        <v>Q3</v>
      </c>
      <c r="AF67" s="34" t="str">
        <f t="shared" si="25"/>
        <v>Q4</v>
      </c>
      <c r="AG67" s="33" t="str">
        <f t="shared" si="25"/>
        <v>Q1</v>
      </c>
      <c r="AH67" s="33" t="str">
        <f t="shared" si="25"/>
        <v>Q2</v>
      </c>
      <c r="AI67" s="33" t="str">
        <f t="shared" si="25"/>
        <v>Q3</v>
      </c>
      <c r="AJ67" s="34" t="str">
        <f t="shared" si="25"/>
        <v>Q4</v>
      </c>
      <c r="AK67" s="33" t="str">
        <f t="shared" si="25"/>
        <v>Q1</v>
      </c>
      <c r="AL67" s="33" t="str">
        <f t="shared" si="25"/>
        <v>Q2</v>
      </c>
      <c r="AM67" s="33" t="str">
        <f t="shared" si="25"/>
        <v>Q3</v>
      </c>
      <c r="AN67" s="34" t="str">
        <f t="shared" si="25"/>
        <v>Q4</v>
      </c>
      <c r="AO67" s="33" t="str">
        <f t="shared" si="25"/>
        <v>Q1</v>
      </c>
      <c r="AP67" s="33" t="str">
        <f t="shared" si="25"/>
        <v>Q2</v>
      </c>
      <c r="AQ67" s="33" t="str">
        <f t="shared" si="25"/>
        <v>Q3</v>
      </c>
      <c r="AR67" s="34" t="str">
        <f t="shared" si="25"/>
        <v>Q4</v>
      </c>
      <c r="AS67" s="33" t="str">
        <f t="shared" si="25"/>
        <v>Q1</v>
      </c>
      <c r="AT67" s="33" t="str">
        <f t="shared" si="25"/>
        <v>Q2</v>
      </c>
      <c r="AU67" s="33" t="str">
        <f t="shared" si="25"/>
        <v>Q3</v>
      </c>
      <c r="AV67" s="34" t="str">
        <f t="shared" si="25"/>
        <v>Q4</v>
      </c>
      <c r="AW67" s="33" t="str">
        <f t="shared" si="25"/>
        <v>Q1</v>
      </c>
      <c r="AX67" s="33" t="str">
        <f t="shared" si="25"/>
        <v>Q2</v>
      </c>
      <c r="AY67" s="33" t="str">
        <f t="shared" si="25"/>
        <v>Q3</v>
      </c>
      <c r="AZ67" s="34" t="str">
        <f t="shared" si="25"/>
        <v>Q4</v>
      </c>
      <c r="BA67" s="33" t="str">
        <f t="shared" si="25"/>
        <v>Q1</v>
      </c>
      <c r="BB67" s="33" t="str">
        <f t="shared" si="25"/>
        <v>Q2</v>
      </c>
      <c r="BC67" s="33" t="str">
        <f t="shared" si="25"/>
        <v>Q3</v>
      </c>
      <c r="BD67" s="34" t="str">
        <f t="shared" si="25"/>
        <v>Q4</v>
      </c>
      <c r="BE67" s="33" t="str">
        <f t="shared" si="25"/>
        <v>Q1</v>
      </c>
      <c r="BF67" s="33" t="str">
        <f t="shared" si="25"/>
        <v>Q2</v>
      </c>
      <c r="BG67" s="33" t="str">
        <f t="shared" si="25"/>
        <v>Q3</v>
      </c>
      <c r="BH67" s="34" t="str">
        <f t="shared" si="25"/>
        <v>Q4</v>
      </c>
      <c r="BI67" s="33" t="str">
        <f t="shared" si="25"/>
        <v>Q1</v>
      </c>
      <c r="BJ67" s="33" t="str">
        <f t="shared" si="25"/>
        <v>Q2</v>
      </c>
      <c r="BK67" s="33" t="str">
        <f t="shared" si="25"/>
        <v>Q3</v>
      </c>
      <c r="BL67" s="34" t="str">
        <f t="shared" si="25"/>
        <v>Q4</v>
      </c>
      <c r="BM67" s="33" t="str">
        <f t="shared" si="25"/>
        <v>Q1</v>
      </c>
      <c r="BN67" s="33" t="str">
        <f t="shared" si="25"/>
        <v>Q2</v>
      </c>
      <c r="BO67" s="33" t="str">
        <f t="shared" si="25"/>
        <v>Q3</v>
      </c>
      <c r="BP67" s="34" t="str">
        <f t="shared" si="25"/>
        <v>Q4</v>
      </c>
      <c r="BQ67" s="33" t="str">
        <f t="shared" si="25"/>
        <v>Q1</v>
      </c>
      <c r="BR67" s="33" t="str">
        <f t="shared" si="25"/>
        <v>Q2</v>
      </c>
      <c r="BS67" s="33" t="str">
        <f t="shared" si="25"/>
        <v>Q3</v>
      </c>
      <c r="BT67" s="34" t="str">
        <f t="shared" si="25"/>
        <v>Q4</v>
      </c>
      <c r="BU67" s="33" t="str">
        <f t="shared" si="25"/>
        <v>Q1</v>
      </c>
      <c r="BV67" s="33" t="str">
        <f t="shared" si="25"/>
        <v>Q2</v>
      </c>
      <c r="BW67" s="33" t="str">
        <f t="shared" si="25"/>
        <v>Q3</v>
      </c>
      <c r="BX67" s="34" t="str">
        <f t="shared" si="25"/>
        <v>Q4</v>
      </c>
      <c r="CB67" s="3"/>
    </row>
    <row r="68" spans="1:80" s="27" customFormat="1" ht="15" customHeight="1" x14ac:dyDescent="0.25">
      <c r="A68" s="36" t="s">
        <v>2</v>
      </c>
      <c r="B68" s="11" t="s">
        <v>12</v>
      </c>
      <c r="C68" s="175">
        <f t="shared" ref="C68:G70" si="26">+IF(AO68="","―",AO68)</f>
        <v>4.6288797272719915</v>
      </c>
      <c r="D68" s="175">
        <f t="shared" si="26"/>
        <v>4.9469956715660608</v>
      </c>
      <c r="E68" s="175">
        <f t="shared" si="26"/>
        <v>5.4345801200725683</v>
      </c>
      <c r="F68" s="175">
        <f t="shared" si="26"/>
        <v>4.2747482377461843</v>
      </c>
      <c r="G68" s="175">
        <f t="shared" si="26"/>
        <v>3.6296735067976211</v>
      </c>
      <c r="H68" s="175"/>
      <c r="I68" s="175"/>
      <c r="J68" s="175"/>
      <c r="K68" s="67"/>
      <c r="L68" s="67" t="s">
        <v>362</v>
      </c>
      <c r="M68" s="164" t="e">
        <f>+IF(OR(M58="",M58&lt;0),"―",(M58/'23Q1_P8'!M58)*100)</f>
        <v>#DIV/0!</v>
      </c>
      <c r="N68" s="164" t="e">
        <f>+IF(OR(N58="",N58&lt;0),"―",(N58/'23Q1_P8'!N58)*100)</f>
        <v>#DIV/0!</v>
      </c>
      <c r="O68" s="164" t="e">
        <f>+IF(OR(O58="",O58&lt;0),"―",(O58/'23Q1_P8'!O58)*100)</f>
        <v>#DIV/0!</v>
      </c>
      <c r="P68" s="164" t="e">
        <f>+IF(OR(P58="",P58&lt;0),"―",(P58/'23Q1_P8'!P58)*100)</f>
        <v>#DIV/0!</v>
      </c>
      <c r="Q68" s="164" t="e">
        <f>+IF(OR(Q58="",Q58&lt;0),"―",(Q58/'23Q1_P8'!Q58)*100)</f>
        <v>#DIV/0!</v>
      </c>
      <c r="R68" s="164" t="e">
        <f>+IF(OR(R58="",R58&lt;0),"―",(R58/'23Q1_P8'!R58)*100)</f>
        <v>#DIV/0!</v>
      </c>
      <c r="S68" s="164" t="e">
        <f>+IF(OR(S58="",S58&lt;0),"―",(S58/'23Q1_P8'!S58)*100)</f>
        <v>#DIV/0!</v>
      </c>
      <c r="T68" s="164" t="e">
        <f>+IF(OR(T58="",T58&lt;0),"―",(T58/'23Q1_P8'!T58)*100)</f>
        <v>#DIV/0!</v>
      </c>
      <c r="U68" s="164">
        <f>+IF(OR(U58="",U58&lt;0),"―",(U58/'23Q1_P8'!U58)*100)</f>
        <v>5.4375888700599884</v>
      </c>
      <c r="V68" s="164">
        <f>+IF(OR(V58="",V58&lt;0),"―",(V58/'23Q1_P8'!V58)*100)</f>
        <v>5.7126564370832194</v>
      </c>
      <c r="W68" s="164">
        <f>+IF(OR(W58="",W58&lt;0),"―",(W58/'23Q1_P8'!W58)*100)</f>
        <v>5.4799626182460131</v>
      </c>
      <c r="X68" s="164">
        <f>+IF(OR(X58="",X58&lt;0),"―",(X58/'23Q1_P8'!X58)*100)</f>
        <v>5.888527600582715</v>
      </c>
      <c r="Y68" s="164">
        <f>+IF(OR(Y58="",Y58&lt;0),"―",(Y58/'23Q1_P8'!Y58)*100)</f>
        <v>6.1770738773533092</v>
      </c>
      <c r="Z68" s="164">
        <f>+IF(OR(Z58="",Z58&lt;0),"―",(Z58/'23Q1_P8'!Z58)*100)</f>
        <v>6.2176479913888301</v>
      </c>
      <c r="AA68" s="164">
        <f>+IF(OR(AA58="",AA58&lt;0),"―",(AA58/'23Q1_P8'!AA58)*100)</f>
        <v>6.1236055062883672</v>
      </c>
      <c r="AB68" s="164">
        <f>+IF(OR(AB58="",AB58&lt;0),"―",(AB58/'23Q1_P8'!AB58)*100)</f>
        <v>5.4015917084711536</v>
      </c>
      <c r="AC68" s="164">
        <f>+IF(OR(AC58="",AC58&lt;0),"―",(AC58/'23Q1_P8'!AC58)*100)</f>
        <v>4.6495324251409187</v>
      </c>
      <c r="AD68" s="164">
        <f>+IF(OR(AD58="",AD58&lt;0),"―",(AD58/'23Q1_P8'!AD58)*100)</f>
        <v>5.9345816694447686</v>
      </c>
      <c r="AE68" s="164">
        <f>+IF(OR(AE58="",AE58&lt;0),"―",(AE58/'23Q1_P8'!AE58)*100)</f>
        <v>6.0768621933698448</v>
      </c>
      <c r="AF68" s="164">
        <f>+IF(OR(AF58="",AF58&lt;0),"―",(AF58/'23Q1_P8'!AF58)*100)</f>
        <v>6.1425359693645776</v>
      </c>
      <c r="AG68" s="164">
        <f>+IF(OR(AG58="",AG58&lt;0),"―",(AG58/'23Q1_P8'!AG58)*100)</f>
        <v>4.658994069501758</v>
      </c>
      <c r="AH68" s="164">
        <f>+IF(OR(AH58="",AH58&lt;0),"―",(AH58/'23Q1_P8'!AH58)*100)</f>
        <v>7.5201833271099323</v>
      </c>
      <c r="AI68" s="164">
        <f>+IF(OR(AI58="",AI58&lt;0),"―",(AI58/'23Q1_P8'!AI58)*100)</f>
        <v>6.3472393107530225</v>
      </c>
      <c r="AJ68" s="164">
        <f>+IF(OR(AJ58="",AJ58&lt;0),"―",(AJ58/'23Q1_P8'!AJ58)*100)</f>
        <v>4.3748268565856723</v>
      </c>
      <c r="AK68" s="164">
        <f>+IF(OR(AK58="",AK58&lt;0),"―",(AK58/'23Q1_P8'!AK58)*100)</f>
        <v>5.5259619718921389</v>
      </c>
      <c r="AL68" s="164">
        <f>+IF(OR(AL58="",AL58&lt;0),"―",(AL58/'23Q1_P8'!AL58)*100)</f>
        <v>6.3356975837957545</v>
      </c>
      <c r="AM68" s="164">
        <f>+IF(OR(AM58="",AM58&lt;0),"―",(AM58/'23Q1_P8'!AM58)*100)</f>
        <v>6.2003071891172015</v>
      </c>
      <c r="AN68" s="164">
        <f>+IF(OR(AN58="",AN58&lt;0),"―",(AN58/'23Q1_P8'!AN58)*100)</f>
        <v>3.5573733897162843</v>
      </c>
      <c r="AO68" s="164">
        <f>+IF(OR(AO58="",AO58&lt;0),"―",(AO58/'23Q1_P8'!AO58)*100)</f>
        <v>4.6288797272719915</v>
      </c>
      <c r="AP68" s="164">
        <f>+IF(OR(AP58="",AP58&lt;0),"―",(AP58/'23Q1_P8'!AP58)*100)</f>
        <v>4.9469956715660608</v>
      </c>
      <c r="AQ68" s="164">
        <f>+IF(OR(AQ58="",AQ58&lt;0),"―",(AQ58/'23Q1_P8'!AQ58)*100)</f>
        <v>5.4345801200725683</v>
      </c>
      <c r="AR68" s="164">
        <f>+IF(OR(AR58="",AR58&lt;0),"―",(AR58/'23Q1_P8'!AR58)*100)</f>
        <v>4.2747482377461843</v>
      </c>
      <c r="AS68" s="164">
        <f>+IF(OR(AS58="",AS58&lt;0),"―",(AS58/'23Q1_P8'!AS58)*100)</f>
        <v>3.6296735067976211</v>
      </c>
      <c r="AT68" s="164" t="str">
        <f>+IF(OR(AT58="",AT58&lt;0),"―",(AT58/'23Q1_P8'!AT58)*100)</f>
        <v>―</v>
      </c>
      <c r="AU68" s="164" t="str">
        <f>+IF(OR(AU58="",AU58&lt;0),"―",(AU58/'23Q1_P8'!AU58)*100)</f>
        <v>―</v>
      </c>
      <c r="AV68" s="164" t="str">
        <f>+IF(OR(AV58="",AV58&lt;0),"―",(AV58/'23Q1_P8'!AV58)*100)</f>
        <v>―</v>
      </c>
      <c r="AW68" s="164" t="e">
        <f>+IF(OR(AW58="",AW58&lt;0),"―",(AW58/'23Q1_P8'!AW58)*100)</f>
        <v>#DIV/0!</v>
      </c>
      <c r="AX68" s="164" t="e">
        <f>+IF(OR(AX58="",AX58&lt;0),"―",(AX58/'23Q1_P8'!AX58)*100)</f>
        <v>#DIV/0!</v>
      </c>
      <c r="AY68" s="164" t="e">
        <f>+IF(OR(AY58="",AY58&lt;0),"―",(AY58/'23Q1_P8'!AY58)*100)</f>
        <v>#DIV/0!</v>
      </c>
      <c r="AZ68" s="164" t="e">
        <f>+IF(OR(AZ58="",AZ58&lt;0),"―",(AZ58/'23Q1_P8'!AZ58)*100)</f>
        <v>#DIV/0!</v>
      </c>
      <c r="BA68" s="164" t="e">
        <f>+IF(OR(BA58="",BA58&lt;0),"―",(BA58/'23Q1_P8'!BA58)*100)</f>
        <v>#DIV/0!</v>
      </c>
      <c r="BB68" s="164" t="e">
        <f>+IF(OR(BB58="",BB58&lt;0),"―",(BB58/'23Q1_P8'!BB58)*100)</f>
        <v>#DIV/0!</v>
      </c>
      <c r="BC68" s="164" t="e">
        <f>+IF(OR(BC58="",BC58&lt;0),"―",(BC58/'23Q1_P8'!BC58)*100)</f>
        <v>#DIV/0!</v>
      </c>
      <c r="BD68" s="164" t="e">
        <f>+IF(OR(BD58="",BD58&lt;0),"―",(BD58/'23Q1_P8'!BD58)*100)</f>
        <v>#DIV/0!</v>
      </c>
      <c r="BE68" s="164" t="e">
        <f>+IF(OR(BE58="",BE58&lt;0),"―",(BE58/'23Q1_P8'!BE58)*100)</f>
        <v>#DIV/0!</v>
      </c>
      <c r="BF68" s="164" t="e">
        <f>+IF(OR(BF58="",BF58&lt;0),"―",(BF58/'23Q1_P8'!BF58)*100)</f>
        <v>#DIV/0!</v>
      </c>
      <c r="BG68" s="164" t="e">
        <f>+IF(OR(BG58="",BG58&lt;0),"―",(BG58/'23Q1_P8'!BG58)*100)</f>
        <v>#DIV/0!</v>
      </c>
      <c r="BH68" s="164" t="e">
        <f>+IF(OR(BH58="",BH58&lt;0),"―",(BH58/'23Q1_P8'!BH58)*100)</f>
        <v>#DIV/0!</v>
      </c>
      <c r="BI68" s="164" t="e">
        <f>+IF(OR(BI58="",BI58&lt;0),"―",(BI58/'23Q1_P8'!BI58)*100)</f>
        <v>#DIV/0!</v>
      </c>
      <c r="BJ68" s="164" t="e">
        <f>+IF(OR(BJ58="",BJ58&lt;0),"―",(BJ58/'23Q1_P8'!BJ58)*100)</f>
        <v>#DIV/0!</v>
      </c>
      <c r="BK68" s="164" t="e">
        <f>+IF(OR(BK58="",BK58&lt;0),"―",(BK58/'23Q1_P8'!BK58)*100)</f>
        <v>#DIV/0!</v>
      </c>
      <c r="BL68" s="164" t="e">
        <f>+IF(OR(BL58="",BL58&lt;0),"―",(BL58/'23Q1_P8'!BL58)*100)</f>
        <v>#DIV/0!</v>
      </c>
      <c r="BM68" s="164" t="e">
        <f>+IF(OR(BM58="",BM58&lt;0),"―",(BM58/'23Q1_P8'!BM58)*100)</f>
        <v>#DIV/0!</v>
      </c>
      <c r="BN68" s="164" t="e">
        <f>+IF(OR(BN58="",BN58&lt;0),"―",(BN58/'23Q1_P8'!BN58)*100)</f>
        <v>#DIV/0!</v>
      </c>
      <c r="BO68" s="164" t="e">
        <f>+IF(OR(BO58="",BO58&lt;0),"―",(BO58/'23Q1_P8'!BO58)*100)</f>
        <v>#DIV/0!</v>
      </c>
      <c r="BP68" s="164" t="e">
        <f>+IF(OR(BP58="",BP58&lt;0),"―",(BP58/'23Q1_P8'!BP58)*100)</f>
        <v>#DIV/0!</v>
      </c>
      <c r="BQ68" s="164" t="e">
        <f>+IF(OR(BQ58="",BQ58&lt;0),"―",(BQ58/'23Q1_P8'!BQ58)*100)</f>
        <v>#DIV/0!</v>
      </c>
      <c r="BR68" s="164" t="e">
        <f>+IF(OR(BR58="",BR58&lt;0),"―",(BR58/'23Q1_P8'!BR58)*100)</f>
        <v>#DIV/0!</v>
      </c>
      <c r="BS68" s="164" t="e">
        <f>+IF(OR(BS58="",BS58&lt;0),"―",(BS58/'23Q1_P8'!BS58)*100)</f>
        <v>#DIV/0!</v>
      </c>
      <c r="BT68" s="164" t="e">
        <f>+IF(OR(BT58="",BT58&lt;0),"―",(BT58/'23Q1_P8'!BT58)*100)</f>
        <v>#DIV/0!</v>
      </c>
      <c r="BU68" s="164" t="e">
        <f>+IF(OR(BU58="",BU58&lt;0),"―",(BU58/'23Q1_P8'!BU58)*100)</f>
        <v>#DIV/0!</v>
      </c>
      <c r="BV68" s="164" t="e">
        <f>+IF(OR(BV58="",BV58&lt;0),"―",(BV58/'23Q1_P8'!BV58)*100)</f>
        <v>#DIV/0!</v>
      </c>
      <c r="BW68" s="164" t="e">
        <f>+IF(OR(BW58="",BW58&lt;0),"―",(BW58/'23Q1_P8'!BW58)*100)</f>
        <v>#DIV/0!</v>
      </c>
      <c r="BX68" s="164" t="e">
        <f>+IF(OR(BX58="",BX58&lt;0),"―",(BX58/'23Q1_P8'!BX58)*100)</f>
        <v>#DIV/0!</v>
      </c>
      <c r="CB68" s="3"/>
    </row>
    <row r="69" spans="1:80" s="27" customFormat="1" ht="15" customHeight="1" x14ac:dyDescent="0.25">
      <c r="A69" s="38" t="s">
        <v>10</v>
      </c>
      <c r="B69" s="12" t="s">
        <v>363</v>
      </c>
      <c r="C69" s="176">
        <f t="shared" si="26"/>
        <v>12.474164073712439</v>
      </c>
      <c r="D69" s="176">
        <f t="shared" si="26"/>
        <v>12.256690295291754</v>
      </c>
      <c r="E69" s="176">
        <f t="shared" si="26"/>
        <v>12.127233935231301</v>
      </c>
      <c r="F69" s="176">
        <f t="shared" si="26"/>
        <v>12.918161016585335</v>
      </c>
      <c r="G69" s="176">
        <f t="shared" si="26"/>
        <v>11.633684724499208</v>
      </c>
      <c r="H69" s="176"/>
      <c r="I69" s="176"/>
      <c r="J69" s="176"/>
      <c r="K69" s="67"/>
      <c r="L69" s="67" t="s">
        <v>364</v>
      </c>
      <c r="M69" s="166" t="e">
        <f>+IF(OR(M59="",M59&lt;0),"―",(M59/'23Q1_P8'!M59)*100)</f>
        <v>#DIV/0!</v>
      </c>
      <c r="N69" s="166" t="e">
        <f>+IF(OR(N59="",N59&lt;0),"―",(N59/'23Q1_P8'!N59)*100)</f>
        <v>#DIV/0!</v>
      </c>
      <c r="O69" s="166" t="e">
        <f>+IF(OR(O59="",O59&lt;0),"―",(O59/'23Q1_P8'!O59)*100)</f>
        <v>#DIV/0!</v>
      </c>
      <c r="P69" s="166" t="e">
        <f>+IF(OR(P59="",P59&lt;0),"―",(P59/'23Q1_P8'!P59)*100)</f>
        <v>#DIV/0!</v>
      </c>
      <c r="Q69" s="166" t="e">
        <f>+IF(OR(Q59="",Q59&lt;0),"―",(Q59/'23Q1_P8'!Q59)*100)</f>
        <v>#DIV/0!</v>
      </c>
      <c r="R69" s="166" t="e">
        <f>+IF(OR(R59="",R59&lt;0),"―",(R59/'23Q1_P8'!R59)*100)</f>
        <v>#DIV/0!</v>
      </c>
      <c r="S69" s="166" t="e">
        <f>+IF(OR(S59="",S59&lt;0),"―",(S59/'23Q1_P8'!S59)*100)</f>
        <v>#DIV/0!</v>
      </c>
      <c r="T69" s="166" t="e">
        <f>+IF(OR(T59="",T59&lt;0),"―",(T59/'23Q1_P8'!T59)*100)</f>
        <v>#DIV/0!</v>
      </c>
      <c r="U69" s="166">
        <f>+IF(OR(U59="",U59&lt;0),"―",(U59/'23Q1_P8'!U59)*100)</f>
        <v>9.5822433214299245</v>
      </c>
      <c r="V69" s="166">
        <f>+IF(OR(V59="",V59&lt;0),"―",(V59/'23Q1_P8'!V59)*100)</f>
        <v>10.559014223594151</v>
      </c>
      <c r="W69" s="166">
        <f>+IF(OR(W59="",W59&lt;0),"―",(W59/'23Q1_P8'!W59)*100)</f>
        <v>10.391178579080474</v>
      </c>
      <c r="X69" s="166">
        <f>+IF(OR(X59="",X59&lt;0),"―",(X59/'23Q1_P8'!X59)*100)</f>
        <v>11.24930070140886</v>
      </c>
      <c r="Y69" s="166">
        <f>+IF(OR(Y59="",Y59&lt;0),"―",(Y59/'23Q1_P8'!Y59)*100)</f>
        <v>10.103030984436007</v>
      </c>
      <c r="Z69" s="166">
        <f>+IF(OR(Z59="",Z59&lt;0),"―",(Z59/'23Q1_P8'!Z59)*100)</f>
        <v>10.871403095061801</v>
      </c>
      <c r="AA69" s="166">
        <f>+IF(OR(AA59="",AA59&lt;0),"―",(AA59/'23Q1_P8'!AA59)*100)</f>
        <v>11.192597829253423</v>
      </c>
      <c r="AB69" s="166">
        <f>+IF(OR(AB59="",AB59&lt;0),"―",(AB59/'23Q1_P8'!AB59)*100)</f>
        <v>11.71145019458821</v>
      </c>
      <c r="AC69" s="166">
        <f>+IF(OR(AC59="",AC59&lt;0),"―",(AC59/'23Q1_P8'!AC59)*100)</f>
        <v>10.85028343503836</v>
      </c>
      <c r="AD69" s="166">
        <f>+IF(OR(AD59="",AD59&lt;0),"―",(AD59/'23Q1_P8'!AD59)*100)</f>
        <v>10.955165197510986</v>
      </c>
      <c r="AE69" s="166">
        <f>+IF(OR(AE59="",AE59&lt;0),"―",(AE59/'23Q1_P8'!AE59)*100)</f>
        <v>11.13916556511484</v>
      </c>
      <c r="AF69" s="166">
        <f>+IF(OR(AF59="",AF59&lt;0),"―",(AF59/'23Q1_P8'!AF59)*100)</f>
        <v>12.21604909088888</v>
      </c>
      <c r="AG69" s="166">
        <f>+IF(OR(AG59="",AG59&lt;0),"―",(AG59/'23Q1_P8'!AG59)*100)</f>
        <v>12.224813122790286</v>
      </c>
      <c r="AH69" s="166">
        <f>+IF(OR(AH59="",AH59&lt;0),"―",(AH59/'23Q1_P8'!AH59)*100)</f>
        <v>13.814634688780931</v>
      </c>
      <c r="AI69" s="166">
        <f>+IF(OR(AI59="",AI59&lt;0),"―",(AI59/'23Q1_P8'!AI59)*100)</f>
        <v>12.918638810069281</v>
      </c>
      <c r="AJ69" s="166">
        <f>+IF(OR(AJ59="",AJ59&lt;0),"―",(AJ59/'23Q1_P8'!AJ59)*100)</f>
        <v>11.776688832346592</v>
      </c>
      <c r="AK69" s="166">
        <f>+IF(OR(AK59="",AK59&lt;0),"―",(AK59/'23Q1_P8'!AK59)*100)</f>
        <v>12.399407606388001</v>
      </c>
      <c r="AL69" s="166">
        <f>+IF(OR(AL59="",AL59&lt;0),"―",(AL59/'23Q1_P8'!AL59)*100)</f>
        <v>13.70654767405863</v>
      </c>
      <c r="AM69" s="166">
        <f>+IF(OR(AM59="",AM59&lt;0),"―",(AM59/'23Q1_P8'!AM59)*100)</f>
        <v>12.810847409825667</v>
      </c>
      <c r="AN69" s="166">
        <f>+IF(OR(AN59="",AN59&lt;0),"―",(AN59/'23Q1_P8'!AN59)*100)</f>
        <v>12.299203758689641</v>
      </c>
      <c r="AO69" s="166">
        <f>+IF(OR(AO59="",AO59&lt;0),"―",(AO59/'23Q1_P8'!AO59)*100)</f>
        <v>12.474164073712439</v>
      </c>
      <c r="AP69" s="166">
        <f>+IF(OR(AP59="",AP59&lt;0),"―",(AP59/'23Q1_P8'!AP59)*100)</f>
        <v>12.256690295291754</v>
      </c>
      <c r="AQ69" s="166">
        <f>+IF(OR(AQ59="",AQ59&lt;0),"―",(AQ59/'23Q1_P8'!AQ59)*100)</f>
        <v>12.127233935231301</v>
      </c>
      <c r="AR69" s="166">
        <f>+IF(OR(AR59="",AR59&lt;0),"―",(AR59/'23Q1_P8'!AR59)*100)</f>
        <v>12.918161016585335</v>
      </c>
      <c r="AS69" s="166">
        <f>+IF(OR(AS59="",AS59&lt;0),"―",(AS59/'23Q1_P8'!AS59)*100)</f>
        <v>11.633684724499208</v>
      </c>
      <c r="AT69" s="166" t="str">
        <f>+IF(OR(AT59="",AT59&lt;0),"―",(AT59/'23Q1_P8'!AT59)*100)</f>
        <v>―</v>
      </c>
      <c r="AU69" s="166" t="str">
        <f>+IF(OR(AU59="",AU59&lt;0),"―",(AU59/'23Q1_P8'!AU59)*100)</f>
        <v>―</v>
      </c>
      <c r="AV69" s="166" t="str">
        <f>+IF(OR(AV59="",AV59&lt;0),"―",(AV59/'23Q1_P8'!AV59)*100)</f>
        <v>―</v>
      </c>
      <c r="AW69" s="166" t="e">
        <f>+IF(OR(AW59="",AW59&lt;0),"―",(AW59/'23Q1_P8'!AW59)*100)</f>
        <v>#DIV/0!</v>
      </c>
      <c r="AX69" s="166" t="e">
        <f>+IF(OR(AX59="",AX59&lt;0),"―",(AX59/'23Q1_P8'!AX59)*100)</f>
        <v>#DIV/0!</v>
      </c>
      <c r="AY69" s="166" t="e">
        <f>+IF(OR(AY59="",AY59&lt;0),"―",(AY59/'23Q1_P8'!AY59)*100)</f>
        <v>#DIV/0!</v>
      </c>
      <c r="AZ69" s="166" t="e">
        <f>+IF(OR(AZ59="",AZ59&lt;0),"―",(AZ59/'23Q1_P8'!AZ59)*100)</f>
        <v>#DIV/0!</v>
      </c>
      <c r="BA69" s="166" t="e">
        <f>+IF(OR(BA59="",BA59&lt;0),"―",(BA59/'23Q1_P8'!BA59)*100)</f>
        <v>#DIV/0!</v>
      </c>
      <c r="BB69" s="166" t="e">
        <f>+IF(OR(BB59="",BB59&lt;0),"―",(BB59/'23Q1_P8'!BB59)*100)</f>
        <v>#DIV/0!</v>
      </c>
      <c r="BC69" s="166" t="e">
        <f>+IF(OR(BC59="",BC59&lt;0),"―",(BC59/'23Q1_P8'!BC59)*100)</f>
        <v>#DIV/0!</v>
      </c>
      <c r="BD69" s="166" t="e">
        <f>+IF(OR(BD59="",BD59&lt;0),"―",(BD59/'23Q1_P8'!BD59)*100)</f>
        <v>#DIV/0!</v>
      </c>
      <c r="BE69" s="166" t="e">
        <f>+IF(OR(BE59="",BE59&lt;0),"―",(BE59/'23Q1_P8'!BE59)*100)</f>
        <v>#DIV/0!</v>
      </c>
      <c r="BF69" s="166" t="e">
        <f>+IF(OR(BF59="",BF59&lt;0),"―",(BF59/'23Q1_P8'!BF59)*100)</f>
        <v>#DIV/0!</v>
      </c>
      <c r="BG69" s="166" t="e">
        <f>+IF(OR(BG59="",BG59&lt;0),"―",(BG59/'23Q1_P8'!BG59)*100)</f>
        <v>#DIV/0!</v>
      </c>
      <c r="BH69" s="166" t="e">
        <f>+IF(OR(BH59="",BH59&lt;0),"―",(BH59/'23Q1_P8'!BH59)*100)</f>
        <v>#DIV/0!</v>
      </c>
      <c r="BI69" s="166" t="e">
        <f>+IF(OR(BI59="",BI59&lt;0),"―",(BI59/'23Q1_P8'!BI59)*100)</f>
        <v>#DIV/0!</v>
      </c>
      <c r="BJ69" s="166" t="e">
        <f>+IF(OR(BJ59="",BJ59&lt;0),"―",(BJ59/'23Q1_P8'!BJ59)*100)</f>
        <v>#DIV/0!</v>
      </c>
      <c r="BK69" s="166" t="e">
        <f>+IF(OR(BK59="",BK59&lt;0),"―",(BK59/'23Q1_P8'!BK59)*100)</f>
        <v>#DIV/0!</v>
      </c>
      <c r="BL69" s="166" t="e">
        <f>+IF(OR(BL59="",BL59&lt;0),"―",(BL59/'23Q1_P8'!BL59)*100)</f>
        <v>#DIV/0!</v>
      </c>
      <c r="BM69" s="166" t="e">
        <f>+IF(OR(BM59="",BM59&lt;0),"―",(BM59/'23Q1_P8'!BM59)*100)</f>
        <v>#DIV/0!</v>
      </c>
      <c r="BN69" s="166" t="e">
        <f>+IF(OR(BN59="",BN59&lt;0),"―",(BN59/'23Q1_P8'!BN59)*100)</f>
        <v>#DIV/0!</v>
      </c>
      <c r="BO69" s="166" t="e">
        <f>+IF(OR(BO59="",BO59&lt;0),"―",(BO59/'23Q1_P8'!BO59)*100)</f>
        <v>#DIV/0!</v>
      </c>
      <c r="BP69" s="166" t="e">
        <f>+IF(OR(BP59="",BP59&lt;0),"―",(BP59/'23Q1_P8'!BP59)*100)</f>
        <v>#DIV/0!</v>
      </c>
      <c r="BQ69" s="166" t="e">
        <f>+IF(OR(BQ59="",BQ59&lt;0),"―",(BQ59/'23Q1_P8'!BQ59)*100)</f>
        <v>#DIV/0!</v>
      </c>
      <c r="BR69" s="166" t="e">
        <f>+IF(OR(BR59="",BR59&lt;0),"―",(BR59/'23Q1_P8'!BR59)*100)</f>
        <v>#DIV/0!</v>
      </c>
      <c r="BS69" s="166" t="e">
        <f>+IF(OR(BS59="",BS59&lt;0),"―",(BS59/'23Q1_P8'!BS59)*100)</f>
        <v>#DIV/0!</v>
      </c>
      <c r="BT69" s="166" t="e">
        <f>+IF(OR(BT59="",BT59&lt;0),"―",(BT59/'23Q1_P8'!BT59)*100)</f>
        <v>#DIV/0!</v>
      </c>
      <c r="BU69" s="166" t="e">
        <f>+IF(OR(BU59="",BU59&lt;0),"―",(BU59/'23Q1_P8'!BU59)*100)</f>
        <v>#DIV/0!</v>
      </c>
      <c r="BV69" s="166" t="e">
        <f>+IF(OR(BV59="",BV59&lt;0),"―",(BV59/'23Q1_P8'!BV59)*100)</f>
        <v>#DIV/0!</v>
      </c>
      <c r="BW69" s="166" t="e">
        <f>+IF(OR(BW59="",BW59&lt;0),"―",(BW59/'23Q1_P8'!BW59)*100)</f>
        <v>#DIV/0!</v>
      </c>
      <c r="BX69" s="166" t="e">
        <f>+IF(OR(BX59="",BX59&lt;0),"―",(BX59/'23Q1_P8'!BX59)*100)</f>
        <v>#DIV/0!</v>
      </c>
      <c r="CB69" s="3"/>
    </row>
    <row r="70" spans="1:80" s="27" customFormat="1" ht="15" customHeight="1" x14ac:dyDescent="0.25">
      <c r="A70" s="42" t="s">
        <v>11</v>
      </c>
      <c r="B70" s="14" t="s">
        <v>44</v>
      </c>
      <c r="C70" s="177">
        <f t="shared" si="26"/>
        <v>5.558634999127821</v>
      </c>
      <c r="D70" s="177">
        <f t="shared" si="26"/>
        <v>5.560643302497879</v>
      </c>
      <c r="E70" s="177">
        <f t="shared" si="26"/>
        <v>6.7224188828940408</v>
      </c>
      <c r="F70" s="177">
        <f t="shared" si="26"/>
        <v>2.8874211541109625</v>
      </c>
      <c r="G70" s="177">
        <f t="shared" si="26"/>
        <v>5.6012659008698886</v>
      </c>
      <c r="H70" s="177"/>
      <c r="I70" s="177"/>
      <c r="J70" s="177"/>
      <c r="K70" s="67"/>
      <c r="L70" s="67" t="s">
        <v>365</v>
      </c>
      <c r="M70" s="166" t="e">
        <f>+IF(OR(M60="",M60&lt;0),"―",(M60/'23Q1_P8'!M60)*100)</f>
        <v>#DIV/0!</v>
      </c>
      <c r="N70" s="166" t="e">
        <f>+IF(OR(N60="",N60&lt;0),"―",(N60/'23Q1_P8'!N60)*100)</f>
        <v>#DIV/0!</v>
      </c>
      <c r="O70" s="166" t="e">
        <f>+IF(OR(O60="",O60&lt;0),"―",(O60/'23Q1_P8'!O60)*100)</f>
        <v>#DIV/0!</v>
      </c>
      <c r="P70" s="166" t="e">
        <f>+IF(OR(P60="",P60&lt;0),"―",(P60/'23Q1_P8'!P60)*100)</f>
        <v>#DIV/0!</v>
      </c>
      <c r="Q70" s="166" t="e">
        <f>+IF(OR(Q60="",Q60&lt;0),"―",(Q60/'23Q1_P8'!Q60)*100)</f>
        <v>#DIV/0!</v>
      </c>
      <c r="R70" s="166" t="e">
        <f>+IF(OR(R60="",R60&lt;0),"―",(R60/'23Q1_P8'!R60)*100)</f>
        <v>#DIV/0!</v>
      </c>
      <c r="S70" s="166" t="e">
        <f>+IF(OR(S60="",S60&lt;0),"―",(S60/'23Q1_P8'!S60)*100)</f>
        <v>#DIV/0!</v>
      </c>
      <c r="T70" s="166" t="e">
        <f>+IF(OR(T60="",T60&lt;0),"―",(T60/'23Q1_P8'!T60)*100)</f>
        <v>#DIV/0!</v>
      </c>
      <c r="U70" s="166">
        <f>+IF(OR(U60="",U60&lt;0),"―",(U60/'23Q1_P8'!U60)*100)</f>
        <v>6.4735034415675727</v>
      </c>
      <c r="V70" s="166">
        <f>+IF(OR(V60="",V60&lt;0),"―",(V60/'23Q1_P8'!V60)*100)</f>
        <v>4.2929151395416509</v>
      </c>
      <c r="W70" s="166">
        <f>+IF(OR(W60="",W60&lt;0),"―",(W60/'23Q1_P8'!W60)*100)</f>
        <v>4.5957930898659294</v>
      </c>
      <c r="X70" s="166">
        <f>+IF(OR(X60="",X60&lt;0),"―",(X60/'23Q1_P8'!X60)*100)</f>
        <v>4.6283852033708479</v>
      </c>
      <c r="Y70" s="166">
        <f>+IF(OR(Y60="",Y60&lt;0),"―",(Y60/'23Q1_P8'!Y60)*100)</f>
        <v>7.2800228149827273</v>
      </c>
      <c r="Z70" s="166">
        <f>+IF(OR(Z60="",Z60&lt;0),"―",(Z60/'23Q1_P8'!Z60)*100)</f>
        <v>6.5151755371449669</v>
      </c>
      <c r="AA70" s="166">
        <f>+IF(OR(AA60="",AA60&lt;0),"―",(AA60/'23Q1_P8'!AA60)*100)</f>
        <v>7.5454490240409831</v>
      </c>
      <c r="AB70" s="166">
        <f>+IF(OR(AB60="",AB60&lt;0),"―",(AB60/'23Q1_P8'!AB60)*100)</f>
        <v>4.7108344882599029</v>
      </c>
      <c r="AC70" s="166">
        <f>+IF(OR(AC60="",AC60&lt;0),"―",(AC60/'23Q1_P8'!AC60)*100)</f>
        <v>4.3177983148018635</v>
      </c>
      <c r="AD70" s="166">
        <f>+IF(OR(AD60="",AD60&lt;0),"―",(AD60/'23Q1_P8'!AD60)*100)</f>
        <v>6.0725449005160179</v>
      </c>
      <c r="AE70" s="166">
        <f>+IF(OR(AE60="",AE60&lt;0),"―",(AE60/'23Q1_P8'!AE60)*100)</f>
        <v>6.9161302584721485</v>
      </c>
      <c r="AF70" s="166">
        <f>+IF(OR(AF60="",AF60&lt;0),"―",(AF60/'23Q1_P8'!AF60)*100)</f>
        <v>5.7601338780612785</v>
      </c>
      <c r="AG70" s="166">
        <f>+IF(OR(AG60="",AG60&lt;0),"―",(AG60/'23Q1_P8'!AG60)*100)</f>
        <v>2.5668029387541367</v>
      </c>
      <c r="AH70" s="166">
        <f>+IF(OR(AH60="",AH60&lt;0),"―",(AH60/'23Q1_P8'!AH60)*100)</f>
        <v>6.6944095713008895</v>
      </c>
      <c r="AI70" s="166">
        <f>+IF(OR(AI60="",AI60&lt;0),"―",(AI60/'23Q1_P8'!AI60)*100)</f>
        <v>5.7344929939562483</v>
      </c>
      <c r="AJ70" s="166">
        <f>+IF(OR(AJ60="",AJ60&lt;0),"―",(AJ60/'23Q1_P8'!AJ60)*100)</f>
        <v>4.0761770687130428</v>
      </c>
      <c r="AK70" s="166">
        <f>+IF(OR(AK60="",AK60&lt;0),"―",(AK60/'23Q1_P8'!AK60)*100)</f>
        <v>5.0172862636376543</v>
      </c>
      <c r="AL70" s="166">
        <f>+IF(OR(AL60="",AL60&lt;0),"―",(AL60/'23Q1_P8'!AL60)*100)</f>
        <v>6.1170463660454022</v>
      </c>
      <c r="AM70" s="166">
        <f>+IF(OR(AM60="",AM60&lt;0),"―",(AM60/'23Q1_P8'!AM60)*100)</f>
        <v>7.7944585306231771</v>
      </c>
      <c r="AN70" s="166">
        <f>+IF(OR(AN60="",AN60&lt;0),"―",(AN60/'23Q1_P8'!AN60)*100)</f>
        <v>2.5878626147543242</v>
      </c>
      <c r="AO70" s="166">
        <f>+IF(OR(AO60="",AO60&lt;0),"―",(AO60/'23Q1_P8'!AO60)*100)</f>
        <v>5.558634999127821</v>
      </c>
      <c r="AP70" s="166">
        <f>+IF(OR(AP60="",AP60&lt;0),"―",(AP60/'23Q1_P8'!AP60)*100)</f>
        <v>5.560643302497879</v>
      </c>
      <c r="AQ70" s="166">
        <f>+IF(OR(AQ60="",AQ60&lt;0),"―",(AQ60/'23Q1_P8'!AQ60)*100)</f>
        <v>6.7224188828940408</v>
      </c>
      <c r="AR70" s="166">
        <f>+IF(OR(AR60="",AR60&lt;0),"―",(AR60/'23Q1_P8'!AR60)*100)</f>
        <v>2.8874211541109625</v>
      </c>
      <c r="AS70" s="166">
        <f>+IF(OR(AS60="",AS60&lt;0),"―",(AS60/'23Q1_P8'!AS60)*100)</f>
        <v>5.6012659008698886</v>
      </c>
      <c r="AT70" s="166" t="str">
        <f>+IF(OR(AT60="",AT60&lt;0),"―",(AT60/'23Q1_P8'!AT60)*100)</f>
        <v>―</v>
      </c>
      <c r="AU70" s="166" t="str">
        <f>+IF(OR(AU60="",AU60&lt;0),"―",(AU60/'23Q1_P8'!AU60)*100)</f>
        <v>―</v>
      </c>
      <c r="AV70" s="166" t="str">
        <f>+IF(OR(AV60="",AV60&lt;0),"―",(AV60/'23Q1_P8'!AV60)*100)</f>
        <v>―</v>
      </c>
      <c r="AW70" s="166" t="e">
        <f>+IF(OR(AW60="",AW60&lt;0),"―",(AW60/'23Q1_P8'!AW60)*100)</f>
        <v>#DIV/0!</v>
      </c>
      <c r="AX70" s="166" t="e">
        <f>+IF(OR(AX60="",AX60&lt;0),"―",(AX60/'23Q1_P8'!AX60)*100)</f>
        <v>#DIV/0!</v>
      </c>
      <c r="AY70" s="166" t="e">
        <f>+IF(OR(AY60="",AY60&lt;0),"―",(AY60/'23Q1_P8'!AY60)*100)</f>
        <v>#DIV/0!</v>
      </c>
      <c r="AZ70" s="166" t="e">
        <f>+IF(OR(AZ60="",AZ60&lt;0),"―",(AZ60/'23Q1_P8'!AZ60)*100)</f>
        <v>#DIV/0!</v>
      </c>
      <c r="BA70" s="166" t="e">
        <f>+IF(OR(BA60="",BA60&lt;0),"―",(BA60/'23Q1_P8'!BA60)*100)</f>
        <v>#DIV/0!</v>
      </c>
      <c r="BB70" s="166" t="e">
        <f>+IF(OR(BB60="",BB60&lt;0),"―",(BB60/'23Q1_P8'!BB60)*100)</f>
        <v>#DIV/0!</v>
      </c>
      <c r="BC70" s="166" t="e">
        <f>+IF(OR(BC60="",BC60&lt;0),"―",(BC60/'23Q1_P8'!BC60)*100)</f>
        <v>#DIV/0!</v>
      </c>
      <c r="BD70" s="166" t="e">
        <f>+IF(OR(BD60="",BD60&lt;0),"―",(BD60/'23Q1_P8'!BD60)*100)</f>
        <v>#DIV/0!</v>
      </c>
      <c r="BE70" s="166" t="e">
        <f>+IF(OR(BE60="",BE60&lt;0),"―",(BE60/'23Q1_P8'!BE60)*100)</f>
        <v>#DIV/0!</v>
      </c>
      <c r="BF70" s="166" t="e">
        <f>+IF(OR(BF60="",BF60&lt;0),"―",(BF60/'23Q1_P8'!BF60)*100)</f>
        <v>#DIV/0!</v>
      </c>
      <c r="BG70" s="166" t="e">
        <f>+IF(OR(BG60="",BG60&lt;0),"―",(BG60/'23Q1_P8'!BG60)*100)</f>
        <v>#DIV/0!</v>
      </c>
      <c r="BH70" s="166" t="e">
        <f>+IF(OR(BH60="",BH60&lt;0),"―",(BH60/'23Q1_P8'!BH60)*100)</f>
        <v>#DIV/0!</v>
      </c>
      <c r="BI70" s="166" t="e">
        <f>+IF(OR(BI60="",BI60&lt;0),"―",(BI60/'23Q1_P8'!BI60)*100)</f>
        <v>#DIV/0!</v>
      </c>
      <c r="BJ70" s="166" t="e">
        <f>+IF(OR(BJ60="",BJ60&lt;0),"―",(BJ60/'23Q1_P8'!BJ60)*100)</f>
        <v>#DIV/0!</v>
      </c>
      <c r="BK70" s="166" t="e">
        <f>+IF(OR(BK60="",BK60&lt;0),"―",(BK60/'23Q1_P8'!BK60)*100)</f>
        <v>#DIV/0!</v>
      </c>
      <c r="BL70" s="166" t="e">
        <f>+IF(OR(BL60="",BL60&lt;0),"―",(BL60/'23Q1_P8'!BL60)*100)</f>
        <v>#DIV/0!</v>
      </c>
      <c r="BM70" s="166" t="e">
        <f>+IF(OR(BM60="",BM60&lt;0),"―",(BM60/'23Q1_P8'!BM60)*100)</f>
        <v>#DIV/0!</v>
      </c>
      <c r="BN70" s="166" t="e">
        <f>+IF(OR(BN60="",BN60&lt;0),"―",(BN60/'23Q1_P8'!BN60)*100)</f>
        <v>#DIV/0!</v>
      </c>
      <c r="BO70" s="166" t="e">
        <f>+IF(OR(BO60="",BO60&lt;0),"―",(BO60/'23Q1_P8'!BO60)*100)</f>
        <v>#DIV/0!</v>
      </c>
      <c r="BP70" s="166" t="e">
        <f>+IF(OR(BP60="",BP60&lt;0),"―",(BP60/'23Q1_P8'!BP60)*100)</f>
        <v>#DIV/0!</v>
      </c>
      <c r="BQ70" s="166" t="e">
        <f>+IF(OR(BQ60="",BQ60&lt;0),"―",(BQ60/'23Q1_P8'!BQ60)*100)</f>
        <v>#DIV/0!</v>
      </c>
      <c r="BR70" s="166" t="e">
        <f>+IF(OR(BR60="",BR60&lt;0),"―",(BR60/'23Q1_P8'!BR60)*100)</f>
        <v>#DIV/0!</v>
      </c>
      <c r="BS70" s="166" t="e">
        <f>+IF(OR(BS60="",BS60&lt;0),"―",(BS60/'23Q1_P8'!BS60)*100)</f>
        <v>#DIV/0!</v>
      </c>
      <c r="BT70" s="166" t="e">
        <f>+IF(OR(BT60="",BT60&lt;0),"―",(BT60/'23Q1_P8'!BT60)*100)</f>
        <v>#DIV/0!</v>
      </c>
      <c r="BU70" s="166" t="e">
        <f>+IF(OR(BU60="",BU60&lt;0),"―",(BU60/'23Q1_P8'!BU60)*100)</f>
        <v>#DIV/0!</v>
      </c>
      <c r="BV70" s="166" t="e">
        <f>+IF(OR(BV60="",BV60&lt;0),"―",(BV60/'23Q1_P8'!BV60)*100)</f>
        <v>#DIV/0!</v>
      </c>
      <c r="BW70" s="166" t="e">
        <f>+IF(OR(BW60="",BW60&lt;0),"―",(BW60/'23Q1_P8'!BW60)*100)</f>
        <v>#DIV/0!</v>
      </c>
      <c r="BX70" s="166" t="e">
        <f>+IF(OR(BX60="",BX60&lt;0),"―",(BX60/'23Q1_P8'!BX60)*100)</f>
        <v>#DIV/0!</v>
      </c>
      <c r="CB70" s="3"/>
    </row>
    <row r="71" spans="1:80" s="27" customFormat="1" ht="15" customHeight="1" x14ac:dyDescent="0.25">
      <c r="B71" s="73"/>
      <c r="C71" s="73"/>
      <c r="D71" s="73"/>
      <c r="E71" s="73"/>
      <c r="F71" s="74"/>
      <c r="G71" s="74"/>
      <c r="H71" s="74"/>
      <c r="I71" s="74"/>
      <c r="J71" s="67"/>
      <c r="K71" s="67"/>
      <c r="L71" s="67" t="s">
        <v>366</v>
      </c>
      <c r="M71" s="166" t="e">
        <f>+IF(OR(M61="",M61&lt;0),"―",(M61/'23Q1_P8'!M61)*100)</f>
        <v>#DIV/0!</v>
      </c>
      <c r="N71" s="166" t="e">
        <f>+IF(OR(N61="",N61&lt;0),"―",(N61/'23Q1_P8'!N61)*100)</f>
        <v>#DIV/0!</v>
      </c>
      <c r="O71" s="166" t="e">
        <f>+IF(OR(O61="",O61&lt;0),"―",(O61/'23Q1_P8'!O61)*100)</f>
        <v>#DIV/0!</v>
      </c>
      <c r="P71" s="166" t="e">
        <f>+IF(OR(P61="",P61&lt;0),"―",(P61/'23Q1_P8'!P61)*100)</f>
        <v>#DIV/0!</v>
      </c>
      <c r="Q71" s="166" t="e">
        <f>+IF(OR(Q61="",Q61&lt;0),"―",(Q61/'23Q1_P8'!Q61)*100)</f>
        <v>#DIV/0!</v>
      </c>
      <c r="R71" s="166" t="e">
        <f>+IF(OR(R61="",R61&lt;0),"―",(R61/'23Q1_P8'!R61)*100)</f>
        <v>#DIV/0!</v>
      </c>
      <c r="S71" s="166" t="e">
        <f>+IF(OR(S61="",S61&lt;0),"―",(S61/'23Q1_P8'!S61)*100)</f>
        <v>#DIV/0!</v>
      </c>
      <c r="T71" s="166" t="e">
        <f>+IF(OR(T61="",T61&lt;0),"―",(T61/'23Q1_P8'!T61)*100)</f>
        <v>#DIV/0!</v>
      </c>
      <c r="U71" s="166">
        <f>+IF(OR(U61="",U61&lt;0),"―",(U61/'23Q1_P8'!U61)*100)</f>
        <v>2.7620226134785564</v>
      </c>
      <c r="V71" s="166">
        <f>+IF(OR(V61="",V61&lt;0),"―",(V61/'23Q1_P8'!V61)*100)</f>
        <v>7.2488935451380714</v>
      </c>
      <c r="W71" s="166">
        <f>+IF(OR(W61="",W61&lt;0),"―",(W61/'23Q1_P8'!W61)*100)</f>
        <v>12.276099873005922</v>
      </c>
      <c r="X71" s="166">
        <f>+IF(OR(X61="",X61&lt;0),"―",(X61/'23Q1_P8'!X61)*100)</f>
        <v>12.120652258288347</v>
      </c>
      <c r="Y71" s="166">
        <f>+IF(OR(Y61="",Y61&lt;0),"―",(Y61/'23Q1_P8'!Y61)*100)</f>
        <v>7.8382377723060186</v>
      </c>
      <c r="Z71" s="166">
        <f>+IF(OR(Z61="",Z61&lt;0),"―",(Z61/'23Q1_P8'!Z61)*100)</f>
        <v>15.678990703211038</v>
      </c>
      <c r="AA71" s="166">
        <f>+IF(OR(AA61="",AA61&lt;0),"―",(AA61/'23Q1_P8'!AA61)*100)</f>
        <v>14.604040483823979</v>
      </c>
      <c r="AB71" s="166">
        <f>+IF(OR(AB61="",AB61&lt;0),"―",(AB61/'23Q1_P8'!AB61)*100)</f>
        <v>2.3579555121648155</v>
      </c>
      <c r="AC71" s="166">
        <f>+IF(OR(AC61="",AC61&lt;0),"―",(AC61/'23Q1_P8'!AC61)*100)</f>
        <v>9.4258089451193996</v>
      </c>
      <c r="AD71" s="166">
        <f>+IF(OR(AD61="",AD61&lt;0),"―",(AD61/'23Q1_P8'!AD61)*100)</f>
        <v>12.961501802310233</v>
      </c>
      <c r="AE71" s="166">
        <f>+IF(OR(AE61="",AE61&lt;0),"―",(AE61/'23Q1_P8'!AE61)*100)</f>
        <v>14.221479392050373</v>
      </c>
      <c r="AF71" s="166">
        <f>+IF(OR(AF61="",AF61&lt;0),"―",(AF61/'23Q1_P8'!AF61)*100)</f>
        <v>8.2931082982716529</v>
      </c>
      <c r="AG71" s="166">
        <f>+IF(OR(AG61="",AG61&lt;0),"―",(AG61/'23Q1_P8'!AG61)*100)</f>
        <v>8.8179935241712837</v>
      </c>
      <c r="AH71" s="166">
        <f>+IF(OR(AH61="",AH61&lt;0),"―",(AH61/'23Q1_P8'!AH61)*100)</f>
        <v>13.70673647717229</v>
      </c>
      <c r="AI71" s="166">
        <f>+IF(OR(AI61="",AI61&lt;0),"―",(AI61/'23Q1_P8'!AI61)*100)</f>
        <v>11.933585615991886</v>
      </c>
      <c r="AJ71" s="166">
        <f>+IF(OR(AJ61="",AJ61&lt;0),"―",(AJ61/'23Q1_P8'!AJ61)*100)</f>
        <v>7.8517208663156994</v>
      </c>
      <c r="AK71" s="166">
        <f>+IF(OR(AK61="",AK61&lt;0),"―",(AK61/'23Q1_P8'!AK61)*100)</f>
        <v>7.4903340693354927</v>
      </c>
      <c r="AL71" s="166">
        <f>+IF(OR(AL61="",AL61&lt;0),"―",(AL61/'23Q1_P8'!AL61)*100)</f>
        <v>12.554145326042256</v>
      </c>
      <c r="AM71" s="166">
        <f>+IF(OR(AM61="",AM61&lt;0),"―",(AM61/'23Q1_P8'!AM61)*100)</f>
        <v>12.845589655540996</v>
      </c>
      <c r="AN71" s="166" t="str">
        <f>+IF(OR(AN61="",AN61&lt;0),"―",(AN61/'23Q1_P8'!AN61)*100)</f>
        <v>―</v>
      </c>
      <c r="AO71" s="166">
        <f>+IF(OR(AO61="",AO61&lt;0),"―",(AO61/'23Q1_P8'!AO61)*100)</f>
        <v>2.1479234586077829</v>
      </c>
      <c r="AP71" s="166">
        <f>+IF(OR(AP61="",AP61&lt;0),"―",(AP61/'23Q1_P8'!AP61)*100)</f>
        <v>3.0908052834213038</v>
      </c>
      <c r="AQ71" s="166">
        <f>+IF(OR(AQ61="",AQ61&lt;0),"―",(AQ61/'23Q1_P8'!AQ61)*100)</f>
        <v>7.9151166448069947</v>
      </c>
      <c r="AR71" s="166">
        <f>+IF(OR(AR61="",AR61&lt;0),"―",(AR61/'23Q1_P8'!AR61)*100)</f>
        <v>7.3609239704023475</v>
      </c>
      <c r="AS71" s="166">
        <f>+IF(OR(AS61="",AS61&lt;0),"―",(AS61/'23Q1_P8'!AS61)*100)</f>
        <v>0.67183944367969972</v>
      </c>
      <c r="AT71" s="166" t="str">
        <f>+IF(OR(AT61="",AT61&lt;0),"―",(AT61/'23Q1_P8'!AT61)*100)</f>
        <v>―</v>
      </c>
      <c r="AU71" s="166" t="str">
        <f>+IF(OR(AU61="",AU61&lt;0),"―",(AU61/'23Q1_P8'!AU61)*100)</f>
        <v>―</v>
      </c>
      <c r="AV71" s="166" t="str">
        <f>+IF(OR(AV61="",AV61&lt;0),"―",(AV61/'23Q1_P8'!AV61)*100)</f>
        <v>―</v>
      </c>
      <c r="AW71" s="166" t="e">
        <f>+IF(OR(AW61="",AW61&lt;0),"―",(AW61/'23Q1_P8'!AW61)*100)</f>
        <v>#DIV/0!</v>
      </c>
      <c r="AX71" s="166" t="e">
        <f>+IF(OR(AX61="",AX61&lt;0),"―",(AX61/'23Q1_P8'!AX61)*100)</f>
        <v>#DIV/0!</v>
      </c>
      <c r="AY71" s="166" t="e">
        <f>+IF(OR(AY61="",AY61&lt;0),"―",(AY61/'23Q1_P8'!AY61)*100)</f>
        <v>#DIV/0!</v>
      </c>
      <c r="AZ71" s="166" t="e">
        <f>+IF(OR(AZ61="",AZ61&lt;0),"―",(AZ61/'23Q1_P8'!AZ61)*100)</f>
        <v>#DIV/0!</v>
      </c>
      <c r="BA71" s="166" t="e">
        <f>+IF(OR(BA61="",BA61&lt;0),"―",(BA61/'23Q1_P8'!BA61)*100)</f>
        <v>#DIV/0!</v>
      </c>
      <c r="BB71" s="166" t="e">
        <f>+IF(OR(BB61="",BB61&lt;0),"―",(BB61/'23Q1_P8'!BB61)*100)</f>
        <v>#DIV/0!</v>
      </c>
      <c r="BC71" s="166" t="e">
        <f>+IF(OR(BC61="",BC61&lt;0),"―",(BC61/'23Q1_P8'!BC61)*100)</f>
        <v>#DIV/0!</v>
      </c>
      <c r="BD71" s="166" t="e">
        <f>+IF(OR(BD61="",BD61&lt;0),"―",(BD61/'23Q1_P8'!BD61)*100)</f>
        <v>#DIV/0!</v>
      </c>
      <c r="BE71" s="166" t="e">
        <f>+IF(OR(BE61="",BE61&lt;0),"―",(BE61/'23Q1_P8'!BE61)*100)</f>
        <v>#DIV/0!</v>
      </c>
      <c r="BF71" s="166" t="e">
        <f>+IF(OR(BF61="",BF61&lt;0),"―",(BF61/'23Q1_P8'!BF61)*100)</f>
        <v>#DIV/0!</v>
      </c>
      <c r="BG71" s="166" t="e">
        <f>+IF(OR(BG61="",BG61&lt;0),"―",(BG61/'23Q1_P8'!BG61)*100)</f>
        <v>#DIV/0!</v>
      </c>
      <c r="BH71" s="166" t="e">
        <f>+IF(OR(BH61="",BH61&lt;0),"―",(BH61/'23Q1_P8'!BH61)*100)</f>
        <v>#DIV/0!</v>
      </c>
      <c r="BI71" s="166" t="e">
        <f>+IF(OR(BI61="",BI61&lt;0),"―",(BI61/'23Q1_P8'!BI61)*100)</f>
        <v>#DIV/0!</v>
      </c>
      <c r="BJ71" s="166" t="e">
        <f>+IF(OR(BJ61="",BJ61&lt;0),"―",(BJ61/'23Q1_P8'!BJ61)*100)</f>
        <v>#DIV/0!</v>
      </c>
      <c r="BK71" s="166" t="e">
        <f>+IF(OR(BK61="",BK61&lt;0),"―",(BK61/'23Q1_P8'!BK61)*100)</f>
        <v>#DIV/0!</v>
      </c>
      <c r="BL71" s="166" t="e">
        <f>+IF(OR(BL61="",BL61&lt;0),"―",(BL61/'23Q1_P8'!BL61)*100)</f>
        <v>#DIV/0!</v>
      </c>
      <c r="BM71" s="166" t="e">
        <f>+IF(OR(BM61="",BM61&lt;0),"―",(BM61/'23Q1_P8'!BM61)*100)</f>
        <v>#DIV/0!</v>
      </c>
      <c r="BN71" s="166" t="e">
        <f>+IF(OR(BN61="",BN61&lt;0),"―",(BN61/'23Q1_P8'!BN61)*100)</f>
        <v>#DIV/0!</v>
      </c>
      <c r="BO71" s="166" t="e">
        <f>+IF(OR(BO61="",BO61&lt;0),"―",(BO61/'23Q1_P8'!BO61)*100)</f>
        <v>#DIV/0!</v>
      </c>
      <c r="BP71" s="166" t="e">
        <f>+IF(OR(BP61="",BP61&lt;0),"―",(BP61/'23Q1_P8'!BP61)*100)</f>
        <v>#DIV/0!</v>
      </c>
      <c r="BQ71" s="166" t="e">
        <f>+IF(OR(BQ61="",BQ61&lt;0),"―",(BQ61/'23Q1_P8'!BQ61)*100)</f>
        <v>#DIV/0!</v>
      </c>
      <c r="BR71" s="166" t="e">
        <f>+IF(OR(BR61="",BR61&lt;0),"―",(BR61/'23Q1_P8'!BR61)*100)</f>
        <v>#DIV/0!</v>
      </c>
      <c r="BS71" s="166" t="e">
        <f>+IF(OR(BS61="",BS61&lt;0),"―",(BS61/'23Q1_P8'!BS61)*100)</f>
        <v>#DIV/0!</v>
      </c>
      <c r="BT71" s="166" t="e">
        <f>+IF(OR(BT61="",BT61&lt;0),"―",(BT61/'23Q1_P8'!BT61)*100)</f>
        <v>#DIV/0!</v>
      </c>
      <c r="BU71" s="166" t="e">
        <f>+IF(OR(BU61="",BU61&lt;0),"―",(BU61/'23Q1_P8'!BU61)*100)</f>
        <v>#DIV/0!</v>
      </c>
      <c r="BV71" s="166" t="e">
        <f>+IF(OR(BV61="",BV61&lt;0),"―",(BV61/'23Q1_P8'!BV61)*100)</f>
        <v>#DIV/0!</v>
      </c>
      <c r="BW71" s="166" t="e">
        <f>+IF(OR(BW61="",BW61&lt;0),"―",(BW61/'23Q1_P8'!BW61)*100)</f>
        <v>#DIV/0!</v>
      </c>
      <c r="BX71" s="166" t="e">
        <f>+IF(OR(BX61="",BX61&lt;0),"―",(BX61/'23Q1_P8'!BX61)*100)</f>
        <v>#DIV/0!</v>
      </c>
      <c r="CB71" s="3"/>
    </row>
    <row r="72" spans="1:80" s="27" customFormat="1" ht="15" customHeight="1" x14ac:dyDescent="0.25">
      <c r="B72" s="73"/>
      <c r="C72" s="73"/>
      <c r="D72" s="73"/>
      <c r="E72" s="73"/>
      <c r="F72" s="74"/>
      <c r="G72" s="74"/>
      <c r="H72" s="74"/>
      <c r="I72" s="74"/>
      <c r="J72" s="67"/>
      <c r="K72" s="67"/>
      <c r="L72" s="67" t="s">
        <v>367</v>
      </c>
      <c r="M72" s="166" t="e">
        <f>+IF(OR(M62="",M62&lt;0),"―",(M62/'23Q1_P8'!M62)*100)</f>
        <v>#DIV/0!</v>
      </c>
      <c r="N72" s="166" t="e">
        <f>+IF(OR(N62="",N62&lt;0),"―",(N62/'23Q1_P8'!N62)*100)</f>
        <v>#DIV/0!</v>
      </c>
      <c r="O72" s="166" t="e">
        <f>+IF(OR(O62="",O62&lt;0),"―",(O62/'23Q1_P8'!O62)*100)</f>
        <v>#DIV/0!</v>
      </c>
      <c r="P72" s="166" t="e">
        <f>+IF(OR(P62="",P62&lt;0),"―",(P62/'23Q1_P8'!P62)*100)</f>
        <v>#DIV/0!</v>
      </c>
      <c r="Q72" s="166" t="e">
        <f>+IF(OR(Q62="",Q62&lt;0),"―",(Q62/'23Q1_P8'!Q62)*100)</f>
        <v>#DIV/0!</v>
      </c>
      <c r="R72" s="166" t="e">
        <f>+IF(OR(R62="",R62&lt;0),"―",(R62/'23Q1_P8'!R62)*100)</f>
        <v>#DIV/0!</v>
      </c>
      <c r="S72" s="166" t="e">
        <f>+IF(OR(S62="",S62&lt;0),"―",(S62/'23Q1_P8'!S62)*100)</f>
        <v>#DIV/0!</v>
      </c>
      <c r="T72" s="166" t="e">
        <f>+IF(OR(T62="",T62&lt;0),"―",(T62/'23Q1_P8'!T62)*100)</f>
        <v>#DIV/0!</v>
      </c>
      <c r="U72" s="166">
        <f>+IF(OR(U62="",U62&lt;0),"―",(U62/'23Q1_P8'!U62)*100)</f>
        <v>31.767709243732927</v>
      </c>
      <c r="V72" s="166">
        <f>+IF(OR(V62="",V62&lt;0),"―",(V62/'23Q1_P8'!V62)*100)</f>
        <v>21.924266638834151</v>
      </c>
      <c r="W72" s="166" t="str">
        <f>+IF(OR(W62="",W62&lt;0),"―",(W62/'23Q1_P8'!W62)*100)</f>
        <v>―</v>
      </c>
      <c r="X72" s="166">
        <f>+IF(OR(X62="",X62&lt;0),"―",(X62/'23Q1_P8'!X62)*100)</f>
        <v>9.4863414395841303</v>
      </c>
      <c r="Y72" s="166">
        <f>+IF(OR(Y62="",Y62&lt;0),"―",(Y62/'23Q1_P8'!Y62)*100)</f>
        <v>28.300351400287937</v>
      </c>
      <c r="Z72" s="166">
        <f>+IF(OR(Z62="",Z62&lt;0),"―",(Z62/'23Q1_P8'!Z62)*100)</f>
        <v>16.341200234667298</v>
      </c>
      <c r="AA72" s="166" t="str">
        <f>+IF(OR(AA62="",AA62&lt;0),"―",(AA62/'23Q1_P8'!AA62)*100)</f>
        <v>―</v>
      </c>
      <c r="AB72" s="166">
        <f>+IF(OR(AB62="",AB62&lt;0),"―",(AB62/'23Q1_P8'!AB62)*100)</f>
        <v>17.33870978008834</v>
      </c>
      <c r="AC72" s="166">
        <f>+IF(OR(AC62="",AC62&lt;0),"―",(AC62/'23Q1_P8'!AC62)*100)</f>
        <v>10.73661100050667</v>
      </c>
      <c r="AD72" s="166">
        <f>+IF(OR(AD62="",AD62&lt;0),"―",(AD62/'23Q1_P8'!AD62)*100)</f>
        <v>7.6278868241540492</v>
      </c>
      <c r="AE72" s="166" t="str">
        <f>+IF(OR(AE62="",AE62&lt;0),"―",(AE62/'23Q1_P8'!AE62)*100)</f>
        <v>―</v>
      </c>
      <c r="AF72" s="166" t="str">
        <f>+IF(OR(AF62="",AF62&lt;0),"―",(AF62/'23Q1_P8'!AF62)*100)</f>
        <v>―</v>
      </c>
      <c r="AG72" s="166">
        <f>+IF(OR(AG62="",AG62&lt;0),"―",(AG62/'23Q1_P8'!AG62)*100)</f>
        <v>8.7967521623935596</v>
      </c>
      <c r="AH72" s="166">
        <f>+IF(OR(AH62="",AH62&lt;0),"―",(AH62/'23Q1_P8'!AH62)*100)</f>
        <v>12.65188152036411</v>
      </c>
      <c r="AI72" s="166" t="str">
        <f>+IF(OR(AI62="",AI62&lt;0),"―",(AI62/'23Q1_P8'!AI62)*100)</f>
        <v>―</v>
      </c>
      <c r="AJ72" s="166">
        <f>+IF(OR(AJ62="",AJ62&lt;0),"―",(AJ62/'23Q1_P8'!AJ62)*100)</f>
        <v>12.200570467652483</v>
      </c>
      <c r="AK72" s="166" t="str">
        <f>+IF(OR(AK62="",AK62&lt;0),"―",(AK62/'23Q1_P8'!AK62)*100)</f>
        <v>―</v>
      </c>
      <c r="AL72" s="166" t="str">
        <f>+IF(OR(AL62="",AL62&lt;0),"―",(AL62/'23Q1_P8'!AL62)*100)</f>
        <v>―</v>
      </c>
      <c r="AM72" s="166" t="str">
        <f>+IF(OR(AM62="",AM62&lt;0),"―",(AM62/'23Q1_P8'!AM62)*100)</f>
        <v>―</v>
      </c>
      <c r="AN72" s="166" t="str">
        <f>+IF(OR(AN62="",AN62&lt;0),"―",(AN62/'23Q1_P8'!AN62)*100)</f>
        <v>―</v>
      </c>
      <c r="AO72" s="166" t="str">
        <f>+IF(OR(AO62="",AO62&lt;0),"―",(AO62/'23Q1_P8'!AO62)*100)</f>
        <v>―</v>
      </c>
      <c r="AP72" s="166" t="str">
        <f>+IF(OR(AP62="",AP62&lt;0),"―",(AP62/'23Q1_P8'!AP62)*100)</f>
        <v>―</v>
      </c>
      <c r="AQ72" s="166" t="str">
        <f>+IF(OR(AQ62="",AQ62&lt;0),"―",(AQ62/'23Q1_P8'!AQ62)*100)</f>
        <v>―</v>
      </c>
      <c r="AR72" s="166" t="str">
        <f>+IF(OR(AR62="",AR62&lt;0),"―",(AR62/'23Q1_P8'!AR62)*100)</f>
        <v>―</v>
      </c>
      <c r="AS72" s="166" t="str">
        <f>+IF(OR(AS62="",AS62&lt;0),"―",(AS62/'23Q1_P8'!AS62)*100)</f>
        <v>―</v>
      </c>
      <c r="AT72" s="166" t="str">
        <f>+IF(OR(AT62="",AT62&lt;0),"―",(AT62/'23Q1_P8'!AT62)*100)</f>
        <v>―</v>
      </c>
      <c r="AU72" s="166" t="str">
        <f>+IF(OR(AU62="",AU62&lt;0),"―",(AU62/'23Q1_P8'!AU62)*100)</f>
        <v>―</v>
      </c>
      <c r="AV72" s="166" t="str">
        <f>+IF(OR(AV62="",AV62&lt;0),"―",(AV62/'23Q1_P8'!AV62)*100)</f>
        <v>―</v>
      </c>
      <c r="AW72" s="166" t="e">
        <f>+IF(OR(AW62="",AW62&lt;0),"―",(AW62/'23Q1_P8'!AW62)*100)</f>
        <v>#DIV/0!</v>
      </c>
      <c r="AX72" s="166" t="e">
        <f>+IF(OR(AX62="",AX62&lt;0),"―",(AX62/'23Q1_P8'!AX62)*100)</f>
        <v>#DIV/0!</v>
      </c>
      <c r="AY72" s="166" t="e">
        <f>+IF(OR(AY62="",AY62&lt;0),"―",(AY62/'23Q1_P8'!AY62)*100)</f>
        <v>#DIV/0!</v>
      </c>
      <c r="AZ72" s="166" t="e">
        <f>+IF(OR(AZ62="",AZ62&lt;0),"―",(AZ62/'23Q1_P8'!AZ62)*100)</f>
        <v>#DIV/0!</v>
      </c>
      <c r="BA72" s="166" t="e">
        <f>+IF(OR(BA62="",BA62&lt;0),"―",(BA62/'23Q1_P8'!BA62)*100)</f>
        <v>#DIV/0!</v>
      </c>
      <c r="BB72" s="166" t="e">
        <f>+IF(OR(BB62="",BB62&lt;0),"―",(BB62/'23Q1_P8'!BB62)*100)</f>
        <v>#DIV/0!</v>
      </c>
      <c r="BC72" s="166" t="e">
        <f>+IF(OR(BC62="",BC62&lt;0),"―",(BC62/'23Q1_P8'!BC62)*100)</f>
        <v>#DIV/0!</v>
      </c>
      <c r="BD72" s="166" t="e">
        <f>+IF(OR(BD62="",BD62&lt;0),"―",(BD62/'23Q1_P8'!BD62)*100)</f>
        <v>#DIV/0!</v>
      </c>
      <c r="BE72" s="166" t="e">
        <f>+IF(OR(BE62="",BE62&lt;0),"―",(BE62/'23Q1_P8'!BE62)*100)</f>
        <v>#DIV/0!</v>
      </c>
      <c r="BF72" s="166" t="e">
        <f>+IF(OR(BF62="",BF62&lt;0),"―",(BF62/'23Q1_P8'!BF62)*100)</f>
        <v>#DIV/0!</v>
      </c>
      <c r="BG72" s="166" t="e">
        <f>+IF(OR(BG62="",BG62&lt;0),"―",(BG62/'23Q1_P8'!BG62)*100)</f>
        <v>#DIV/0!</v>
      </c>
      <c r="BH72" s="166" t="e">
        <f>+IF(OR(BH62="",BH62&lt;0),"―",(BH62/'23Q1_P8'!BH62)*100)</f>
        <v>#DIV/0!</v>
      </c>
      <c r="BI72" s="166" t="e">
        <f>+IF(OR(BI62="",BI62&lt;0),"―",(BI62/'23Q1_P8'!BI62)*100)</f>
        <v>#DIV/0!</v>
      </c>
      <c r="BJ72" s="166" t="e">
        <f>+IF(OR(BJ62="",BJ62&lt;0),"―",(BJ62/'23Q1_P8'!BJ62)*100)</f>
        <v>#DIV/0!</v>
      </c>
      <c r="BK72" s="166" t="e">
        <f>+IF(OR(BK62="",BK62&lt;0),"―",(BK62/'23Q1_P8'!BK62)*100)</f>
        <v>#DIV/0!</v>
      </c>
      <c r="BL72" s="166" t="e">
        <f>+IF(OR(BL62="",BL62&lt;0),"―",(BL62/'23Q1_P8'!BL62)*100)</f>
        <v>#DIV/0!</v>
      </c>
      <c r="BM72" s="166" t="e">
        <f>+IF(OR(BM62="",BM62&lt;0),"―",(BM62/'23Q1_P8'!BM62)*100)</f>
        <v>#DIV/0!</v>
      </c>
      <c r="BN72" s="166" t="e">
        <f>+IF(OR(BN62="",BN62&lt;0),"―",(BN62/'23Q1_P8'!BN62)*100)</f>
        <v>#DIV/0!</v>
      </c>
      <c r="BO72" s="166" t="e">
        <f>+IF(OR(BO62="",BO62&lt;0),"―",(BO62/'23Q1_P8'!BO62)*100)</f>
        <v>#DIV/0!</v>
      </c>
      <c r="BP72" s="166" t="e">
        <f>+IF(OR(BP62="",BP62&lt;0),"―",(BP62/'23Q1_P8'!BP62)*100)</f>
        <v>#DIV/0!</v>
      </c>
      <c r="BQ72" s="166" t="e">
        <f>+IF(OR(BQ62="",BQ62&lt;0),"―",(BQ62/'23Q1_P8'!BQ62)*100)</f>
        <v>#DIV/0!</v>
      </c>
      <c r="BR72" s="166" t="e">
        <f>+IF(OR(BR62="",BR62&lt;0),"―",(BR62/'23Q1_P8'!BR62)*100)</f>
        <v>#DIV/0!</v>
      </c>
      <c r="BS72" s="166" t="e">
        <f>+IF(OR(BS62="",BS62&lt;0),"―",(BS62/'23Q1_P8'!BS62)*100)</f>
        <v>#DIV/0!</v>
      </c>
      <c r="BT72" s="166" t="e">
        <f>+IF(OR(BT62="",BT62&lt;0),"―",(BT62/'23Q1_P8'!BT62)*100)</f>
        <v>#DIV/0!</v>
      </c>
      <c r="BU72" s="166" t="e">
        <f>+IF(OR(BU62="",BU62&lt;0),"―",(BU62/'23Q1_P8'!BU62)*100)</f>
        <v>#DIV/0!</v>
      </c>
      <c r="BV72" s="166" t="e">
        <f>+IF(OR(BV62="",BV62&lt;0),"―",(BV62/'23Q1_P8'!BV62)*100)</f>
        <v>#DIV/0!</v>
      </c>
      <c r="BW72" s="166" t="e">
        <f>+IF(OR(BW62="",BW62&lt;0),"―",(BW62/'23Q1_P8'!BW62)*100)</f>
        <v>#DIV/0!</v>
      </c>
      <c r="BX72" s="166" t="e">
        <f>+IF(OR(BX62="",BX62&lt;0),"―",(BX62/'23Q1_P8'!BX62)*100)</f>
        <v>#DIV/0!</v>
      </c>
      <c r="CB72" s="3"/>
    </row>
    <row r="73" spans="1:80" s="27" customFormat="1" ht="15" customHeight="1" x14ac:dyDescent="0.25">
      <c r="B73" s="73"/>
      <c r="C73" s="73"/>
      <c r="D73" s="73"/>
      <c r="E73" s="73"/>
      <c r="F73" s="74"/>
      <c r="G73" s="74"/>
      <c r="H73" s="74"/>
      <c r="I73" s="74"/>
      <c r="J73" s="67"/>
      <c r="K73" s="67"/>
      <c r="L73" s="67" t="s">
        <v>368</v>
      </c>
      <c r="M73" s="167" t="e">
        <f>+IF(OR(M63="",M63&lt;0),"―",(M63/'23Q1_P8'!M63)*100)</f>
        <v>#VALUE!</v>
      </c>
      <c r="N73" s="167" t="e">
        <f>+IF(OR(N63="",N63&lt;0),"―",(N63/'23Q1_P8'!N63)*100)</f>
        <v>#VALUE!</v>
      </c>
      <c r="O73" s="167" t="e">
        <f>+IF(OR(O63="",O63&lt;0),"―",(O63/'23Q1_P8'!O63)*100)</f>
        <v>#VALUE!</v>
      </c>
      <c r="P73" s="167" t="e">
        <f>+IF(OR(P63="",P63&lt;0),"―",(P63/'23Q1_P8'!P63)*100)</f>
        <v>#VALUE!</v>
      </c>
      <c r="Q73" s="167" t="e">
        <f>+IF(OR(Q63="",Q63&lt;0),"―",(Q63/'23Q1_P8'!Q63)*100)</f>
        <v>#VALUE!</v>
      </c>
      <c r="R73" s="167" t="e">
        <f>+IF(OR(R63="",R63&lt;0),"―",(R63/'23Q1_P8'!R63)*100)</f>
        <v>#VALUE!</v>
      </c>
      <c r="S73" s="167" t="e">
        <f>+IF(OR(S63="",S63&lt;0),"―",(S63/'23Q1_P8'!S63)*100)</f>
        <v>#VALUE!</v>
      </c>
      <c r="T73" s="167" t="e">
        <f>+IF(OR(T63="",T63&lt;0),"―",(T63/'23Q1_P8'!T63)*100)</f>
        <v>#VALUE!</v>
      </c>
      <c r="U73" s="167" t="str">
        <f>+IF(OR(U63="",U63&lt;0),"―",(U63/'23Q1_P8'!U63)*100)</f>
        <v>―</v>
      </c>
      <c r="V73" s="167" t="str">
        <f>+IF(OR(V63="",V63&lt;0),"―",(V63/'23Q1_P8'!V63)*100)</f>
        <v>―</v>
      </c>
      <c r="W73" s="167" t="str">
        <f>+IF(OR(W63="",W63&lt;0),"―",(W63/'23Q1_P8'!W63)*100)</f>
        <v>―</v>
      </c>
      <c r="X73" s="167" t="str">
        <f>+IF(OR(X63="",X63&lt;0),"―",(X63/'23Q1_P8'!X63)*100)</f>
        <v>―</v>
      </c>
      <c r="Y73" s="167" t="str">
        <f>+IF(OR(Y63="",Y63&lt;0),"―",(Y63/'23Q1_P8'!Y63)*100)</f>
        <v>―</v>
      </c>
      <c r="Z73" s="167" t="str">
        <f>+IF(OR(Z63="",Z63&lt;0),"―",(Z63/'23Q1_P8'!Z63)*100)</f>
        <v>―</v>
      </c>
      <c r="AA73" s="167" t="str">
        <f>+IF(OR(AA63="",AA63&lt;0),"―",(AA63/'23Q1_P8'!AA63)*100)</f>
        <v>―</v>
      </c>
      <c r="AB73" s="167" t="str">
        <f>+IF(OR(AB63="",AB63&lt;0),"―",(AB63/'23Q1_P8'!AB63)*100)</f>
        <v>―</v>
      </c>
      <c r="AC73" s="167" t="str">
        <f>+IF(OR(AC63="",AC63&lt;0),"―",(AC63/'23Q1_P8'!AC63)*100)</f>
        <v>―</v>
      </c>
      <c r="AD73" s="167" t="str">
        <f>+IF(OR(AD63="",AD63&lt;0),"―",(AD63/'23Q1_P8'!AD63)*100)</f>
        <v>―</v>
      </c>
      <c r="AE73" s="167" t="str">
        <f>+IF(OR(AE63="",AE63&lt;0),"―",(AE63/'23Q1_P8'!AE63)*100)</f>
        <v>―</v>
      </c>
      <c r="AF73" s="167" t="str">
        <f>+IF(OR(AF63="",AF63&lt;0),"―",(AF63/'23Q1_P8'!AF63)*100)</f>
        <v>―</v>
      </c>
      <c r="AG73" s="167" t="str">
        <f>+IF(OR(AG63="",AG63&lt;0),"―",(AG63/'23Q1_P8'!AG63)*100)</f>
        <v>―</v>
      </c>
      <c r="AH73" s="167" t="str">
        <f>+IF(OR(AH63="",AH63&lt;0),"―",(AH63/'23Q1_P8'!AH63)*100)</f>
        <v>―</v>
      </c>
      <c r="AI73" s="167" t="str">
        <f>+IF(OR(AI63="",AI63&lt;0),"―",(AI63/'23Q1_P8'!AI63)*100)</f>
        <v>―</v>
      </c>
      <c r="AJ73" s="167" t="str">
        <f>+IF(OR(AJ63="",AJ63&lt;0),"―",(AJ63/'23Q1_P8'!AJ63)*100)</f>
        <v>―</v>
      </c>
      <c r="AK73" s="167" t="str">
        <f>+IF(OR(AK63="",AK63&lt;0),"―",(AK63/'23Q1_P8'!AK63)*100)</f>
        <v>―</v>
      </c>
      <c r="AL73" s="167" t="str">
        <f>+IF(OR(AL63="",AL63&lt;0),"―",(AL63/'23Q1_P8'!AL63)*100)</f>
        <v>―</v>
      </c>
      <c r="AM73" s="167" t="str">
        <f>+IF(OR(AM63="",AM63&lt;0),"―",(AM63/'23Q1_P8'!AM63)*100)</f>
        <v>―</v>
      </c>
      <c r="AN73" s="167" t="str">
        <f>+IF(OR(AN63="",AN63&lt;0),"―",(AN63/'23Q1_P8'!AN63)*100)</f>
        <v>―</v>
      </c>
      <c r="AO73" s="167" t="str">
        <f>+IF(OR(AO63="",AO63&lt;0),"―",(AO63/'23Q1_P8'!AO63)*100)</f>
        <v>―</v>
      </c>
      <c r="AP73" s="167" t="str">
        <f>+IF(OR(AP63="",AP63&lt;0),"―",(AP63/'23Q1_P8'!AP63)*100)</f>
        <v>―</v>
      </c>
      <c r="AQ73" s="167" t="str">
        <f>+IF(OR(AQ63="",AQ63&lt;0),"―",(AQ63/'23Q1_P8'!AQ63)*100)</f>
        <v>―</v>
      </c>
      <c r="AR73" s="167" t="str">
        <f>+IF(OR(AR63="",AR63&lt;0),"―",(AR63/'23Q1_P8'!AR63)*100)</f>
        <v>―</v>
      </c>
      <c r="AS73" s="167" t="str">
        <f>+IF(OR(AS63="",AS63&lt;0),"―",(AS63/'23Q1_P8'!AS63)*100)</f>
        <v>―</v>
      </c>
      <c r="AT73" s="167" t="str">
        <f>+IF(OR(AT63="",AT63&lt;0),"―",(AT63/'23Q1_P8'!AT63)*100)</f>
        <v>―</v>
      </c>
      <c r="AU73" s="167" t="str">
        <f>+IF(OR(AU63="",AU63&lt;0),"―",(AU63/'23Q1_P8'!AU63)*100)</f>
        <v>―</v>
      </c>
      <c r="AV73" s="167" t="str">
        <f>+IF(OR(AV63="",AV63&lt;0),"―",(AV63/'23Q1_P8'!AV63)*100)</f>
        <v>―</v>
      </c>
      <c r="AW73" s="167" t="e">
        <f>+IF(OR(AW63="",AW63&lt;0),"―",(AW63/'23Q1_P8'!AW63)*100)</f>
        <v>#VALUE!</v>
      </c>
      <c r="AX73" s="167" t="e">
        <f>+IF(OR(AX63="",AX63&lt;0),"―",(AX63/'23Q1_P8'!AX63)*100)</f>
        <v>#VALUE!</v>
      </c>
      <c r="AY73" s="167" t="e">
        <f>+IF(OR(AY63="",AY63&lt;0),"―",(AY63/'23Q1_P8'!AY63)*100)</f>
        <v>#VALUE!</v>
      </c>
      <c r="AZ73" s="167" t="e">
        <f>+IF(OR(AZ63="",AZ63&lt;0),"―",(AZ63/'23Q1_P8'!AZ63)*100)</f>
        <v>#VALUE!</v>
      </c>
      <c r="BA73" s="167" t="e">
        <f>+IF(OR(BA63="",BA63&lt;0),"―",(BA63/'23Q1_P8'!BA63)*100)</f>
        <v>#VALUE!</v>
      </c>
      <c r="BB73" s="167" t="e">
        <f>+IF(OR(BB63="",BB63&lt;0),"―",(BB63/'23Q1_P8'!BB63)*100)</f>
        <v>#VALUE!</v>
      </c>
      <c r="BC73" s="167" t="e">
        <f>+IF(OR(BC63="",BC63&lt;0),"―",(BC63/'23Q1_P8'!BC63)*100)</f>
        <v>#VALUE!</v>
      </c>
      <c r="BD73" s="167" t="e">
        <f>+IF(OR(BD63="",BD63&lt;0),"―",(BD63/'23Q1_P8'!BD63)*100)</f>
        <v>#VALUE!</v>
      </c>
      <c r="BE73" s="167" t="e">
        <f>+IF(OR(BE63="",BE63&lt;0),"―",(BE63/'23Q1_P8'!BE63)*100)</f>
        <v>#VALUE!</v>
      </c>
      <c r="BF73" s="167" t="e">
        <f>+IF(OR(BF63="",BF63&lt;0),"―",(BF63/'23Q1_P8'!BF63)*100)</f>
        <v>#VALUE!</v>
      </c>
      <c r="BG73" s="167" t="e">
        <f>+IF(OR(BG63="",BG63&lt;0),"―",(BG63/'23Q1_P8'!BG63)*100)</f>
        <v>#VALUE!</v>
      </c>
      <c r="BH73" s="167" t="e">
        <f>+IF(OR(BH63="",BH63&lt;0),"―",(BH63/'23Q1_P8'!BH63)*100)</f>
        <v>#VALUE!</v>
      </c>
      <c r="BI73" s="167" t="e">
        <f>+IF(OR(BI63="",BI63&lt;0),"―",(BI63/'23Q1_P8'!BI63)*100)</f>
        <v>#VALUE!</v>
      </c>
      <c r="BJ73" s="167" t="e">
        <f>+IF(OR(BJ63="",BJ63&lt;0),"―",(BJ63/'23Q1_P8'!BJ63)*100)</f>
        <v>#VALUE!</v>
      </c>
      <c r="BK73" s="167" t="e">
        <f>+IF(OR(BK63="",BK63&lt;0),"―",(BK63/'23Q1_P8'!BK63)*100)</f>
        <v>#VALUE!</v>
      </c>
      <c r="BL73" s="167" t="e">
        <f>+IF(OR(BL63="",BL63&lt;0),"―",(BL63/'23Q1_P8'!BL63)*100)</f>
        <v>#VALUE!</v>
      </c>
      <c r="BM73" s="167" t="e">
        <f>+IF(OR(BM63="",BM63&lt;0),"―",(BM63/'23Q1_P8'!BM63)*100)</f>
        <v>#VALUE!</v>
      </c>
      <c r="BN73" s="167" t="e">
        <f>+IF(OR(BN63="",BN63&lt;0),"―",(BN63/'23Q1_P8'!BN63)*100)</f>
        <v>#VALUE!</v>
      </c>
      <c r="BO73" s="167" t="e">
        <f>+IF(OR(BO63="",BO63&lt;0),"―",(BO63/'23Q1_P8'!BO63)*100)</f>
        <v>#VALUE!</v>
      </c>
      <c r="BP73" s="167" t="e">
        <f>+IF(OR(BP63="",BP63&lt;0),"―",(BP63/'23Q1_P8'!BP63)*100)</f>
        <v>#VALUE!</v>
      </c>
      <c r="BQ73" s="167" t="e">
        <f>+IF(OR(BQ63="",BQ63&lt;0),"―",(BQ63/'23Q1_P8'!BQ63)*100)</f>
        <v>#VALUE!</v>
      </c>
      <c r="BR73" s="167" t="e">
        <f>+IF(OR(BR63="",BR63&lt;0),"―",(BR63/'23Q1_P8'!BR63)*100)</f>
        <v>#VALUE!</v>
      </c>
      <c r="BS73" s="167" t="e">
        <f>+IF(OR(BS63="",BS63&lt;0),"―",(BS63/'23Q1_P8'!BS63)*100)</f>
        <v>#VALUE!</v>
      </c>
      <c r="BT73" s="167" t="e">
        <f>+IF(OR(BT63="",BT63&lt;0),"―",(BT63/'23Q1_P8'!BT63)*100)</f>
        <v>#VALUE!</v>
      </c>
      <c r="BU73" s="167" t="e">
        <f>+IF(OR(BU63="",BU63&lt;0),"―",(BU63/'23Q1_P8'!BU63)*100)</f>
        <v>#VALUE!</v>
      </c>
      <c r="BV73" s="167" t="e">
        <f>+IF(OR(BV63="",BV63&lt;0),"―",(BV63/'23Q1_P8'!BV63)*100)</f>
        <v>#VALUE!</v>
      </c>
      <c r="BW73" s="167" t="e">
        <f>+IF(OR(BW63="",BW63&lt;0),"―",(BW63/'23Q1_P8'!BW63)*100)</f>
        <v>#VALUE!</v>
      </c>
      <c r="BX73" s="167" t="e">
        <f>+IF(OR(BX63="",BX63&lt;0),"―",(BX63/'23Q1_P8'!BX63)*100)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592</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7">N77</f>
        <v>H1</v>
      </c>
      <c r="S77" s="33" t="str">
        <f t="shared" si="27"/>
        <v>Q3YTD</v>
      </c>
      <c r="T77" s="34" t="str">
        <f t="shared" si="27"/>
        <v>FY</v>
      </c>
      <c r="U77" s="33" t="str">
        <f t="shared" si="27"/>
        <v>Q1</v>
      </c>
      <c r="V77" s="33" t="str">
        <f t="shared" si="27"/>
        <v>H1</v>
      </c>
      <c r="W77" s="33" t="str">
        <f t="shared" si="27"/>
        <v>Q3YTD</v>
      </c>
      <c r="X77" s="34" t="str">
        <f t="shared" si="27"/>
        <v>FY</v>
      </c>
      <c r="Y77" s="33" t="str">
        <f t="shared" si="27"/>
        <v>Q1</v>
      </c>
      <c r="Z77" s="33" t="str">
        <f t="shared" si="27"/>
        <v>H1</v>
      </c>
      <c r="AA77" s="33" t="str">
        <f t="shared" si="27"/>
        <v>Q3YTD</v>
      </c>
      <c r="AB77" s="34" t="str">
        <f t="shared" si="27"/>
        <v>FY</v>
      </c>
      <c r="AC77" s="33" t="str">
        <f t="shared" si="27"/>
        <v>Q1</v>
      </c>
      <c r="AD77" s="33" t="str">
        <f t="shared" si="27"/>
        <v>H1</v>
      </c>
      <c r="AE77" s="33" t="str">
        <f t="shared" si="27"/>
        <v>Q3YTD</v>
      </c>
      <c r="AF77" s="34" t="str">
        <f t="shared" si="27"/>
        <v>FY</v>
      </c>
      <c r="AG77" s="33" t="str">
        <f t="shared" si="27"/>
        <v>Q1</v>
      </c>
      <c r="AH77" s="33" t="str">
        <f t="shared" si="27"/>
        <v>H1</v>
      </c>
      <c r="AI77" s="33" t="str">
        <f t="shared" si="27"/>
        <v>Q3YTD</v>
      </c>
      <c r="AJ77" s="34" t="str">
        <f t="shared" si="27"/>
        <v>FY</v>
      </c>
      <c r="AK77" s="33" t="str">
        <f t="shared" si="27"/>
        <v>Q1</v>
      </c>
      <c r="AL77" s="33" t="str">
        <f t="shared" si="27"/>
        <v>H1</v>
      </c>
      <c r="AM77" s="33" t="str">
        <f t="shared" si="27"/>
        <v>Q3YTD</v>
      </c>
      <c r="AN77" s="34" t="str">
        <f t="shared" si="27"/>
        <v>FY</v>
      </c>
      <c r="AO77" s="33" t="str">
        <f t="shared" si="27"/>
        <v>Q1</v>
      </c>
      <c r="AP77" s="33" t="str">
        <f t="shared" si="27"/>
        <v>H1</v>
      </c>
      <c r="AQ77" s="33" t="str">
        <f t="shared" si="27"/>
        <v>Q3YTD</v>
      </c>
      <c r="AR77" s="34" t="str">
        <f t="shared" si="27"/>
        <v>FY</v>
      </c>
      <c r="AS77" s="33" t="str">
        <f t="shared" si="27"/>
        <v>Q1</v>
      </c>
      <c r="AT77" s="33" t="str">
        <f t="shared" si="27"/>
        <v>H1</v>
      </c>
      <c r="AU77" s="33" t="str">
        <f t="shared" si="27"/>
        <v>Q3YTD</v>
      </c>
      <c r="AV77" s="34" t="str">
        <f t="shared" si="27"/>
        <v>FY</v>
      </c>
      <c r="AW77" s="33" t="str">
        <f t="shared" si="27"/>
        <v>Q1</v>
      </c>
      <c r="AX77" s="33" t="str">
        <f t="shared" si="27"/>
        <v>H1</v>
      </c>
      <c r="AY77" s="33" t="str">
        <f t="shared" si="27"/>
        <v>Q3YTD</v>
      </c>
      <c r="AZ77" s="34" t="str">
        <f t="shared" si="27"/>
        <v>FY</v>
      </c>
      <c r="BA77" s="33" t="str">
        <f t="shared" si="27"/>
        <v>Q1</v>
      </c>
      <c r="BB77" s="33" t="str">
        <f t="shared" si="27"/>
        <v>H1</v>
      </c>
      <c r="BC77" s="33" t="str">
        <f t="shared" si="27"/>
        <v>Q3YTD</v>
      </c>
      <c r="BD77" s="34" t="str">
        <f t="shared" si="27"/>
        <v>FY</v>
      </c>
      <c r="BE77" s="33" t="str">
        <f t="shared" si="27"/>
        <v>Q1</v>
      </c>
      <c r="BF77" s="33" t="str">
        <f t="shared" si="27"/>
        <v>H1</v>
      </c>
      <c r="BG77" s="33" t="str">
        <f t="shared" si="27"/>
        <v>Q3YTD</v>
      </c>
      <c r="BH77" s="34" t="str">
        <f t="shared" si="27"/>
        <v>FY</v>
      </c>
      <c r="BI77" s="33" t="str">
        <f t="shared" si="27"/>
        <v>Q1</v>
      </c>
      <c r="BJ77" s="33" t="str">
        <f t="shared" si="27"/>
        <v>H1</v>
      </c>
      <c r="BK77" s="33" t="str">
        <f t="shared" si="27"/>
        <v>Q3YTD</v>
      </c>
      <c r="BL77" s="34" t="str">
        <f t="shared" si="27"/>
        <v>FY</v>
      </c>
      <c r="BM77" s="33" t="str">
        <f t="shared" si="27"/>
        <v>Q1</v>
      </c>
      <c r="BN77" s="33" t="str">
        <f t="shared" si="27"/>
        <v>H1</v>
      </c>
      <c r="BO77" s="33" t="str">
        <f t="shared" si="27"/>
        <v>Q3YTD</v>
      </c>
      <c r="BP77" s="34" t="str">
        <f t="shared" si="27"/>
        <v>FY</v>
      </c>
      <c r="BQ77" s="33" t="str">
        <f t="shared" si="27"/>
        <v>Q1</v>
      </c>
      <c r="BR77" s="33" t="str">
        <f t="shared" si="27"/>
        <v>H1</v>
      </c>
      <c r="BS77" s="33" t="str">
        <f t="shared" si="27"/>
        <v>Q3YTD</v>
      </c>
      <c r="BT77" s="34" t="str">
        <f t="shared" si="27"/>
        <v>FY</v>
      </c>
      <c r="BU77" s="33" t="str">
        <f t="shared" si="27"/>
        <v>Q1</v>
      </c>
      <c r="BV77" s="33" t="str">
        <f t="shared" si="27"/>
        <v>H1</v>
      </c>
      <c r="BW77" s="33" t="str">
        <f t="shared" si="27"/>
        <v>Q3YTD</v>
      </c>
      <c r="BX77" s="34" t="str">
        <f t="shared" si="27"/>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8">SUM(N79:N83)</f>
        <v>0</v>
      </c>
      <c r="O78" s="107">
        <f t="shared" si="28"/>
        <v>0</v>
      </c>
      <c r="P78" s="107">
        <f t="shared" si="28"/>
        <v>0</v>
      </c>
      <c r="Q78" s="107">
        <f t="shared" si="28"/>
        <v>0</v>
      </c>
      <c r="R78" s="107">
        <f t="shared" si="28"/>
        <v>0</v>
      </c>
      <c r="S78" s="107">
        <f t="shared" si="28"/>
        <v>0</v>
      </c>
      <c r="T78" s="107">
        <f t="shared" si="28"/>
        <v>0</v>
      </c>
      <c r="U78" s="107">
        <f t="shared" si="28"/>
        <v>947619260</v>
      </c>
      <c r="V78" s="107">
        <f t="shared" si="28"/>
        <v>1966531080</v>
      </c>
      <c r="W78" s="107">
        <f t="shared" si="28"/>
        <v>3012232632</v>
      </c>
      <c r="X78" s="107">
        <f t="shared" si="28"/>
        <v>4188981127</v>
      </c>
      <c r="Y78" s="107">
        <f t="shared" si="28"/>
        <v>1265010347</v>
      </c>
      <c r="Z78" s="107">
        <f t="shared" si="28"/>
        <v>2542882167</v>
      </c>
      <c r="AA78" s="107">
        <f t="shared" si="28"/>
        <v>3842131957</v>
      </c>
      <c r="AB78" s="107">
        <f t="shared" si="28"/>
        <v>5030620246</v>
      </c>
      <c r="AC78" s="107">
        <f t="shared" si="28"/>
        <v>1085107036</v>
      </c>
      <c r="AD78" s="107">
        <f t="shared" si="28"/>
        <v>2493011742</v>
      </c>
      <c r="AE78" s="107">
        <f t="shared" si="28"/>
        <v>3973694567</v>
      </c>
      <c r="AF78" s="107">
        <f t="shared" si="28"/>
        <v>5465851061</v>
      </c>
      <c r="AG78" s="107">
        <f t="shared" si="28"/>
        <v>1162908424</v>
      </c>
      <c r="AH78" s="107">
        <f t="shared" si="28"/>
        <v>3073035665</v>
      </c>
      <c r="AI78" s="107">
        <f t="shared" si="28"/>
        <v>4834930286</v>
      </c>
      <c r="AJ78" s="107">
        <f t="shared" si="28"/>
        <v>6062648714</v>
      </c>
      <c r="AK78" s="107">
        <f t="shared" si="28"/>
        <v>1607779144</v>
      </c>
      <c r="AL78" s="107">
        <f t="shared" si="28"/>
        <v>3448673357</v>
      </c>
      <c r="AM78" s="107">
        <f t="shared" si="28"/>
        <v>5253247079</v>
      </c>
      <c r="AN78" s="107">
        <f t="shared" si="28"/>
        <v>6319902416</v>
      </c>
      <c r="AO78" s="107">
        <f t="shared" si="28"/>
        <v>1483987740</v>
      </c>
      <c r="AP78" s="107">
        <f t="shared" si="28"/>
        <v>3120533012</v>
      </c>
      <c r="AQ78" s="107">
        <f t="shared" si="28"/>
        <v>4930247767</v>
      </c>
      <c r="AR78" s="107">
        <f t="shared" si="28"/>
        <v>6325851384</v>
      </c>
      <c r="AS78" s="107">
        <f t="shared" si="28"/>
        <v>1195006231</v>
      </c>
      <c r="AT78" s="107">
        <f t="shared" si="28"/>
        <v>0</v>
      </c>
      <c r="AU78" s="107">
        <f t="shared" si="28"/>
        <v>0</v>
      </c>
      <c r="AV78" s="107">
        <f t="shared" si="28"/>
        <v>0</v>
      </c>
      <c r="AW78" s="107">
        <f t="shared" si="28"/>
        <v>0</v>
      </c>
      <c r="AX78" s="107">
        <f t="shared" si="28"/>
        <v>0</v>
      </c>
      <c r="AY78" s="107">
        <f t="shared" si="28"/>
        <v>0</v>
      </c>
      <c r="AZ78" s="107">
        <f t="shared" si="28"/>
        <v>0</v>
      </c>
      <c r="BA78" s="107">
        <f t="shared" si="28"/>
        <v>0</v>
      </c>
      <c r="BB78" s="107">
        <f t="shared" si="28"/>
        <v>0</v>
      </c>
      <c r="BC78" s="107">
        <f t="shared" si="28"/>
        <v>0</v>
      </c>
      <c r="BD78" s="107">
        <f t="shared" si="28"/>
        <v>0</v>
      </c>
      <c r="BE78" s="107">
        <f t="shared" si="28"/>
        <v>0</v>
      </c>
      <c r="BF78" s="107">
        <f t="shared" si="28"/>
        <v>0</v>
      </c>
      <c r="BG78" s="107">
        <f t="shared" si="28"/>
        <v>0</v>
      </c>
      <c r="BH78" s="107">
        <f t="shared" si="28"/>
        <v>0</v>
      </c>
      <c r="BI78" s="107">
        <f t="shared" si="28"/>
        <v>0</v>
      </c>
      <c r="BJ78" s="107">
        <f t="shared" si="28"/>
        <v>0</v>
      </c>
      <c r="BK78" s="107">
        <f t="shared" si="28"/>
        <v>0</v>
      </c>
      <c r="BL78" s="107">
        <f t="shared" si="28"/>
        <v>0</v>
      </c>
      <c r="BM78" s="107">
        <f t="shared" si="28"/>
        <v>0</v>
      </c>
      <c r="BN78" s="107">
        <f t="shared" si="28"/>
        <v>0</v>
      </c>
      <c r="BO78" s="107">
        <f t="shared" si="28"/>
        <v>0</v>
      </c>
      <c r="BP78" s="107">
        <f t="shared" si="28"/>
        <v>0</v>
      </c>
      <c r="BQ78" s="107">
        <f t="shared" si="28"/>
        <v>0</v>
      </c>
      <c r="BR78" s="107">
        <f t="shared" si="28"/>
        <v>0</v>
      </c>
      <c r="BS78" s="107">
        <f t="shared" si="28"/>
        <v>0</v>
      </c>
      <c r="BT78" s="107">
        <f t="shared" si="28"/>
        <v>0</v>
      </c>
      <c r="BU78" s="107">
        <f t="shared" si="28"/>
        <v>0</v>
      </c>
      <c r="BV78" s="107">
        <f t="shared" si="28"/>
        <v>0</v>
      </c>
      <c r="BW78" s="107">
        <f t="shared" si="28"/>
        <v>0</v>
      </c>
      <c r="BX78" s="107">
        <f t="shared" si="28"/>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58">
        <f>'21Q4_P9'!U79</f>
        <v>1269126137</v>
      </c>
      <c r="V79" s="158">
        <f>'21Q4_P9'!V79</f>
        <v>2678412220</v>
      </c>
      <c r="W79" s="158">
        <f>'21Q4_P9'!W79</f>
        <v>4080075891</v>
      </c>
      <c r="X79" s="158">
        <f>'21Q4_P9'!X79</f>
        <v>5601099469</v>
      </c>
      <c r="Y79" s="158">
        <f>'21Q4_P9'!Y79</f>
        <v>1393786246</v>
      </c>
      <c r="Z79" s="158">
        <f>'21Q4_P9'!Z79</f>
        <v>2899241328</v>
      </c>
      <c r="AA79" s="158">
        <f>'21Q4_P9'!AA79</f>
        <v>4462773230</v>
      </c>
      <c r="AB79" s="158">
        <f>'21Q4_P9'!AB79</f>
        <v>6105605415</v>
      </c>
      <c r="AC79" s="158">
        <f>'21Q4_P9'!AC79</f>
        <v>1549965851</v>
      </c>
      <c r="AD79" s="158">
        <f>'21Q4_P9'!AD79</f>
        <v>3136895212</v>
      </c>
      <c r="AE79" s="158">
        <f>'21Q4_P9'!AE79</f>
        <v>4774047142</v>
      </c>
      <c r="AF79" s="158">
        <f>'21Q4_P9'!AF79</f>
        <v>6581456982</v>
      </c>
      <c r="AG79" s="158">
        <f>'21Q4_P9'!AG79</f>
        <v>1820996819</v>
      </c>
      <c r="AH79" s="158">
        <f>'21Q4_P9'!AH79</f>
        <v>3880011779</v>
      </c>
      <c r="AI79" s="158">
        <f>'21Q4_P9'!AI79</f>
        <v>5859647581</v>
      </c>
      <c r="AJ79" s="158">
        <f>'21Q4_P9'!AJ79</f>
        <v>7720651004</v>
      </c>
      <c r="AK79" s="158">
        <f>'21Q4_P9'!AK79</f>
        <v>2056453880</v>
      </c>
      <c r="AL79" s="158">
        <f>'21Q4_P9'!AL79</f>
        <v>4290577359</v>
      </c>
      <c r="AM79" s="158">
        <f>'21Q4_P9'!AM79</f>
        <v>6337859614</v>
      </c>
      <c r="AN79" s="158">
        <f>'21Q4_P9'!AN79</f>
        <v>8450431673</v>
      </c>
      <c r="AO79" s="158">
        <f>'22Q4_P9'!AO79</f>
        <v>2131255409</v>
      </c>
      <c r="AP79" s="158">
        <f>'22Q4_P9'!AP79</f>
        <v>4406440133</v>
      </c>
      <c r="AQ79" s="158">
        <f>'22Q4_P9'!AQ79</f>
        <v>6640380632</v>
      </c>
      <c r="AR79" s="158">
        <f>'22Q4_P9'!AR79</f>
        <v>8960494601</v>
      </c>
      <c r="AS79" s="158">
        <f>'23Q1_P1'!Q17</f>
        <v>2059909818</v>
      </c>
      <c r="AT79" s="15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636</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58">
        <f>'21Q4_P9'!U80</f>
        <v>238642942</v>
      </c>
      <c r="V80" s="158">
        <f>'21Q4_P9'!V80</f>
        <v>408514650</v>
      </c>
      <c r="W80" s="158">
        <f>'21Q4_P9'!W80</f>
        <v>641653864</v>
      </c>
      <c r="X80" s="158">
        <f>'21Q4_P9'!X80</f>
        <v>916013258</v>
      </c>
      <c r="Y80" s="158">
        <f>'21Q4_P9'!Y80</f>
        <v>446345796</v>
      </c>
      <c r="Z80" s="158">
        <f>'21Q4_P9'!Z80</f>
        <v>847427405</v>
      </c>
      <c r="AA80" s="158">
        <f>'21Q4_P9'!AA80</f>
        <v>1355201033</v>
      </c>
      <c r="AB80" s="158">
        <f>'21Q4_P9'!AB80</f>
        <v>1704983392</v>
      </c>
      <c r="AC80" s="158">
        <f>'21Q4_P9'!AC80</f>
        <v>366057458</v>
      </c>
      <c r="AD80" s="158">
        <f>'21Q4_P9'!AD80</f>
        <v>890704894</v>
      </c>
      <c r="AE80" s="158">
        <f>'21Q4_P9'!AE80</f>
        <v>1519023677</v>
      </c>
      <c r="AF80" s="158">
        <f>'21Q4_P9'!AF80</f>
        <v>2030711885</v>
      </c>
      <c r="AG80" s="158">
        <f>'21Q4_P9'!AG80</f>
        <v>239935602</v>
      </c>
      <c r="AH80" s="158">
        <f>'21Q4_P9'!AH80</f>
        <v>893055638</v>
      </c>
      <c r="AI80" s="158">
        <f>'21Q4_P9'!AI80</f>
        <v>1565297361</v>
      </c>
      <c r="AJ80" s="158">
        <f>'21Q4_P9'!AJ80</f>
        <v>2033116904</v>
      </c>
      <c r="AK80" s="158">
        <f>'21Q4_P9'!AK80</f>
        <v>585574089</v>
      </c>
      <c r="AL80" s="158">
        <f>'21Q4_P9'!AL80</f>
        <v>1314533392</v>
      </c>
      <c r="AM80" s="158">
        <f>'21Q4_P9'!AM80</f>
        <v>2271980192</v>
      </c>
      <c r="AN80" s="158">
        <f>'21Q4_P9'!AN80</f>
        <v>2575566949</v>
      </c>
      <c r="AO80" s="158">
        <f>'22Q4_P9'!AO80</f>
        <v>671600227</v>
      </c>
      <c r="AP80" s="158">
        <f>'22Q4_P9'!AP80</f>
        <v>1343859421</v>
      </c>
      <c r="AQ80" s="158">
        <f>'22Q4_P9'!AQ80</f>
        <v>2174531107</v>
      </c>
      <c r="AR80" s="158">
        <f>'22Q4_P9'!AR80</f>
        <v>2521268419</v>
      </c>
      <c r="AS80" s="158">
        <f>'23Q1_P1'!Q18</f>
        <v>706841059</v>
      </c>
      <c r="AT80" s="15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636</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58">
        <f>'21Q4_P9'!U81</f>
        <v>8598499</v>
      </c>
      <c r="V81" s="158">
        <f>'21Q4_P9'!V81</f>
        <v>33646528</v>
      </c>
      <c r="W81" s="158">
        <f>'21Q4_P9'!W81</f>
        <v>82465634</v>
      </c>
      <c r="X81" s="158">
        <f>'21Q4_P9'!X81</f>
        <v>130559273</v>
      </c>
      <c r="Y81" s="158">
        <f>'21Q4_P9'!Y81</f>
        <v>29123242</v>
      </c>
      <c r="Z81" s="158">
        <f>'21Q4_P9'!Z81</f>
        <v>92309120</v>
      </c>
      <c r="AA81" s="158">
        <f>'21Q4_P9'!AA81</f>
        <v>154415233</v>
      </c>
      <c r="AB81" s="158">
        <f>'21Q4_P9'!AB81</f>
        <v>164233522</v>
      </c>
      <c r="AC81" s="158">
        <f>'21Q4_P9'!AC81</f>
        <v>42957779</v>
      </c>
      <c r="AD81" s="158">
        <f>'21Q4_P9'!AD81</f>
        <v>103994362</v>
      </c>
      <c r="AE81" s="158">
        <f>'21Q4_P9'!AE81</f>
        <v>174075507</v>
      </c>
      <c r="AF81" s="158">
        <f>'21Q4_P9'!AF81</f>
        <v>216039320</v>
      </c>
      <c r="AG81" s="158">
        <f>'21Q4_P9'!AG81</f>
        <v>51453754</v>
      </c>
      <c r="AH81" s="158">
        <f>'21Q4_P9'!AH81</f>
        <v>132130747</v>
      </c>
      <c r="AI81" s="158">
        <f>'21Q4_P9'!AI81</f>
        <v>204475069</v>
      </c>
      <c r="AJ81" s="158">
        <f>'21Q4_P9'!AJ81</f>
        <v>255422002</v>
      </c>
      <c r="AK81" s="158">
        <f>'21Q4_P9'!AK81</f>
        <v>52617882</v>
      </c>
      <c r="AL81" s="158">
        <f>'21Q4_P9'!AL81</f>
        <v>141101844</v>
      </c>
      <c r="AM81" s="158">
        <f>'21Q4_P9'!AM81</f>
        <v>235060123</v>
      </c>
      <c r="AN81" s="158">
        <f>'21Q4_P9'!AN81</f>
        <v>222060789</v>
      </c>
      <c r="AO81" s="158">
        <f>'22Q4_P9'!AO81</f>
        <v>58463442</v>
      </c>
      <c r="AP81" s="158">
        <f>'22Q4_P9'!AP81</f>
        <v>129294782</v>
      </c>
      <c r="AQ81" s="158">
        <f>'22Q4_P9'!AQ81</f>
        <v>319292903</v>
      </c>
      <c r="AR81" s="158">
        <f>'22Q4_P9'!AR81</f>
        <v>504548961</v>
      </c>
      <c r="AS81" s="158">
        <f>'23Q1_P1'!Q19</f>
        <v>16439512</v>
      </c>
      <c r="AT81" s="15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636</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58">
        <f>'21Q4_P9'!U82</f>
        <v>58727383</v>
      </c>
      <c r="V82" s="158">
        <f>'21Q4_P9'!V82</f>
        <v>99663687</v>
      </c>
      <c r="W82" s="158">
        <f>'21Q4_P9'!W82</f>
        <v>98946157</v>
      </c>
      <c r="X82" s="158">
        <f>'21Q4_P9'!X82</f>
        <v>112051582</v>
      </c>
      <c r="Y82" s="158">
        <f>'21Q4_P9'!Y82</f>
        <v>51149501</v>
      </c>
      <c r="Z82" s="158">
        <f>'21Q4_P9'!Z82</f>
        <v>74906107</v>
      </c>
      <c r="AA82" s="158">
        <f>'21Q4_P9'!AA82</f>
        <v>65997753</v>
      </c>
      <c r="AB82" s="158">
        <f>'21Q4_P9'!AB82</f>
        <v>89150618</v>
      </c>
      <c r="AC82" s="158">
        <f>'21Q4_P9'!AC82</f>
        <v>12812661</v>
      </c>
      <c r="AD82" s="158">
        <f>'21Q4_P9'!AD82</f>
        <v>22537990</v>
      </c>
      <c r="AE82" s="158">
        <f>'21Q4_P9'!AE82</f>
        <v>6365422</v>
      </c>
      <c r="AF82" s="158">
        <f>'21Q4_P9'!AF82</f>
        <v>6024494</v>
      </c>
      <c r="AG82" s="158">
        <f>'21Q4_P9'!AG82</f>
        <v>11738791</v>
      </c>
      <c r="AH82" s="158">
        <f>'21Q4_P9'!AH82</f>
        <v>30795351</v>
      </c>
      <c r="AI82" s="158">
        <f>'21Q4_P9'!AI82</f>
        <v>27622027</v>
      </c>
      <c r="AJ82" s="158">
        <f>'21Q4_P9'!AJ82</f>
        <v>44096490</v>
      </c>
      <c r="AK82" s="158">
        <f>'21Q4_P9'!AK82</f>
        <v>-28636879</v>
      </c>
      <c r="AL82" s="158">
        <f>'21Q4_P9'!AL82</f>
        <v>-75753944</v>
      </c>
      <c r="AM82" s="158">
        <f>'21Q4_P9'!AM82</f>
        <v>-212765180</v>
      </c>
      <c r="AN82" s="158">
        <f>'21Q4_P9'!AN82</f>
        <v>-352448991</v>
      </c>
      <c r="AO82" s="158">
        <f>'22Q4_P9'!AO82</f>
        <v>-135826499</v>
      </c>
      <c r="AP82" s="158">
        <f>'22Q4_P9'!AP82</f>
        <v>-289956803</v>
      </c>
      <c r="AQ82" s="158">
        <f>'22Q4_P9'!AQ82</f>
        <v>-472710141</v>
      </c>
      <c r="AR82" s="158">
        <f>'22Q4_P9'!AR82</f>
        <v>-607344523</v>
      </c>
      <c r="AS82" s="158">
        <f>'23Q1_P1'!Q20</f>
        <v>-163099086</v>
      </c>
      <c r="AT82" s="15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636</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59">
        <f>'21Q4_P9'!U83</f>
        <v>-627475701</v>
      </c>
      <c r="V83" s="159">
        <f>'21Q4_P9'!V83</f>
        <v>-1253706005</v>
      </c>
      <c r="W83" s="159">
        <f>'21Q4_P9'!W83</f>
        <v>-1890908914</v>
      </c>
      <c r="X83" s="159">
        <f>'21Q4_P9'!X83</f>
        <v>-2570742455</v>
      </c>
      <c r="Y83" s="159">
        <f>'21Q4_P9'!Y83</f>
        <v>-655394438</v>
      </c>
      <c r="Z83" s="159">
        <f>'21Q4_P9'!Z83</f>
        <v>-1371001793</v>
      </c>
      <c r="AA83" s="159">
        <f>'21Q4_P9'!AA83</f>
        <v>-2196255292</v>
      </c>
      <c r="AB83" s="159">
        <f>'21Q4_P9'!AB83</f>
        <v>-3033352701</v>
      </c>
      <c r="AC83" s="159">
        <f>'21Q4_P9'!AC83</f>
        <v>-886686713</v>
      </c>
      <c r="AD83" s="159">
        <f>'21Q4_P9'!AD83</f>
        <v>-1661120716</v>
      </c>
      <c r="AE83" s="159">
        <f>'21Q4_P9'!AE83</f>
        <v>-2499817181</v>
      </c>
      <c r="AF83" s="159">
        <f>'21Q4_P9'!AF83</f>
        <v>-3368381620</v>
      </c>
      <c r="AG83" s="159">
        <f>'21Q4_P9'!AG83</f>
        <v>-961216542</v>
      </c>
      <c r="AH83" s="159">
        <f>'21Q4_P9'!AH83</f>
        <v>-1862957850</v>
      </c>
      <c r="AI83" s="159">
        <f>'21Q4_P9'!AI83</f>
        <v>-2822111752</v>
      </c>
      <c r="AJ83" s="159">
        <f>'21Q4_P9'!AJ83</f>
        <v>-3990637686</v>
      </c>
      <c r="AK83" s="159">
        <f>'21Q4_P9'!AK83</f>
        <v>-1058229828</v>
      </c>
      <c r="AL83" s="159">
        <f>'21Q4_P9'!AL83</f>
        <v>-2221785294</v>
      </c>
      <c r="AM83" s="159">
        <f>'21Q4_P9'!AM83</f>
        <v>-3378887670</v>
      </c>
      <c r="AN83" s="159">
        <f>'21Q4_P9'!AN83</f>
        <v>-4575708004</v>
      </c>
      <c r="AO83" s="159">
        <f>'22Q4_P9'!AO83</f>
        <v>-1241504839</v>
      </c>
      <c r="AP83" s="159">
        <f>'22Q4_P9'!AP83</f>
        <v>-2469104521</v>
      </c>
      <c r="AQ83" s="159">
        <f>'22Q4_P9'!AQ83</f>
        <v>-3731246734</v>
      </c>
      <c r="AR83" s="159">
        <f>'22Q4_P9'!AR83</f>
        <v>-5053116074</v>
      </c>
      <c r="AS83" s="159">
        <f>'23Q1_P1'!Q21</f>
        <v>-1425085072</v>
      </c>
      <c r="AT83" s="15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636</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AO56:AR56"/>
    <mergeCell ref="A2:J2"/>
    <mergeCell ref="A56:B57"/>
    <mergeCell ref="C56:F56"/>
    <mergeCell ref="G56:J56"/>
    <mergeCell ref="M56:P56"/>
    <mergeCell ref="Q56:T56"/>
    <mergeCell ref="U56:X56"/>
    <mergeCell ref="Y56:AB56"/>
    <mergeCell ref="AC56:AF56"/>
    <mergeCell ref="AG56:AJ56"/>
    <mergeCell ref="AK56:AN5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76:BT76"/>
    <mergeCell ref="BU76:BX76"/>
    <mergeCell ref="AS76:AV76"/>
    <mergeCell ref="AW76:AZ76"/>
    <mergeCell ref="BA76:BD76"/>
    <mergeCell ref="BE76:BH76"/>
    <mergeCell ref="BI76:BL76"/>
    <mergeCell ref="BM76:BP76"/>
  </mergeCells>
  <phoneticPr fontId="3"/>
  <printOptions horizontalCentered="1"/>
  <pageMargins left="0.7" right="0.7" top="0.75" bottom="0.75" header="0.3" footer="0.3"/>
  <pageSetup paperSize="9" scale="73" orientation="portrait" r:id="rId1"/>
  <headerFooter>
    <oddFooter>&amp;R9</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910-D594-4110-A7C4-0DD19216184C}">
  <dimension ref="A1:G32"/>
  <sheetViews>
    <sheetView defaultGridColor="0" view="pageBreakPreview" topLeftCell="A19" colorId="23" zoomScaleNormal="100" zoomScaleSheetLayoutView="100" workbookViewId="0">
      <selection activeCell="G14" sqref="G14"/>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745</v>
      </c>
      <c r="D12" s="151" t="s">
        <v>800</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71.45" customHeight="1" x14ac:dyDescent="0.25">
      <c r="A19" s="150" t="s">
        <v>94</v>
      </c>
      <c r="B19" s="150" t="s">
        <v>316</v>
      </c>
      <c r="C19" s="206" t="s">
        <v>811</v>
      </c>
      <c r="D19" s="207" t="s">
        <v>812</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72" x14ac:dyDescent="0.25">
      <c r="A26" s="150" t="s">
        <v>330</v>
      </c>
      <c r="B26" s="150" t="s">
        <v>501</v>
      </c>
      <c r="C26" s="84" t="s">
        <v>505</v>
      </c>
      <c r="D26" s="151" t="s">
        <v>506</v>
      </c>
      <c r="G26" s="27" t="s">
        <v>89</v>
      </c>
    </row>
    <row r="27" spans="1:7" s="27" customFormat="1" ht="96" x14ac:dyDescent="0.25">
      <c r="A27" s="150" t="s">
        <v>330</v>
      </c>
      <c r="B27" s="150" t="s">
        <v>304</v>
      </c>
      <c r="C27" s="84" t="s">
        <v>729</v>
      </c>
      <c r="D27" s="151" t="s">
        <v>730</v>
      </c>
      <c r="G27" s="27" t="s">
        <v>89</v>
      </c>
    </row>
    <row r="28" spans="1:7" s="27" customFormat="1" ht="15" customHeight="1" x14ac:dyDescent="0.25">
      <c r="A28" s="150" t="s">
        <v>330</v>
      </c>
      <c r="B28" s="150" t="s">
        <v>316</v>
      </c>
      <c r="C28" s="84" t="s">
        <v>726</v>
      </c>
      <c r="D28" s="151" t="s">
        <v>727</v>
      </c>
      <c r="G28" s="27" t="s">
        <v>89</v>
      </c>
    </row>
    <row r="29" spans="1:7" s="27" customFormat="1" ht="15" customHeight="1" x14ac:dyDescent="0.25">
      <c r="A29" s="81"/>
      <c r="B29" s="81"/>
      <c r="C29" s="82"/>
      <c r="D29" s="83"/>
      <c r="G29" s="27" t="s">
        <v>89</v>
      </c>
    </row>
    <row r="30" spans="1:7" ht="15" customHeight="1" x14ac:dyDescent="0.25">
      <c r="A30" s="27" t="s">
        <v>89</v>
      </c>
      <c r="B30" s="27" t="s">
        <v>89</v>
      </c>
      <c r="C30" s="27" t="s">
        <v>89</v>
      </c>
      <c r="D30" s="27" t="s">
        <v>89</v>
      </c>
      <c r="E30" s="27" t="s">
        <v>89</v>
      </c>
      <c r="F30" s="27" t="s">
        <v>89</v>
      </c>
      <c r="G30" s="27" t="s">
        <v>89</v>
      </c>
    </row>
    <row r="31" spans="1:7" ht="15" customHeight="1" x14ac:dyDescent="0.25">
      <c r="G31" s="27"/>
    </row>
    <row r="32" spans="1:7" ht="15" customHeight="1" x14ac:dyDescent="0.25">
      <c r="G32"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6FA1-E0FA-4489-943B-03D0BC1D25A0}">
  <dimension ref="A1:H30"/>
  <sheetViews>
    <sheetView defaultGridColor="0" view="pageBreakPreview" colorId="23" zoomScaleNormal="100" zoomScaleSheetLayoutView="100"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810</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1:H23"/>
    <mergeCell ref="A25:H28"/>
  </mergeCells>
  <phoneticPr fontId="3"/>
  <pageMargins left="0.7" right="0.7" top="0.75" bottom="0.75" header="0.3" footer="0.3"/>
  <pageSetup paperSize="9" scale="9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55377-B019-4005-AF0D-D43E31665CFD}">
  <sheetPr>
    <tabColor theme="1"/>
  </sheetPr>
  <dimension ref="A1"/>
  <sheetViews>
    <sheetView workbookViewId="0">
      <selection activeCell="G14" sqref="G14"/>
    </sheetView>
  </sheetViews>
  <sheetFormatPr defaultRowHeight="15.75" x14ac:dyDescent="0.25"/>
  <sheetData/>
  <phoneticPr fontId="3"/>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814EB-B420-419A-B95A-A751B7532653}">
  <dimension ref="B2:E86"/>
  <sheetViews>
    <sheetView showGridLines="0" zoomScale="70" zoomScaleNormal="70" workbookViewId="0">
      <pane ySplit="2" topLeftCell="A45" activePane="bottomLeft" state="frozen"/>
      <selection activeCell="G14" sqref="G14"/>
      <selection pane="bottomLeft" activeCell="G14" sqref="G14"/>
    </sheetView>
  </sheetViews>
  <sheetFormatPr defaultRowHeight="15.75" x14ac:dyDescent="0.25"/>
  <cols>
    <col min="3" max="3" width="11.109375" bestFit="1" customWidth="1"/>
    <col min="4" max="4" width="8.21875" style="204" bestFit="1" customWidth="1"/>
    <col min="5" max="5" width="126.88671875" bestFit="1" customWidth="1"/>
  </cols>
  <sheetData>
    <row r="2" spans="2:5" x14ac:dyDescent="0.25">
      <c r="B2" s="188" t="s">
        <v>804</v>
      </c>
      <c r="C2" s="189" t="s">
        <v>803</v>
      </c>
      <c r="D2" s="189" t="s">
        <v>801</v>
      </c>
      <c r="E2" s="190" t="s">
        <v>802</v>
      </c>
    </row>
    <row r="3" spans="2:5" x14ac:dyDescent="0.25">
      <c r="B3" s="193" t="s">
        <v>824</v>
      </c>
      <c r="C3" s="194"/>
      <c r="D3" s="203"/>
      <c r="E3" s="195"/>
    </row>
    <row r="4" spans="2:5" x14ac:dyDescent="0.25">
      <c r="B4" s="196"/>
      <c r="C4" s="193" t="s">
        <v>759</v>
      </c>
      <c r="D4" s="203"/>
      <c r="E4" s="195"/>
    </row>
    <row r="5" spans="2:5" x14ac:dyDescent="0.25">
      <c r="B5" s="196"/>
      <c r="C5" s="196"/>
      <c r="D5" s="204">
        <v>1</v>
      </c>
      <c r="E5" s="197" t="s">
        <v>760</v>
      </c>
    </row>
    <row r="6" spans="2:5" x14ac:dyDescent="0.25">
      <c r="B6" s="196"/>
      <c r="C6" s="198"/>
      <c r="D6" s="205">
        <v>2</v>
      </c>
      <c r="E6" s="199" t="s">
        <v>761</v>
      </c>
    </row>
    <row r="7" spans="2:5" x14ac:dyDescent="0.25">
      <c r="B7" s="196"/>
      <c r="C7" s="200" t="s">
        <v>769</v>
      </c>
      <c r="D7" s="202"/>
      <c r="E7" s="201" t="s">
        <v>770</v>
      </c>
    </row>
    <row r="8" spans="2:5" x14ac:dyDescent="0.25">
      <c r="B8" s="196"/>
      <c r="C8" s="200" t="s">
        <v>762</v>
      </c>
      <c r="D8" s="202"/>
      <c r="E8" s="201" t="s">
        <v>763</v>
      </c>
    </row>
    <row r="9" spans="2:5" x14ac:dyDescent="0.25">
      <c r="B9" s="196"/>
      <c r="C9" s="193" t="s">
        <v>93</v>
      </c>
      <c r="D9" s="203"/>
      <c r="E9" s="195"/>
    </row>
    <row r="10" spans="2:5" x14ac:dyDescent="0.25">
      <c r="B10" s="196"/>
      <c r="C10" s="196"/>
      <c r="D10" s="204">
        <v>1</v>
      </c>
      <c r="E10" s="197" t="s">
        <v>764</v>
      </c>
    </row>
    <row r="11" spans="2:5" x14ac:dyDescent="0.25">
      <c r="B11" s="196"/>
      <c r="C11" s="198"/>
      <c r="D11" s="205">
        <v>2</v>
      </c>
      <c r="E11" s="199" t="s">
        <v>830</v>
      </c>
    </row>
    <row r="12" spans="2:5" x14ac:dyDescent="0.25">
      <c r="B12" s="196"/>
      <c r="C12" s="193" t="s">
        <v>765</v>
      </c>
      <c r="D12" s="203"/>
      <c r="E12" s="195"/>
    </row>
    <row r="13" spans="2:5" x14ac:dyDescent="0.25">
      <c r="B13" s="196"/>
      <c r="C13" s="196"/>
      <c r="D13" s="204">
        <v>1</v>
      </c>
      <c r="E13" s="197" t="s">
        <v>764</v>
      </c>
    </row>
    <row r="14" spans="2:5" x14ac:dyDescent="0.25">
      <c r="B14" s="196"/>
      <c r="C14" s="198"/>
      <c r="D14" s="205">
        <v>2</v>
      </c>
      <c r="E14" s="199" t="s">
        <v>830</v>
      </c>
    </row>
    <row r="15" spans="2:5" x14ac:dyDescent="0.25">
      <c r="B15" s="196"/>
      <c r="C15" s="193" t="s">
        <v>766</v>
      </c>
      <c r="D15" s="203"/>
      <c r="E15" s="195"/>
    </row>
    <row r="16" spans="2:5" x14ac:dyDescent="0.25">
      <c r="B16" s="196"/>
      <c r="C16" s="196"/>
      <c r="D16" s="204">
        <v>1</v>
      </c>
      <c r="E16" s="197" t="s">
        <v>764</v>
      </c>
    </row>
    <row r="17" spans="2:5" x14ac:dyDescent="0.25">
      <c r="B17" s="196"/>
      <c r="C17" s="196"/>
      <c r="D17" s="204">
        <v>2</v>
      </c>
      <c r="E17" s="197" t="s">
        <v>831</v>
      </c>
    </row>
    <row r="18" spans="2:5" x14ac:dyDescent="0.25">
      <c r="B18" s="196"/>
      <c r="C18" s="193" t="s">
        <v>767</v>
      </c>
      <c r="D18" s="203"/>
      <c r="E18" s="195"/>
    </row>
    <row r="19" spans="2:5" x14ac:dyDescent="0.25">
      <c r="B19" s="196"/>
      <c r="C19" s="196"/>
      <c r="D19" s="204">
        <v>1</v>
      </c>
      <c r="E19" s="197" t="s">
        <v>764</v>
      </c>
    </row>
    <row r="20" spans="2:5" x14ac:dyDescent="0.25">
      <c r="B20" s="196"/>
      <c r="C20" s="198"/>
      <c r="D20" s="205">
        <v>2</v>
      </c>
      <c r="E20" s="199" t="s">
        <v>831</v>
      </c>
    </row>
    <row r="21" spans="2:5" x14ac:dyDescent="0.25">
      <c r="B21" s="196"/>
      <c r="C21" s="193" t="s">
        <v>94</v>
      </c>
      <c r="D21" s="203"/>
      <c r="E21" s="195"/>
    </row>
    <row r="22" spans="2:5" x14ac:dyDescent="0.25">
      <c r="B22" s="196"/>
      <c r="C22" s="196"/>
      <c r="D22" s="204">
        <v>1</v>
      </c>
      <c r="E22" s="197" t="s">
        <v>768</v>
      </c>
    </row>
    <row r="23" spans="2:5" x14ac:dyDescent="0.25">
      <c r="B23" s="196"/>
      <c r="C23" s="196"/>
      <c r="D23" s="204">
        <v>2</v>
      </c>
      <c r="E23" s="197" t="s">
        <v>776</v>
      </c>
    </row>
    <row r="24" spans="2:5" x14ac:dyDescent="0.25">
      <c r="B24" s="196"/>
      <c r="C24" s="196"/>
      <c r="D24" s="204">
        <v>3</v>
      </c>
      <c r="E24" s="197" t="s">
        <v>775</v>
      </c>
    </row>
    <row r="25" spans="2:5" x14ac:dyDescent="0.25">
      <c r="B25" s="196"/>
      <c r="C25" s="196"/>
      <c r="D25" s="204">
        <v>4</v>
      </c>
      <c r="E25" s="197" t="s">
        <v>772</v>
      </c>
    </row>
    <row r="26" spans="2:5" x14ac:dyDescent="0.25">
      <c r="B26" s="196"/>
      <c r="C26" s="193" t="s">
        <v>329</v>
      </c>
      <c r="D26" s="203"/>
      <c r="E26" s="195"/>
    </row>
    <row r="27" spans="2:5" x14ac:dyDescent="0.25">
      <c r="B27" s="196"/>
      <c r="C27" s="196"/>
      <c r="D27" s="204">
        <v>1</v>
      </c>
      <c r="E27" s="197" t="s">
        <v>778</v>
      </c>
    </row>
    <row r="28" spans="2:5" x14ac:dyDescent="0.25">
      <c r="B28" s="196"/>
      <c r="C28" s="196"/>
      <c r="D28" s="204">
        <v>2</v>
      </c>
      <c r="E28" s="197" t="s">
        <v>777</v>
      </c>
    </row>
    <row r="29" spans="2:5" x14ac:dyDescent="0.25">
      <c r="B29" s="196"/>
      <c r="C29" s="196"/>
      <c r="D29" s="204">
        <v>3</v>
      </c>
      <c r="E29" s="197" t="s">
        <v>786</v>
      </c>
    </row>
    <row r="30" spans="2:5" x14ac:dyDescent="0.25">
      <c r="B30" s="196"/>
      <c r="C30" s="196"/>
      <c r="D30" s="204">
        <v>4</v>
      </c>
      <c r="E30" s="197" t="s">
        <v>787</v>
      </c>
    </row>
    <row r="31" spans="2:5" x14ac:dyDescent="0.25">
      <c r="B31" s="196"/>
      <c r="C31" s="198"/>
      <c r="D31" s="205">
        <v>5</v>
      </c>
      <c r="E31" s="199" t="s">
        <v>785</v>
      </c>
    </row>
    <row r="32" spans="2:5" x14ac:dyDescent="0.25">
      <c r="B32" s="196"/>
      <c r="C32" s="193" t="s">
        <v>95</v>
      </c>
      <c r="D32" s="203"/>
      <c r="E32" s="195"/>
    </row>
    <row r="33" spans="2:5" x14ac:dyDescent="0.25">
      <c r="B33" s="196"/>
      <c r="C33" s="196"/>
      <c r="D33" s="204">
        <v>1</v>
      </c>
      <c r="E33" s="197" t="s">
        <v>788</v>
      </c>
    </row>
    <row r="34" spans="2:5" x14ac:dyDescent="0.25">
      <c r="B34" s="196"/>
      <c r="C34" s="196"/>
      <c r="D34" s="204">
        <v>2</v>
      </c>
      <c r="E34" s="197" t="s">
        <v>789</v>
      </c>
    </row>
    <row r="35" spans="2:5" x14ac:dyDescent="0.25">
      <c r="B35" s="196"/>
      <c r="C35" s="198"/>
      <c r="D35" s="205">
        <v>3</v>
      </c>
      <c r="E35" s="199" t="s">
        <v>790</v>
      </c>
    </row>
    <row r="36" spans="2:5" x14ac:dyDescent="0.25">
      <c r="B36" s="196"/>
      <c r="C36" s="193" t="s">
        <v>96</v>
      </c>
      <c r="D36" s="203"/>
      <c r="E36" s="195"/>
    </row>
    <row r="37" spans="2:5" x14ac:dyDescent="0.25">
      <c r="B37" s="196"/>
      <c r="C37" s="196"/>
      <c r="D37" s="204">
        <v>1</v>
      </c>
      <c r="E37" s="197" t="s">
        <v>792</v>
      </c>
    </row>
    <row r="38" spans="2:5" x14ac:dyDescent="0.25">
      <c r="B38" s="196"/>
      <c r="C38" s="196"/>
      <c r="D38" s="204" t="s">
        <v>805</v>
      </c>
      <c r="E38" s="197" t="s">
        <v>794</v>
      </c>
    </row>
    <row r="39" spans="2:5" x14ac:dyDescent="0.25">
      <c r="B39" s="196"/>
      <c r="C39" s="196"/>
      <c r="D39" s="204" t="s">
        <v>806</v>
      </c>
      <c r="E39" s="197" t="s">
        <v>795</v>
      </c>
    </row>
    <row r="40" spans="2:5" x14ac:dyDescent="0.25">
      <c r="B40" s="196"/>
      <c r="C40" s="196"/>
      <c r="D40" s="204">
        <v>2</v>
      </c>
      <c r="E40" s="197" t="s">
        <v>793</v>
      </c>
    </row>
    <row r="41" spans="2:5" x14ac:dyDescent="0.25">
      <c r="B41" s="196"/>
      <c r="C41" s="196"/>
      <c r="D41" s="204" t="s">
        <v>805</v>
      </c>
      <c r="E41" s="197" t="s">
        <v>791</v>
      </c>
    </row>
    <row r="42" spans="2:5" x14ac:dyDescent="0.25">
      <c r="B42" s="196"/>
      <c r="C42" s="196"/>
      <c r="D42" s="204" t="s">
        <v>806</v>
      </c>
      <c r="E42" s="197" t="s">
        <v>796</v>
      </c>
    </row>
    <row r="43" spans="2:5" x14ac:dyDescent="0.25">
      <c r="B43" s="196"/>
      <c r="C43" s="198"/>
      <c r="D43" s="205" t="s">
        <v>807</v>
      </c>
      <c r="E43" s="199" t="s">
        <v>797</v>
      </c>
    </row>
    <row r="44" spans="2:5" x14ac:dyDescent="0.25">
      <c r="B44" s="198"/>
      <c r="C44" s="200" t="s">
        <v>798</v>
      </c>
      <c r="D44" s="202"/>
      <c r="E44" s="201" t="s">
        <v>799</v>
      </c>
    </row>
    <row r="45" spans="2:5" x14ac:dyDescent="0.25">
      <c r="B45" s="193" t="s">
        <v>825</v>
      </c>
      <c r="C45" s="194"/>
      <c r="D45" s="203"/>
      <c r="E45" s="195"/>
    </row>
    <row r="46" spans="2:5" x14ac:dyDescent="0.25">
      <c r="B46" s="196"/>
      <c r="C46" s="193" t="s">
        <v>759</v>
      </c>
      <c r="D46" s="203"/>
      <c r="E46" s="195"/>
    </row>
    <row r="47" spans="2:5" x14ac:dyDescent="0.25">
      <c r="B47" s="196"/>
      <c r="C47" s="196"/>
      <c r="D47" s="204">
        <v>1</v>
      </c>
      <c r="E47" s="197" t="s">
        <v>826</v>
      </c>
    </row>
    <row r="48" spans="2:5" x14ac:dyDescent="0.25">
      <c r="B48" s="196"/>
      <c r="C48" s="198"/>
      <c r="D48" s="205">
        <v>2</v>
      </c>
      <c r="E48" s="199" t="s">
        <v>827</v>
      </c>
    </row>
    <row r="49" spans="2:5" x14ac:dyDescent="0.25">
      <c r="B49" s="196"/>
      <c r="C49" s="200" t="s">
        <v>769</v>
      </c>
      <c r="D49" s="202"/>
      <c r="E49" s="201" t="s">
        <v>770</v>
      </c>
    </row>
    <row r="50" spans="2:5" x14ac:dyDescent="0.25">
      <c r="B50" s="196"/>
      <c r="C50" s="200" t="s">
        <v>762</v>
      </c>
      <c r="D50" s="202"/>
      <c r="E50" s="201" t="s">
        <v>763</v>
      </c>
    </row>
    <row r="51" spans="2:5" x14ac:dyDescent="0.25">
      <c r="B51" s="196"/>
      <c r="C51" s="193" t="s">
        <v>93</v>
      </c>
      <c r="D51" s="203"/>
      <c r="E51" s="195"/>
    </row>
    <row r="52" spans="2:5" x14ac:dyDescent="0.25">
      <c r="B52" s="196"/>
      <c r="C52" s="196"/>
      <c r="D52" s="204">
        <v>1</v>
      </c>
      <c r="E52" s="197" t="s">
        <v>764</v>
      </c>
    </row>
    <row r="53" spans="2:5" x14ac:dyDescent="0.25">
      <c r="B53" s="196"/>
      <c r="C53" s="198"/>
      <c r="D53" s="205">
        <v>2</v>
      </c>
      <c r="E53" s="199" t="s">
        <v>829</v>
      </c>
    </row>
    <row r="54" spans="2:5" x14ac:dyDescent="0.25">
      <c r="B54" s="196"/>
      <c r="C54" s="193" t="s">
        <v>765</v>
      </c>
      <c r="D54" s="203"/>
      <c r="E54" s="195"/>
    </row>
    <row r="55" spans="2:5" x14ac:dyDescent="0.25">
      <c r="B55" s="196"/>
      <c r="C55" s="196"/>
      <c r="D55" s="204">
        <v>1</v>
      </c>
      <c r="E55" s="197" t="s">
        <v>764</v>
      </c>
    </row>
    <row r="56" spans="2:5" x14ac:dyDescent="0.25">
      <c r="B56" s="196"/>
      <c r="C56" s="198"/>
      <c r="D56" s="205">
        <v>2</v>
      </c>
      <c r="E56" s="199" t="s">
        <v>830</v>
      </c>
    </row>
    <row r="57" spans="2:5" x14ac:dyDescent="0.25">
      <c r="B57" s="196"/>
      <c r="C57" s="193" t="s">
        <v>766</v>
      </c>
      <c r="D57" s="203"/>
      <c r="E57" s="195"/>
    </row>
    <row r="58" spans="2:5" x14ac:dyDescent="0.25">
      <c r="B58" s="196"/>
      <c r="C58" s="196"/>
      <c r="D58" s="204">
        <v>1</v>
      </c>
      <c r="E58" s="197" t="s">
        <v>764</v>
      </c>
    </row>
    <row r="59" spans="2:5" x14ac:dyDescent="0.25">
      <c r="B59" s="196"/>
      <c r="C59" s="196"/>
      <c r="D59" s="204">
        <v>2</v>
      </c>
      <c r="E59" s="197" t="s">
        <v>831</v>
      </c>
    </row>
    <row r="60" spans="2:5" x14ac:dyDescent="0.25">
      <c r="B60" s="196"/>
      <c r="C60" s="193" t="s">
        <v>767</v>
      </c>
      <c r="D60" s="203"/>
      <c r="E60" s="195"/>
    </row>
    <row r="61" spans="2:5" x14ac:dyDescent="0.25">
      <c r="B61" s="196"/>
      <c r="C61" s="196"/>
      <c r="D61" s="204">
        <v>1</v>
      </c>
      <c r="E61" s="197" t="s">
        <v>764</v>
      </c>
    </row>
    <row r="62" spans="2:5" x14ac:dyDescent="0.25">
      <c r="B62" s="196"/>
      <c r="C62" s="198"/>
      <c r="D62" s="205">
        <v>2</v>
      </c>
      <c r="E62" s="199" t="s">
        <v>831</v>
      </c>
    </row>
    <row r="63" spans="2:5" x14ac:dyDescent="0.25">
      <c r="B63" s="196"/>
      <c r="C63" s="193" t="s">
        <v>94</v>
      </c>
      <c r="D63" s="203"/>
      <c r="E63" s="195"/>
    </row>
    <row r="64" spans="2:5" x14ac:dyDescent="0.25">
      <c r="B64" s="196"/>
      <c r="C64" s="196"/>
      <c r="D64" s="204">
        <v>1</v>
      </c>
      <c r="E64" s="197" t="s">
        <v>768</v>
      </c>
    </row>
    <row r="65" spans="2:5" x14ac:dyDescent="0.25">
      <c r="B65" s="196"/>
      <c r="C65" s="196"/>
      <c r="D65" s="204">
        <v>2</v>
      </c>
      <c r="E65" s="197" t="s">
        <v>776</v>
      </c>
    </row>
    <row r="66" spans="2:5" x14ac:dyDescent="0.25">
      <c r="B66" s="196"/>
      <c r="C66" s="196"/>
      <c r="D66" s="204">
        <v>3</v>
      </c>
      <c r="E66" s="197" t="s">
        <v>775</v>
      </c>
    </row>
    <row r="67" spans="2:5" x14ac:dyDescent="0.25">
      <c r="B67" s="196"/>
      <c r="C67" s="196"/>
      <c r="D67" s="204">
        <v>4</v>
      </c>
      <c r="E67" s="197" t="s">
        <v>772</v>
      </c>
    </row>
    <row r="68" spans="2:5" x14ac:dyDescent="0.25">
      <c r="B68" s="196"/>
      <c r="C68" s="193" t="s">
        <v>329</v>
      </c>
      <c r="D68" s="203"/>
      <c r="E68" s="195"/>
    </row>
    <row r="69" spans="2:5" x14ac:dyDescent="0.25">
      <c r="B69" s="196"/>
      <c r="C69" s="196"/>
      <c r="D69" s="204">
        <v>1</v>
      </c>
      <c r="E69" s="197" t="s">
        <v>778</v>
      </c>
    </row>
    <row r="70" spans="2:5" x14ac:dyDescent="0.25">
      <c r="B70" s="196"/>
      <c r="C70" s="196"/>
      <c r="D70" s="204">
        <v>2</v>
      </c>
      <c r="E70" s="197" t="s">
        <v>833</v>
      </c>
    </row>
    <row r="71" spans="2:5" x14ac:dyDescent="0.25">
      <c r="B71" s="196"/>
      <c r="C71" s="196"/>
      <c r="D71" s="204">
        <v>3</v>
      </c>
      <c r="E71" s="197" t="s">
        <v>786</v>
      </c>
    </row>
    <row r="72" spans="2:5" x14ac:dyDescent="0.25">
      <c r="B72" s="196"/>
      <c r="C72" s="196"/>
      <c r="D72" s="204">
        <v>4</v>
      </c>
      <c r="E72" s="197" t="s">
        <v>787</v>
      </c>
    </row>
    <row r="73" spans="2:5" x14ac:dyDescent="0.25">
      <c r="B73" s="196"/>
      <c r="C73" s="198"/>
      <c r="D73" s="205">
        <v>5</v>
      </c>
      <c r="E73" s="199" t="s">
        <v>785</v>
      </c>
    </row>
    <row r="74" spans="2:5" x14ac:dyDescent="0.25">
      <c r="B74" s="196"/>
      <c r="C74" s="193" t="s">
        <v>95</v>
      </c>
      <c r="D74" s="203"/>
      <c r="E74" s="195"/>
    </row>
    <row r="75" spans="2:5" x14ac:dyDescent="0.25">
      <c r="B75" s="196"/>
      <c r="C75" s="196"/>
      <c r="D75" s="204">
        <v>1</v>
      </c>
      <c r="E75" s="197" t="s">
        <v>788</v>
      </c>
    </row>
    <row r="76" spans="2:5" x14ac:dyDescent="0.25">
      <c r="B76" s="196"/>
      <c r="C76" s="196"/>
      <c r="D76" s="204">
        <v>2</v>
      </c>
      <c r="E76" s="197" t="s">
        <v>789</v>
      </c>
    </row>
    <row r="77" spans="2:5" x14ac:dyDescent="0.25">
      <c r="B77" s="196"/>
      <c r="C77" s="198"/>
      <c r="D77" s="205">
        <v>3</v>
      </c>
      <c r="E77" s="199" t="s">
        <v>790</v>
      </c>
    </row>
    <row r="78" spans="2:5" x14ac:dyDescent="0.25">
      <c r="B78" s="196"/>
      <c r="C78" s="193" t="s">
        <v>96</v>
      </c>
      <c r="D78" s="203"/>
      <c r="E78" s="195"/>
    </row>
    <row r="79" spans="2:5" x14ac:dyDescent="0.25">
      <c r="B79" s="196"/>
      <c r="C79" s="196"/>
      <c r="D79" s="204">
        <v>1</v>
      </c>
      <c r="E79" s="197" t="s">
        <v>792</v>
      </c>
    </row>
    <row r="80" spans="2:5" x14ac:dyDescent="0.25">
      <c r="B80" s="196"/>
      <c r="C80" s="196"/>
      <c r="D80" s="204" t="s">
        <v>805</v>
      </c>
      <c r="E80" s="197" t="s">
        <v>794</v>
      </c>
    </row>
    <row r="81" spans="2:5" x14ac:dyDescent="0.25">
      <c r="B81" s="196"/>
      <c r="C81" s="196"/>
      <c r="D81" s="204" t="s">
        <v>806</v>
      </c>
      <c r="E81" s="197" t="s">
        <v>795</v>
      </c>
    </row>
    <row r="82" spans="2:5" x14ac:dyDescent="0.25">
      <c r="B82" s="196"/>
      <c r="C82" s="196"/>
      <c r="D82" s="204">
        <v>2</v>
      </c>
      <c r="E82" s="197" t="s">
        <v>793</v>
      </c>
    </row>
    <row r="83" spans="2:5" x14ac:dyDescent="0.25">
      <c r="B83" s="196"/>
      <c r="C83" s="196"/>
      <c r="D83" s="204" t="s">
        <v>805</v>
      </c>
      <c r="E83" s="197" t="s">
        <v>791</v>
      </c>
    </row>
    <row r="84" spans="2:5" x14ac:dyDescent="0.25">
      <c r="B84" s="196"/>
      <c r="C84" s="196"/>
      <c r="D84" s="204" t="s">
        <v>806</v>
      </c>
      <c r="E84" s="197" t="s">
        <v>796</v>
      </c>
    </row>
    <row r="85" spans="2:5" x14ac:dyDescent="0.25">
      <c r="B85" s="196"/>
      <c r="C85" s="198"/>
      <c r="D85" s="205" t="s">
        <v>807</v>
      </c>
      <c r="E85" s="199" t="s">
        <v>797</v>
      </c>
    </row>
    <row r="86" spans="2:5" x14ac:dyDescent="0.25">
      <c r="B86" s="198"/>
      <c r="C86" s="200" t="s">
        <v>798</v>
      </c>
      <c r="D86" s="202"/>
      <c r="E86" s="201" t="s">
        <v>799</v>
      </c>
    </row>
  </sheetData>
  <phoneticPr fontId="3"/>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5880B-EDBF-4B0E-AA4E-0A37D75712AC}">
  <dimension ref="B2:O4"/>
  <sheetViews>
    <sheetView showGridLines="0" workbookViewId="0">
      <selection activeCell="G14" sqref="G14"/>
    </sheetView>
  </sheetViews>
  <sheetFormatPr defaultRowHeight="15.75" x14ac:dyDescent="0.25"/>
  <sheetData>
    <row r="2" spans="2:15" x14ac:dyDescent="0.25">
      <c r="B2" s="112"/>
      <c r="C2" s="304" t="s">
        <v>277</v>
      </c>
      <c r="D2" s="305"/>
      <c r="E2" s="305"/>
      <c r="F2" s="305"/>
      <c r="G2" s="305"/>
      <c r="H2" s="305"/>
      <c r="I2" s="306"/>
      <c r="J2" s="304" t="s">
        <v>278</v>
      </c>
      <c r="K2" s="305"/>
      <c r="L2" s="305"/>
      <c r="M2" s="305"/>
      <c r="N2" s="305"/>
      <c r="O2" s="306"/>
    </row>
    <row r="3" spans="2:15" x14ac:dyDescent="0.25">
      <c r="B3" s="113" t="s">
        <v>272</v>
      </c>
      <c r="C3" s="113" t="s">
        <v>586</v>
      </c>
      <c r="D3" s="113" t="s">
        <v>276</v>
      </c>
      <c r="E3" s="113" t="s">
        <v>270</v>
      </c>
      <c r="F3" s="113" t="s">
        <v>271</v>
      </c>
      <c r="G3" s="113" t="s">
        <v>273</v>
      </c>
      <c r="H3" s="113" t="s">
        <v>274</v>
      </c>
      <c r="I3" s="113" t="s">
        <v>275</v>
      </c>
      <c r="J3" s="113" t="s">
        <v>586</v>
      </c>
      <c r="K3" s="113" t="s">
        <v>276</v>
      </c>
      <c r="L3" s="113" t="s">
        <v>270</v>
      </c>
      <c r="M3" s="113" t="s">
        <v>271</v>
      </c>
      <c r="N3" s="113" t="s">
        <v>273</v>
      </c>
      <c r="O3" s="113" t="s">
        <v>274</v>
      </c>
    </row>
    <row r="4" spans="2:15" x14ac:dyDescent="0.25">
      <c r="B4" s="114">
        <v>2023</v>
      </c>
      <c r="C4" s="113" t="str">
        <f>"FY"&amp;$B$4-4</f>
        <v>FY2019</v>
      </c>
      <c r="D4" s="113" t="str">
        <f>"FY"&amp;$B$4-3</f>
        <v>FY2020</v>
      </c>
      <c r="E4" s="113" t="str">
        <f>"FY"&amp;$B$4-2</f>
        <v>FY2021</v>
      </c>
      <c r="F4" s="113" t="str">
        <f>"FY"&amp;$B$4-1</f>
        <v>FY2022</v>
      </c>
      <c r="G4" s="113" t="str">
        <f>"FY"&amp;$B$4</f>
        <v>FY2023</v>
      </c>
      <c r="H4" s="113" t="str">
        <f>"FY"&amp;$B$4+1</f>
        <v>FY2024</v>
      </c>
      <c r="I4" s="113" t="str">
        <f>"FY"&amp;$B$4+1</f>
        <v>FY2024</v>
      </c>
      <c r="J4" s="113">
        <f>$B$4-4</f>
        <v>2019</v>
      </c>
      <c r="K4" s="113">
        <f>$B$4-3</f>
        <v>2020</v>
      </c>
      <c r="L4" s="113">
        <f>$B$4-2</f>
        <v>2021</v>
      </c>
      <c r="M4" s="113">
        <f>$B$4-1</f>
        <v>2022</v>
      </c>
      <c r="N4" s="113">
        <f>$B$4</f>
        <v>2023</v>
      </c>
      <c r="O4" s="113">
        <f>$B$4+1</f>
        <v>2024</v>
      </c>
    </row>
  </sheetData>
  <mergeCells count="2">
    <mergeCell ref="C2:I2"/>
    <mergeCell ref="J2:O2"/>
  </mergeCells>
  <phoneticPr fontId="3"/>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FB59A-CE8B-4B83-8998-B9B60712AA9B}">
  <dimension ref="A1:H28"/>
  <sheetViews>
    <sheetView zoomScaleNormal="100" zoomScaleSheetLayoutView="100"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t="s">
        <v>90</v>
      </c>
      <c r="B1" s="16"/>
      <c r="H1" s="26"/>
    </row>
    <row r="2" spans="1:8" ht="24.95" customHeight="1" x14ac:dyDescent="0.3">
      <c r="A2" s="25" t="s">
        <v>91</v>
      </c>
      <c r="B2" s="17"/>
      <c r="E2" s="18"/>
      <c r="F2" s="4"/>
    </row>
    <row r="3" spans="1:8" ht="24.95" customHeight="1" x14ac:dyDescent="0.3">
      <c r="B3" s="16"/>
      <c r="E3" s="4"/>
      <c r="F3" s="4"/>
    </row>
    <row r="4" spans="1:8" ht="24.95" customHeight="1" x14ac:dyDescent="0.3">
      <c r="B4" s="17"/>
    </row>
    <row r="6" spans="1:8" ht="33" customHeight="1" x14ac:dyDescent="0.2"/>
    <row r="7" spans="1:8" ht="33" customHeight="1" x14ac:dyDescent="0.35">
      <c r="A7" s="311" t="s">
        <v>758</v>
      </c>
      <c r="B7" s="311"/>
      <c r="C7" s="311"/>
      <c r="D7" s="311"/>
      <c r="E7" s="368" t="s">
        <v>394</v>
      </c>
      <c r="F7" s="369"/>
      <c r="G7" s="369"/>
      <c r="H7" s="369"/>
    </row>
    <row r="8" spans="1:8" ht="24.95" customHeight="1" x14ac:dyDescent="0.2">
      <c r="A8" s="311"/>
      <c r="B8" s="311"/>
      <c r="C8" s="311"/>
      <c r="D8" s="311"/>
      <c r="E8" s="370" t="s">
        <v>615</v>
      </c>
      <c r="F8" s="371"/>
      <c r="G8" s="371"/>
      <c r="H8" s="371"/>
    </row>
    <row r="9" spans="1:8" ht="24.95" customHeight="1" x14ac:dyDescent="0.2">
      <c r="B9" s="10"/>
    </row>
    <row r="10" spans="1:8" ht="24.95" customHeight="1" x14ac:dyDescent="0.25">
      <c r="B10" s="20"/>
    </row>
    <row r="12" spans="1:8" ht="24.95" customHeight="1" x14ac:dyDescent="0.25">
      <c r="B12" s="22" t="s">
        <v>92</v>
      </c>
    </row>
    <row r="13" spans="1:8" ht="24.95" customHeight="1" x14ac:dyDescent="0.25">
      <c r="B13" s="23" t="s">
        <v>661</v>
      </c>
      <c r="C13" s="19"/>
      <c r="D13" s="19"/>
      <c r="E13" s="19"/>
      <c r="F13" s="19"/>
      <c r="G13" s="21" t="s">
        <v>93</v>
      </c>
    </row>
    <row r="14" spans="1:8" ht="24.95" customHeight="1" x14ac:dyDescent="0.25">
      <c r="B14" s="23" t="s">
        <v>662</v>
      </c>
      <c r="C14" s="19"/>
      <c r="D14" s="19"/>
      <c r="E14" s="19"/>
      <c r="F14" s="19"/>
      <c r="G14" s="21" t="s">
        <v>94</v>
      </c>
    </row>
    <row r="15" spans="1:8" ht="24.95" customHeight="1" x14ac:dyDescent="0.25">
      <c r="B15" s="23" t="s">
        <v>663</v>
      </c>
      <c r="C15" s="19"/>
      <c r="D15" s="19"/>
      <c r="E15" s="19"/>
      <c r="F15" s="19"/>
      <c r="G15" s="21" t="s">
        <v>95</v>
      </c>
    </row>
    <row r="16" spans="1:8" ht="24.95" customHeight="1" x14ac:dyDescent="0.25">
      <c r="B16" s="23" t="s">
        <v>664</v>
      </c>
      <c r="C16" s="19"/>
      <c r="D16" s="19"/>
      <c r="E16" s="19"/>
      <c r="F16" s="19"/>
      <c r="G16" s="21" t="s">
        <v>96</v>
      </c>
    </row>
    <row r="17" spans="2:7" ht="24.95" customHeight="1" x14ac:dyDescent="0.25">
      <c r="B17" s="23" t="s">
        <v>294</v>
      </c>
      <c r="C17" s="19"/>
      <c r="D17" s="19"/>
      <c r="E17" s="19"/>
      <c r="F17" s="19"/>
      <c r="G17" s="21" t="s">
        <v>293</v>
      </c>
    </row>
    <row r="22" spans="2:7" ht="24.95" customHeight="1" x14ac:dyDescent="0.2">
      <c r="E22" s="2"/>
    </row>
    <row r="27" spans="2:7" ht="24.95" customHeight="1" x14ac:dyDescent="0.3">
      <c r="D27" s="16"/>
      <c r="E27" s="4"/>
      <c r="F27" s="4"/>
    </row>
    <row r="28" spans="2:7" ht="24.95" customHeight="1" x14ac:dyDescent="0.3">
      <c r="D28" s="17"/>
      <c r="E28" s="4"/>
      <c r="F28" s="4"/>
    </row>
  </sheetData>
  <mergeCells count="3">
    <mergeCell ref="A7:D8"/>
    <mergeCell ref="E7:H7"/>
    <mergeCell ref="E8:H8"/>
  </mergeCells>
  <phoneticPr fontId="3"/>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97FA-4EA2-4D6A-BBC8-B2B52AFF4234}">
  <dimension ref="A1:AB46"/>
  <sheetViews>
    <sheetView defaultGridColor="0" colorId="23" zoomScaleNormal="100" workbookViewId="0">
      <pane xSplit="8" ySplit="7" topLeftCell="M8" activePane="bottomRight" state="frozen"/>
      <selection activeCell="Q9" sqref="Q9"/>
      <selection pane="topRight" activeCell="Q9" sqref="Q9"/>
      <selection pane="bottomLeft" activeCell="Q9" sqref="Q9"/>
      <selection pane="bottomRight" activeCell="Q9" sqref="Q9"/>
    </sheetView>
  </sheetViews>
  <sheetFormatPr defaultColWidth="8.88671875" defaultRowHeight="15" customHeight="1" x14ac:dyDescent="0.2"/>
  <cols>
    <col min="1" max="1" width="23.77734375" style="3" customWidth="1"/>
    <col min="2" max="2" width="30.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G2" s="316"/>
      <c r="AB2" s="3" t="s">
        <v>89</v>
      </c>
    </row>
    <row r="3" spans="1:28" ht="15" customHeight="1" x14ac:dyDescent="0.2">
      <c r="AB3" s="3" t="s">
        <v>89</v>
      </c>
    </row>
    <row r="4" spans="1:28" ht="15" customHeight="1" x14ac:dyDescent="0.25">
      <c r="A4" s="1" t="s">
        <v>103</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t="s">
        <v>269</v>
      </c>
      <c r="B6" s="313"/>
      <c r="C6" s="117">
        <f>'23Q2_パラメータ設定'!$M$4</f>
        <v>2022</v>
      </c>
      <c r="D6" s="30">
        <f>'23Q2_パラメータ設定'!$N$4</f>
        <v>2023</v>
      </c>
      <c r="E6" s="117">
        <f>'23Q2_パラメータ設定'!$M$4</f>
        <v>2022</v>
      </c>
      <c r="F6" s="122">
        <f>'23Q2_パラメータ設定'!$N$4</f>
        <v>2023</v>
      </c>
      <c r="I6" s="61" t="s">
        <v>448</v>
      </c>
      <c r="J6" s="61" t="s">
        <v>108</v>
      </c>
      <c r="K6" s="61" t="s">
        <v>109</v>
      </c>
      <c r="L6" s="61" t="s">
        <v>110</v>
      </c>
      <c r="M6" s="61" t="s">
        <v>104</v>
      </c>
      <c r="N6" s="61" t="s">
        <v>105</v>
      </c>
      <c r="O6" s="61" t="s">
        <v>106</v>
      </c>
      <c r="P6" s="61" t="s">
        <v>107</v>
      </c>
      <c r="Q6" s="61" t="s">
        <v>111</v>
      </c>
      <c r="R6" s="61" t="s">
        <v>112</v>
      </c>
      <c r="S6" s="61" t="s">
        <v>113</v>
      </c>
      <c r="T6" s="61" t="s">
        <v>114</v>
      </c>
      <c r="U6" s="61" t="s">
        <v>115</v>
      </c>
      <c r="V6" s="61" t="s">
        <v>116</v>
      </c>
      <c r="W6" s="61" t="s">
        <v>117</v>
      </c>
      <c r="X6" s="62" t="s">
        <v>118</v>
      </c>
      <c r="AB6" s="27" t="s">
        <v>89</v>
      </c>
    </row>
    <row r="7" spans="1:28" s="27" customFormat="1" ht="15" customHeight="1" x14ac:dyDescent="0.25">
      <c r="A7" s="314"/>
      <c r="B7" s="315"/>
      <c r="C7" s="119" t="s">
        <v>241</v>
      </c>
      <c r="D7" s="35" t="s">
        <v>241</v>
      </c>
      <c r="E7" s="118" t="s">
        <v>217</v>
      </c>
      <c r="F7" s="118" t="s">
        <v>217</v>
      </c>
      <c r="I7" s="64" t="s">
        <v>594</v>
      </c>
      <c r="J7" s="64" t="s">
        <v>594</v>
      </c>
      <c r="K7" s="64" t="s">
        <v>594</v>
      </c>
      <c r="L7" s="64" t="s">
        <v>594</v>
      </c>
      <c r="M7" s="64" t="s">
        <v>594</v>
      </c>
      <c r="N7" s="64" t="s">
        <v>594</v>
      </c>
      <c r="O7" s="64" t="s">
        <v>594</v>
      </c>
      <c r="P7" s="64" t="s">
        <v>594</v>
      </c>
      <c r="Q7" s="64" t="s">
        <v>594</v>
      </c>
      <c r="R7" s="64" t="s">
        <v>594</v>
      </c>
      <c r="S7" s="64" t="s">
        <v>594</v>
      </c>
      <c r="T7" s="64" t="s">
        <v>594</v>
      </c>
      <c r="U7" s="64" t="s">
        <v>594</v>
      </c>
      <c r="V7" s="64" t="s">
        <v>594</v>
      </c>
      <c r="W7" s="64" t="s">
        <v>594</v>
      </c>
      <c r="X7" s="63" t="s">
        <v>594</v>
      </c>
      <c r="AB7" s="27" t="s">
        <v>89</v>
      </c>
    </row>
    <row r="8" spans="1:28" s="27" customFormat="1" ht="15" customHeight="1" x14ac:dyDescent="0.25">
      <c r="A8" s="36" t="s">
        <v>120</v>
      </c>
      <c r="B8" s="11" t="s">
        <v>133</v>
      </c>
      <c r="C8" s="37">
        <f t="shared" ref="C8:C22" si="0">+IF(OR(P8="",P8=0),"―",IF(P8&lt;0,ROUNDDOWN(P8/10^6,0)+-0.0000001,ROUNDDOWN(P8/10^6,0)))</f>
        <v>26185</v>
      </c>
      <c r="D8" s="37">
        <f t="shared" ref="D8:D22" si="1">+IF(OR(Q8="",Q8=0),"―",IF(Q8&lt;0,ROUNDDOWN(Q8/10^6,0)+-0.0000001,ROUNDDOWN(Q8/10^6,0)))</f>
        <v>31841</v>
      </c>
      <c r="E8" s="37">
        <f>'22Q4_P3'!E8</f>
        <v>27918</v>
      </c>
      <c r="F8" s="37">
        <f>'22Q4_P3'!F8</f>
        <v>28164</v>
      </c>
      <c r="I8" s="48"/>
      <c r="J8" s="48"/>
      <c r="K8" s="48"/>
      <c r="L8" s="48">
        <v>19333306161</v>
      </c>
      <c r="M8" s="48">
        <v>20050884913</v>
      </c>
      <c r="N8" s="48">
        <v>24125065514</v>
      </c>
      <c r="O8" s="48">
        <v>23178458278</v>
      </c>
      <c r="P8" s="48">
        <v>26185609342</v>
      </c>
      <c r="Q8" s="48">
        <v>31841755420</v>
      </c>
      <c r="R8" s="48"/>
      <c r="S8" s="48"/>
      <c r="T8" s="48"/>
      <c r="U8" s="48"/>
      <c r="V8" s="48"/>
      <c r="W8" s="48"/>
      <c r="X8" s="48"/>
      <c r="Z8" s="27" t="s">
        <v>643</v>
      </c>
      <c r="AB8" s="27" t="s">
        <v>89</v>
      </c>
    </row>
    <row r="9" spans="1:28" s="27" customFormat="1" ht="15" customHeight="1" x14ac:dyDescent="0.25">
      <c r="A9" s="38" t="s">
        <v>121</v>
      </c>
      <c r="B9" s="6" t="s">
        <v>517</v>
      </c>
      <c r="C9" s="39">
        <f t="shared" si="0"/>
        <v>9587</v>
      </c>
      <c r="D9" s="39">
        <f t="shared" si="1"/>
        <v>13433</v>
      </c>
      <c r="E9" s="39">
        <f>'22Q4_P3'!E9</f>
        <v>10340</v>
      </c>
      <c r="F9" s="39">
        <f>'22Q4_P3'!F9</f>
        <v>11957</v>
      </c>
      <c r="I9" s="40"/>
      <c r="J9" s="40"/>
      <c r="K9" s="40"/>
      <c r="L9" s="40">
        <v>8470276052</v>
      </c>
      <c r="M9" s="40">
        <v>7969702330</v>
      </c>
      <c r="N9" s="40">
        <v>10561151200</v>
      </c>
      <c r="O9" s="40">
        <v>6854784299</v>
      </c>
      <c r="P9" s="40">
        <v>9587026105</v>
      </c>
      <c r="Q9" s="40">
        <v>13433429220</v>
      </c>
      <c r="R9" s="40"/>
      <c r="S9" s="40"/>
      <c r="T9" s="40"/>
      <c r="U9" s="40"/>
      <c r="V9" s="40"/>
      <c r="W9" s="40"/>
      <c r="X9" s="40"/>
      <c r="Z9" s="27" t="s">
        <v>643</v>
      </c>
      <c r="AB9" s="27" t="s">
        <v>89</v>
      </c>
    </row>
    <row r="10" spans="1:28" s="27" customFormat="1" ht="15" customHeight="1" x14ac:dyDescent="0.25">
      <c r="A10" s="38" t="s">
        <v>122</v>
      </c>
      <c r="B10" s="6" t="s">
        <v>518</v>
      </c>
      <c r="C10" s="39">
        <f t="shared" si="0"/>
        <v>14390</v>
      </c>
      <c r="D10" s="39">
        <f t="shared" si="1"/>
        <v>15349</v>
      </c>
      <c r="E10" s="39">
        <f>'22Q4_P3'!E10</f>
        <v>15729</v>
      </c>
      <c r="F10" s="39">
        <f>'22Q4_P3'!F10</f>
        <v>13850</v>
      </c>
      <c r="I10" s="40"/>
      <c r="J10" s="40"/>
      <c r="K10" s="40"/>
      <c r="L10" s="40">
        <v>9893106241</v>
      </c>
      <c r="M10" s="40">
        <v>10859603698</v>
      </c>
      <c r="N10" s="40">
        <v>12217845927</v>
      </c>
      <c r="O10" s="40">
        <v>14653456566</v>
      </c>
      <c r="P10" s="40">
        <v>14390686610</v>
      </c>
      <c r="Q10" s="40">
        <v>15349109847</v>
      </c>
      <c r="R10" s="40"/>
      <c r="S10" s="40"/>
      <c r="T10" s="40"/>
      <c r="U10" s="40"/>
      <c r="V10" s="40"/>
      <c r="W10" s="40"/>
      <c r="X10" s="40"/>
      <c r="Z10" s="27" t="s">
        <v>643</v>
      </c>
      <c r="AB10" s="27" t="s">
        <v>89</v>
      </c>
    </row>
    <row r="11" spans="1:28" s="27" customFormat="1" ht="15" customHeight="1" x14ac:dyDescent="0.25">
      <c r="A11" s="38" t="s">
        <v>123</v>
      </c>
      <c r="B11" s="6" t="s">
        <v>134</v>
      </c>
      <c r="C11" s="39">
        <f t="shared" si="0"/>
        <v>51</v>
      </c>
      <c r="D11" s="39">
        <f t="shared" si="1"/>
        <v>65</v>
      </c>
      <c r="E11" s="39">
        <f>'22Q4_P3'!E11</f>
        <v>27</v>
      </c>
      <c r="F11" s="39">
        <f>'22Q4_P3'!F11</f>
        <v>83</v>
      </c>
      <c r="I11" s="40"/>
      <c r="J11" s="40"/>
      <c r="K11" s="40"/>
      <c r="L11" s="40">
        <v>63327117</v>
      </c>
      <c r="M11" s="40">
        <v>42467805</v>
      </c>
      <c r="N11" s="40">
        <v>53136549</v>
      </c>
      <c r="O11" s="40">
        <v>37029257</v>
      </c>
      <c r="P11" s="40">
        <v>51152100</v>
      </c>
      <c r="Q11" s="40">
        <v>65480830</v>
      </c>
      <c r="R11" s="40"/>
      <c r="S11" s="40"/>
      <c r="T11" s="40"/>
      <c r="U11" s="40"/>
      <c r="V11" s="40"/>
      <c r="W11" s="40"/>
      <c r="X11" s="40"/>
      <c r="Z11" s="27" t="s">
        <v>643</v>
      </c>
      <c r="AB11" s="27" t="s">
        <v>89</v>
      </c>
    </row>
    <row r="12" spans="1:28" s="27" customFormat="1" ht="15" customHeight="1" x14ac:dyDescent="0.25">
      <c r="A12" s="42" t="s">
        <v>124</v>
      </c>
      <c r="B12" s="8" t="s">
        <v>31</v>
      </c>
      <c r="C12" s="43">
        <f t="shared" si="0"/>
        <v>2156</v>
      </c>
      <c r="D12" s="43">
        <f t="shared" si="1"/>
        <v>2993</v>
      </c>
      <c r="E12" s="43">
        <f>'22Q4_P3'!E12</f>
        <v>1820</v>
      </c>
      <c r="F12" s="43">
        <f>'22Q4_P3'!F12</f>
        <v>2273</v>
      </c>
      <c r="I12" s="43">
        <f t="shared" ref="I12:P12" si="2">I8-SUM(I9:I11)</f>
        <v>0</v>
      </c>
      <c r="J12" s="43">
        <f t="shared" si="2"/>
        <v>0</v>
      </c>
      <c r="K12" s="43">
        <f t="shared" si="2"/>
        <v>0</v>
      </c>
      <c r="L12" s="43">
        <f t="shared" si="2"/>
        <v>906596751</v>
      </c>
      <c r="M12" s="43">
        <f t="shared" si="2"/>
        <v>1179111080</v>
      </c>
      <c r="N12" s="43">
        <f t="shared" si="2"/>
        <v>1292931838</v>
      </c>
      <c r="O12" s="43">
        <f>O8-SUM(O9:O11)</f>
        <v>1633188156</v>
      </c>
      <c r="P12" s="43">
        <f t="shared" si="2"/>
        <v>2156744527</v>
      </c>
      <c r="Q12" s="43">
        <f t="shared" ref="Q12:X12" si="3">Q8-SUM(Q9:Q11)</f>
        <v>2993735523</v>
      </c>
      <c r="R12" s="43">
        <f t="shared" si="3"/>
        <v>0</v>
      </c>
      <c r="S12" s="43">
        <f t="shared" si="3"/>
        <v>0</v>
      </c>
      <c r="T12" s="43">
        <f t="shared" si="3"/>
        <v>0</v>
      </c>
      <c r="U12" s="43">
        <f t="shared" si="3"/>
        <v>0</v>
      </c>
      <c r="V12" s="43">
        <f t="shared" si="3"/>
        <v>0</v>
      </c>
      <c r="W12" s="43">
        <f t="shared" si="3"/>
        <v>0</v>
      </c>
      <c r="X12" s="43">
        <f t="shared" si="3"/>
        <v>0</v>
      </c>
      <c r="AB12" s="27" t="s">
        <v>89</v>
      </c>
    </row>
    <row r="13" spans="1:28" s="27" customFormat="1" ht="15" customHeight="1" x14ac:dyDescent="0.25">
      <c r="A13" s="36" t="s">
        <v>125</v>
      </c>
      <c r="B13" s="5" t="s">
        <v>519</v>
      </c>
      <c r="C13" s="37">
        <f t="shared" si="0"/>
        <v>42225</v>
      </c>
      <c r="D13" s="37">
        <f t="shared" si="1"/>
        <v>47267</v>
      </c>
      <c r="E13" s="37">
        <f>'22Q4_P3'!E13</f>
        <v>42826</v>
      </c>
      <c r="F13" s="37">
        <f>'22Q4_P3'!F13</f>
        <v>41688</v>
      </c>
      <c r="I13" s="37">
        <f t="shared" ref="I13:X13" si="4">SUM(I14,I18,I21)</f>
        <v>0</v>
      </c>
      <c r="J13" s="37">
        <f t="shared" si="4"/>
        <v>0</v>
      </c>
      <c r="K13" s="37">
        <f t="shared" si="4"/>
        <v>0</v>
      </c>
      <c r="L13" s="37">
        <f t="shared" si="4"/>
        <v>18825220696</v>
      </c>
      <c r="M13" s="37">
        <f t="shared" si="4"/>
        <v>28675956275</v>
      </c>
      <c r="N13" s="37">
        <f t="shared" si="4"/>
        <v>31653968316</v>
      </c>
      <c r="O13" s="37">
        <f>SUM(O14,O18,O21)</f>
        <v>35341678090</v>
      </c>
      <c r="P13" s="37">
        <f t="shared" si="4"/>
        <v>42225023759</v>
      </c>
      <c r="Q13" s="37">
        <f t="shared" si="4"/>
        <v>47267229574</v>
      </c>
      <c r="R13" s="37">
        <f t="shared" si="4"/>
        <v>0</v>
      </c>
      <c r="S13" s="37">
        <f t="shared" si="4"/>
        <v>0</v>
      </c>
      <c r="T13" s="37">
        <f t="shared" si="4"/>
        <v>0</v>
      </c>
      <c r="U13" s="37">
        <f t="shared" si="4"/>
        <v>0</v>
      </c>
      <c r="V13" s="37">
        <f t="shared" si="4"/>
        <v>0</v>
      </c>
      <c r="W13" s="37">
        <f t="shared" si="4"/>
        <v>0</v>
      </c>
      <c r="X13" s="37">
        <f t="shared" si="4"/>
        <v>0</v>
      </c>
      <c r="AB13" s="27" t="s">
        <v>89</v>
      </c>
    </row>
    <row r="14" spans="1:28" s="27" customFormat="1" ht="15" customHeight="1" x14ac:dyDescent="0.25">
      <c r="A14" s="38" t="s">
        <v>126</v>
      </c>
      <c r="B14" s="6" t="s">
        <v>520</v>
      </c>
      <c r="C14" s="39">
        <f t="shared" si="0"/>
        <v>14593</v>
      </c>
      <c r="D14" s="39">
        <f t="shared" si="1"/>
        <v>18980</v>
      </c>
      <c r="E14" s="39">
        <f>'22Q4_P3'!E14</f>
        <v>14902</v>
      </c>
      <c r="F14" s="39">
        <f>'22Q4_P3'!F14</f>
        <v>14711</v>
      </c>
      <c r="I14" s="40"/>
      <c r="J14" s="40"/>
      <c r="K14" s="40"/>
      <c r="L14" s="40">
        <v>8157709478</v>
      </c>
      <c r="M14" s="40">
        <v>8992206966</v>
      </c>
      <c r="N14" s="40">
        <v>10162762843</v>
      </c>
      <c r="O14" s="40">
        <v>11572851533</v>
      </c>
      <c r="P14" s="40">
        <v>14593235485</v>
      </c>
      <c r="Q14" s="40">
        <v>18980121279</v>
      </c>
      <c r="R14" s="40"/>
      <c r="S14" s="40"/>
      <c r="T14" s="40"/>
      <c r="U14" s="40"/>
      <c r="V14" s="40"/>
      <c r="W14" s="40"/>
      <c r="X14" s="40"/>
      <c r="Z14" s="27" t="s">
        <v>643</v>
      </c>
      <c r="AB14" s="27" t="s">
        <v>89</v>
      </c>
    </row>
    <row r="15" spans="1:28" s="27" customFormat="1" ht="15" customHeight="1" x14ac:dyDescent="0.25">
      <c r="A15" s="41" t="s">
        <v>127</v>
      </c>
      <c r="B15" s="7" t="s">
        <v>135</v>
      </c>
      <c r="C15" s="39">
        <f t="shared" si="0"/>
        <v>8997</v>
      </c>
      <c r="D15" s="39">
        <f t="shared" si="1"/>
        <v>10375</v>
      </c>
      <c r="E15" s="39">
        <f>'22Q4_P3'!E15</f>
        <v>9224</v>
      </c>
      <c r="F15" s="39">
        <f>'22Q4_P3'!F15</f>
        <v>9228</v>
      </c>
      <c r="I15" s="40"/>
      <c r="J15" s="40"/>
      <c r="K15" s="40"/>
      <c r="L15" s="40">
        <v>5454917244</v>
      </c>
      <c r="M15" s="40">
        <v>5869852818</v>
      </c>
      <c r="N15" s="40">
        <v>6505917352</v>
      </c>
      <c r="O15" s="40">
        <v>7064804781</v>
      </c>
      <c r="P15" s="40">
        <v>8997326240</v>
      </c>
      <c r="Q15" s="40">
        <v>10375653420</v>
      </c>
      <c r="R15" s="40"/>
      <c r="S15" s="40"/>
      <c r="T15" s="40"/>
      <c r="U15" s="40"/>
      <c r="V15" s="40"/>
      <c r="W15" s="40"/>
      <c r="X15" s="40"/>
      <c r="Z15" s="27" t="s">
        <v>643</v>
      </c>
      <c r="AB15" s="27" t="s">
        <v>89</v>
      </c>
    </row>
    <row r="16" spans="1:28" s="27" customFormat="1" ht="15" customHeight="1" x14ac:dyDescent="0.25">
      <c r="A16" s="41" t="s">
        <v>128</v>
      </c>
      <c r="B16" s="7" t="s">
        <v>136</v>
      </c>
      <c r="C16" s="39">
        <f t="shared" si="0"/>
        <v>2677</v>
      </c>
      <c r="D16" s="39">
        <f t="shared" si="1"/>
        <v>5775</v>
      </c>
      <c r="E16" s="39">
        <f>'22Q4_P3'!E16</f>
        <v>2677</v>
      </c>
      <c r="F16" s="39">
        <f>'22Q4_P3'!F16</f>
        <v>2695</v>
      </c>
      <c r="I16" s="40"/>
      <c r="J16" s="40"/>
      <c r="K16" s="40"/>
      <c r="L16" s="40">
        <v>1267383611</v>
      </c>
      <c r="M16" s="40">
        <v>965229035</v>
      </c>
      <c r="N16" s="40">
        <v>1158211290</v>
      </c>
      <c r="O16" s="40">
        <v>1512474729</v>
      </c>
      <c r="P16" s="40">
        <v>2677165727</v>
      </c>
      <c r="Q16" s="40">
        <v>5775201801</v>
      </c>
      <c r="R16" s="40"/>
      <c r="S16" s="40"/>
      <c r="T16" s="40"/>
      <c r="U16" s="40"/>
      <c r="V16" s="40"/>
      <c r="W16" s="40"/>
      <c r="X16" s="40"/>
      <c r="Z16" s="27" t="s">
        <v>643</v>
      </c>
      <c r="AB16" s="27" t="s">
        <v>89</v>
      </c>
    </row>
    <row r="17" spans="1:28" s="27" customFormat="1" ht="15" customHeight="1" x14ac:dyDescent="0.25">
      <c r="A17" s="41" t="s">
        <v>124</v>
      </c>
      <c r="B17" s="7" t="s">
        <v>31</v>
      </c>
      <c r="C17" s="39">
        <f t="shared" si="0"/>
        <v>2918</v>
      </c>
      <c r="D17" s="39">
        <f t="shared" si="1"/>
        <v>2829</v>
      </c>
      <c r="E17" s="39">
        <f>'22Q4_P3'!E17</f>
        <v>3001</v>
      </c>
      <c r="F17" s="39">
        <f>'22Q4_P3'!F17</f>
        <v>2787</v>
      </c>
      <c r="I17" s="39">
        <f t="shared" ref="I17:P17" si="5">I14-SUM(I15:I16)</f>
        <v>0</v>
      </c>
      <c r="J17" s="39">
        <f t="shared" si="5"/>
        <v>0</v>
      </c>
      <c r="K17" s="39">
        <f t="shared" si="5"/>
        <v>0</v>
      </c>
      <c r="L17" s="39">
        <f t="shared" si="5"/>
        <v>1435408623</v>
      </c>
      <c r="M17" s="39">
        <f t="shared" si="5"/>
        <v>2157125113</v>
      </c>
      <c r="N17" s="39">
        <f t="shared" si="5"/>
        <v>2498634201</v>
      </c>
      <c r="O17" s="39">
        <f>O14-SUM(O15:O16)</f>
        <v>2995572023</v>
      </c>
      <c r="P17" s="39">
        <f t="shared" si="5"/>
        <v>2918743518</v>
      </c>
      <c r="Q17" s="39">
        <f t="shared" ref="Q17:X17" si="6">Q14-SUM(Q15:Q16)</f>
        <v>2829266058</v>
      </c>
      <c r="R17" s="39">
        <f t="shared" si="6"/>
        <v>0</v>
      </c>
      <c r="S17" s="39">
        <f t="shared" si="6"/>
        <v>0</v>
      </c>
      <c r="T17" s="39">
        <f t="shared" si="6"/>
        <v>0</v>
      </c>
      <c r="U17" s="39">
        <f t="shared" si="6"/>
        <v>0</v>
      </c>
      <c r="V17" s="39">
        <f t="shared" si="6"/>
        <v>0</v>
      </c>
      <c r="W17" s="39">
        <f t="shared" si="6"/>
        <v>0</v>
      </c>
      <c r="X17" s="39">
        <f t="shared" si="6"/>
        <v>0</v>
      </c>
      <c r="AB17" s="27" t="s">
        <v>89</v>
      </c>
    </row>
    <row r="18" spans="1:28" s="27" customFormat="1" ht="15" customHeight="1" x14ac:dyDescent="0.25">
      <c r="A18" s="38" t="s">
        <v>129</v>
      </c>
      <c r="B18" s="6" t="s">
        <v>521</v>
      </c>
      <c r="C18" s="39">
        <f t="shared" si="0"/>
        <v>18690</v>
      </c>
      <c r="D18" s="39">
        <f t="shared" si="1"/>
        <v>19066</v>
      </c>
      <c r="E18" s="39">
        <f>'22Q4_P3'!E18</f>
        <v>19539</v>
      </c>
      <c r="F18" s="39">
        <f>'22Q4_P3'!F18</f>
        <v>17897</v>
      </c>
      <c r="I18" s="40"/>
      <c r="J18" s="40"/>
      <c r="K18" s="40"/>
      <c r="L18" s="40">
        <v>7748172177</v>
      </c>
      <c r="M18" s="40">
        <v>12731828251</v>
      </c>
      <c r="N18" s="40">
        <v>14097761132</v>
      </c>
      <c r="O18" s="40">
        <v>15633171296</v>
      </c>
      <c r="P18" s="40">
        <v>18690303534</v>
      </c>
      <c r="Q18" s="40">
        <v>19066788059</v>
      </c>
      <c r="R18" s="40"/>
      <c r="S18" s="40"/>
      <c r="T18" s="40"/>
      <c r="U18" s="40"/>
      <c r="V18" s="40"/>
      <c r="W18" s="40"/>
      <c r="X18" s="40"/>
      <c r="Z18" s="27" t="s">
        <v>643</v>
      </c>
      <c r="AB18" s="27" t="s">
        <v>89</v>
      </c>
    </row>
    <row r="19" spans="1:28" s="27" customFormat="1" ht="15" customHeight="1" x14ac:dyDescent="0.25">
      <c r="A19" s="41" t="s">
        <v>130</v>
      </c>
      <c r="B19" s="7" t="s">
        <v>137</v>
      </c>
      <c r="C19" s="39">
        <f t="shared" si="0"/>
        <v>17461</v>
      </c>
      <c r="D19" s="39">
        <f t="shared" si="1"/>
        <v>17826</v>
      </c>
      <c r="E19" s="39">
        <f>'22Q4_P3'!E19</f>
        <v>18283</v>
      </c>
      <c r="F19" s="39">
        <f>'22Q4_P3'!F19</f>
        <v>16656</v>
      </c>
      <c r="I19" s="40"/>
      <c r="J19" s="40"/>
      <c r="K19" s="40"/>
      <c r="L19" s="40">
        <v>7385942771</v>
      </c>
      <c r="M19" s="40">
        <v>12194486609</v>
      </c>
      <c r="N19" s="40">
        <v>13362004654</v>
      </c>
      <c r="O19" s="40">
        <v>14361495707</v>
      </c>
      <c r="P19" s="40">
        <v>17461390080</v>
      </c>
      <c r="Q19" s="40">
        <v>17826157486</v>
      </c>
      <c r="R19" s="40"/>
      <c r="S19" s="40"/>
      <c r="T19" s="40"/>
      <c r="U19" s="40"/>
      <c r="V19" s="40"/>
      <c r="W19" s="40"/>
      <c r="X19" s="40"/>
      <c r="Z19" s="27" t="s">
        <v>643</v>
      </c>
      <c r="AB19" s="27" t="s">
        <v>89</v>
      </c>
    </row>
    <row r="20" spans="1:28" s="27" customFormat="1" ht="15" customHeight="1" x14ac:dyDescent="0.25">
      <c r="A20" s="41" t="s">
        <v>124</v>
      </c>
      <c r="B20" s="7" t="s">
        <v>31</v>
      </c>
      <c r="C20" s="39">
        <f t="shared" si="0"/>
        <v>1228</v>
      </c>
      <c r="D20" s="39">
        <f t="shared" si="1"/>
        <v>1240</v>
      </c>
      <c r="E20" s="39">
        <f>'22Q4_P3'!E20</f>
        <v>1255</v>
      </c>
      <c r="F20" s="39">
        <f>'22Q4_P3'!F20</f>
        <v>1241</v>
      </c>
      <c r="I20" s="39">
        <f t="shared" ref="I20:X20" si="7">I18-I19</f>
        <v>0</v>
      </c>
      <c r="J20" s="39">
        <f t="shared" si="7"/>
        <v>0</v>
      </c>
      <c r="K20" s="39">
        <f t="shared" si="7"/>
        <v>0</v>
      </c>
      <c r="L20" s="39">
        <f t="shared" si="7"/>
        <v>362229406</v>
      </c>
      <c r="M20" s="39">
        <f t="shared" si="7"/>
        <v>537341642</v>
      </c>
      <c r="N20" s="39">
        <f t="shared" si="7"/>
        <v>735756478</v>
      </c>
      <c r="O20" s="39">
        <f>O18-O19</f>
        <v>1271675589</v>
      </c>
      <c r="P20" s="39">
        <f t="shared" si="7"/>
        <v>1228913454</v>
      </c>
      <c r="Q20" s="39">
        <f t="shared" si="7"/>
        <v>1240630573</v>
      </c>
      <c r="R20" s="39">
        <f t="shared" si="7"/>
        <v>0</v>
      </c>
      <c r="S20" s="39">
        <f t="shared" si="7"/>
        <v>0</v>
      </c>
      <c r="T20" s="39">
        <f t="shared" si="7"/>
        <v>0</v>
      </c>
      <c r="U20" s="39">
        <f t="shared" si="7"/>
        <v>0</v>
      </c>
      <c r="V20" s="39">
        <f t="shared" si="7"/>
        <v>0</v>
      </c>
      <c r="W20" s="39">
        <f t="shared" si="7"/>
        <v>0</v>
      </c>
      <c r="X20" s="39">
        <f t="shared" si="7"/>
        <v>0</v>
      </c>
      <c r="AB20" s="27" t="s">
        <v>89</v>
      </c>
    </row>
    <row r="21" spans="1:28" s="27" customFormat="1" ht="15" customHeight="1" x14ac:dyDescent="0.25">
      <c r="A21" s="38" t="s">
        <v>132</v>
      </c>
      <c r="B21" s="6" t="s">
        <v>138</v>
      </c>
      <c r="C21" s="39">
        <f t="shared" si="0"/>
        <v>8941</v>
      </c>
      <c r="D21" s="39">
        <f t="shared" si="1"/>
        <v>9220</v>
      </c>
      <c r="E21" s="39">
        <f>'22Q4_P3'!E21</f>
        <v>8384</v>
      </c>
      <c r="F21" s="39">
        <f>'22Q4_P3'!F21</f>
        <v>9079</v>
      </c>
      <c r="I21" s="40"/>
      <c r="J21" s="40"/>
      <c r="K21" s="40"/>
      <c r="L21" s="40">
        <v>2919339041</v>
      </c>
      <c r="M21" s="40">
        <v>6951921058</v>
      </c>
      <c r="N21" s="40">
        <v>7393444341</v>
      </c>
      <c r="O21" s="40">
        <v>8135655261</v>
      </c>
      <c r="P21" s="40">
        <v>8941484740</v>
      </c>
      <c r="Q21" s="40">
        <v>9220320236</v>
      </c>
      <c r="R21" s="40"/>
      <c r="S21" s="40"/>
      <c r="T21" s="40"/>
      <c r="U21" s="40"/>
      <c r="V21" s="40"/>
      <c r="W21" s="40"/>
      <c r="X21" s="40"/>
      <c r="Z21" s="27" t="s">
        <v>643</v>
      </c>
      <c r="AB21" s="27" t="s">
        <v>89</v>
      </c>
    </row>
    <row r="22" spans="1:28" s="27" customFormat="1" ht="15" customHeight="1" x14ac:dyDescent="0.25">
      <c r="A22" s="45" t="s">
        <v>131</v>
      </c>
      <c r="B22" s="13" t="s">
        <v>139</v>
      </c>
      <c r="C22" s="46">
        <f t="shared" si="0"/>
        <v>68410</v>
      </c>
      <c r="D22" s="46">
        <f t="shared" si="1"/>
        <v>79108</v>
      </c>
      <c r="E22" s="46">
        <f>'22Q4_P3'!E22</f>
        <v>70745</v>
      </c>
      <c r="F22" s="46">
        <f>'22Q4_P3'!F22</f>
        <v>69852</v>
      </c>
      <c r="I22" s="46">
        <f t="shared" ref="I22:N22" si="8">SUM(I8,I13)</f>
        <v>0</v>
      </c>
      <c r="J22" s="46">
        <f t="shared" si="8"/>
        <v>0</v>
      </c>
      <c r="K22" s="46">
        <f t="shared" si="8"/>
        <v>0</v>
      </c>
      <c r="L22" s="46">
        <f t="shared" si="8"/>
        <v>38158526857</v>
      </c>
      <c r="M22" s="46">
        <f t="shared" si="8"/>
        <v>48726841188</v>
      </c>
      <c r="N22" s="46">
        <f t="shared" si="8"/>
        <v>55779033830</v>
      </c>
      <c r="O22" s="46">
        <f>SUM(O8,O13)</f>
        <v>58520136368</v>
      </c>
      <c r="P22" s="46">
        <f t="shared" ref="P22:X22" si="9">SUM(P8,P13)</f>
        <v>68410633101</v>
      </c>
      <c r="Q22" s="46">
        <f t="shared" si="9"/>
        <v>79108984994</v>
      </c>
      <c r="R22" s="46">
        <f t="shared" si="9"/>
        <v>0</v>
      </c>
      <c r="S22" s="46">
        <f t="shared" si="9"/>
        <v>0</v>
      </c>
      <c r="T22" s="46">
        <f t="shared" si="9"/>
        <v>0</v>
      </c>
      <c r="U22" s="46">
        <f t="shared" si="9"/>
        <v>0</v>
      </c>
      <c r="V22" s="46">
        <f t="shared" si="9"/>
        <v>0</v>
      </c>
      <c r="W22" s="46">
        <f t="shared" si="9"/>
        <v>0</v>
      </c>
      <c r="X22" s="46">
        <f t="shared" si="9"/>
        <v>0</v>
      </c>
      <c r="AB22" s="27" t="s">
        <v>89</v>
      </c>
    </row>
    <row r="23" spans="1:28" s="27" customFormat="1" ht="15" customHeight="1" x14ac:dyDescent="0.25">
      <c r="AB23" s="27" t="s">
        <v>89</v>
      </c>
    </row>
    <row r="24" spans="1:28" s="27" customFormat="1" ht="15" customHeight="1" x14ac:dyDescent="0.25">
      <c r="A24" s="36" t="s">
        <v>140</v>
      </c>
      <c r="B24" s="11" t="s">
        <v>158</v>
      </c>
      <c r="C24" s="37">
        <f t="shared" ref="C24:C43" si="10">+IF(OR(P24="",P24=0),"―",IF(P24&lt;0,ROUNDDOWN(P24/10^6,0)+-0.0000001,ROUNDDOWN(P24/10^6,0)))</f>
        <v>22230</v>
      </c>
      <c r="D24" s="37">
        <f t="shared" ref="D24:D43" si="11">+IF(OR(Q24="",Q24=0),"―",IF(Q24&lt;0,ROUNDDOWN(Q24/10^6,0)+-0.0000001,ROUNDDOWN(Q24/10^6,0)))</f>
        <v>26805</v>
      </c>
      <c r="E24" s="37">
        <f>'22Q4_P3'!E24</f>
        <v>25905</v>
      </c>
      <c r="F24" s="37">
        <f>'22Q4_P3'!F24</f>
        <v>20382</v>
      </c>
      <c r="I24" s="48"/>
      <c r="J24" s="48"/>
      <c r="K24" s="48"/>
      <c r="L24" s="48">
        <v>14959271960</v>
      </c>
      <c r="M24" s="48">
        <v>18879702881</v>
      </c>
      <c r="N24" s="48">
        <v>19914654561</v>
      </c>
      <c r="O24" s="48">
        <v>20018589621</v>
      </c>
      <c r="P24" s="48">
        <v>22230209182</v>
      </c>
      <c r="Q24" s="48">
        <v>26805887692</v>
      </c>
      <c r="R24" s="48"/>
      <c r="S24" s="48"/>
      <c r="T24" s="48"/>
      <c r="U24" s="48"/>
      <c r="V24" s="48"/>
      <c r="W24" s="48"/>
      <c r="X24" s="48"/>
      <c r="Z24" s="27" t="s">
        <v>643</v>
      </c>
      <c r="AB24" s="27" t="s">
        <v>89</v>
      </c>
    </row>
    <row r="25" spans="1:28" s="27" customFormat="1" ht="15" customHeight="1" x14ac:dyDescent="0.25">
      <c r="A25" s="38" t="s">
        <v>141</v>
      </c>
      <c r="B25" s="6" t="s">
        <v>617</v>
      </c>
      <c r="C25" s="39">
        <f t="shared" si="10"/>
        <v>2500</v>
      </c>
      <c r="D25" s="39">
        <f t="shared" si="11"/>
        <v>3500</v>
      </c>
      <c r="E25" s="39">
        <f>'22Q4_P3'!E25</f>
        <v>5177</v>
      </c>
      <c r="F25" s="39">
        <f>'22Q4_P3'!F25</f>
        <v>500</v>
      </c>
      <c r="I25" s="40"/>
      <c r="J25" s="40"/>
      <c r="K25" s="40"/>
      <c r="L25" s="40">
        <v>500000000</v>
      </c>
      <c r="M25" s="40">
        <v>3900000000</v>
      </c>
      <c r="N25" s="40">
        <v>3000000000</v>
      </c>
      <c r="O25" s="40">
        <v>1500000000</v>
      </c>
      <c r="P25" s="40">
        <v>2500000000</v>
      </c>
      <c r="Q25" s="40">
        <v>3500000000</v>
      </c>
      <c r="R25" s="40"/>
      <c r="S25" s="40"/>
      <c r="T25" s="40"/>
      <c r="U25" s="40"/>
      <c r="V25" s="40"/>
      <c r="W25" s="40"/>
      <c r="X25" s="40"/>
      <c r="Z25" s="27" t="s">
        <v>643</v>
      </c>
      <c r="AB25" s="27" t="s">
        <v>89</v>
      </c>
    </row>
    <row r="26" spans="1:28" s="27" customFormat="1" ht="15" customHeight="1" x14ac:dyDescent="0.25">
      <c r="A26" s="38" t="s">
        <v>142</v>
      </c>
      <c r="B26" s="6" t="s">
        <v>618</v>
      </c>
      <c r="C26" s="39">
        <f t="shared" si="10"/>
        <v>3592</v>
      </c>
      <c r="D26" s="39">
        <f t="shared" si="11"/>
        <v>3732</v>
      </c>
      <c r="E26" s="39">
        <f>'22Q4_P3'!E26</f>
        <v>4260</v>
      </c>
      <c r="F26" s="39">
        <f>'22Q4_P3'!F26</f>
        <v>3682</v>
      </c>
      <c r="I26" s="40"/>
      <c r="J26" s="40"/>
      <c r="K26" s="40"/>
      <c r="L26" s="40">
        <v>2671508000</v>
      </c>
      <c r="M26" s="40">
        <v>2821508000</v>
      </c>
      <c r="N26" s="40">
        <v>3224952000</v>
      </c>
      <c r="O26" s="40">
        <v>3497970000</v>
      </c>
      <c r="P26" s="40">
        <v>3592856000</v>
      </c>
      <c r="Q26" s="40">
        <v>3732613227</v>
      </c>
      <c r="R26" s="40"/>
      <c r="S26" s="40"/>
      <c r="T26" s="40"/>
      <c r="U26" s="40"/>
      <c r="V26" s="40"/>
      <c r="W26" s="40"/>
      <c r="X26" s="40"/>
      <c r="Z26" s="27" t="s">
        <v>643</v>
      </c>
      <c r="AB26" s="27" t="s">
        <v>89</v>
      </c>
    </row>
    <row r="27" spans="1:28" s="27" customFormat="1" ht="15" customHeight="1" x14ac:dyDescent="0.25">
      <c r="A27" s="38" t="s">
        <v>143</v>
      </c>
      <c r="B27" s="6" t="s">
        <v>159</v>
      </c>
      <c r="C27" s="39">
        <f t="shared" si="10"/>
        <v>8875</v>
      </c>
      <c r="D27" s="39">
        <f t="shared" si="11"/>
        <v>11079</v>
      </c>
      <c r="E27" s="39">
        <f>'22Q4_P3'!E27</f>
        <v>8923</v>
      </c>
      <c r="F27" s="39">
        <f>'22Q4_P3'!F27</f>
        <v>9198</v>
      </c>
      <c r="I27" s="40"/>
      <c r="J27" s="40"/>
      <c r="K27" s="40"/>
      <c r="L27" s="40">
        <v>5904403553</v>
      </c>
      <c r="M27" s="40">
        <v>6060259105</v>
      </c>
      <c r="N27" s="40">
        <v>6915884715</v>
      </c>
      <c r="O27" s="40">
        <v>7731757447</v>
      </c>
      <c r="P27" s="40">
        <v>8875010679</v>
      </c>
      <c r="Q27" s="40">
        <v>11079205526</v>
      </c>
      <c r="R27" s="40"/>
      <c r="S27" s="40"/>
      <c r="T27" s="40"/>
      <c r="U27" s="40"/>
      <c r="V27" s="40"/>
      <c r="W27" s="40"/>
      <c r="X27" s="40"/>
      <c r="Z27" s="27" t="s">
        <v>643</v>
      </c>
      <c r="AB27" s="27" t="s">
        <v>89</v>
      </c>
    </row>
    <row r="28" spans="1:28" s="27" customFormat="1" ht="15" customHeight="1" x14ac:dyDescent="0.25">
      <c r="A28" s="42" t="s">
        <v>124</v>
      </c>
      <c r="B28" s="8" t="s">
        <v>31</v>
      </c>
      <c r="C28" s="43">
        <f t="shared" si="10"/>
        <v>7262</v>
      </c>
      <c r="D28" s="43">
        <f t="shared" si="11"/>
        <v>8494</v>
      </c>
      <c r="E28" s="43">
        <f>'22Q4_P3'!E28</f>
        <v>7544</v>
      </c>
      <c r="F28" s="43">
        <f>'22Q4_P3'!F28</f>
        <v>7000</v>
      </c>
      <c r="I28" s="43">
        <f t="shared" ref="I28:P28" si="12">I24-SUM(I25:I27)</f>
        <v>0</v>
      </c>
      <c r="J28" s="43">
        <f t="shared" si="12"/>
        <v>0</v>
      </c>
      <c r="K28" s="43">
        <f t="shared" si="12"/>
        <v>0</v>
      </c>
      <c r="L28" s="43">
        <f t="shared" si="12"/>
        <v>5883360407</v>
      </c>
      <c r="M28" s="43">
        <f t="shared" si="12"/>
        <v>6097935776</v>
      </c>
      <c r="N28" s="43">
        <f t="shared" si="12"/>
        <v>6773817846</v>
      </c>
      <c r="O28" s="43">
        <f>O24-SUM(O25:O27)</f>
        <v>7288862174</v>
      </c>
      <c r="P28" s="43">
        <f t="shared" si="12"/>
        <v>7262342503</v>
      </c>
      <c r="Q28" s="43">
        <f t="shared" ref="Q28:X28" si="13">Q24-SUM(Q25:Q27)</f>
        <v>8494068939</v>
      </c>
      <c r="R28" s="43">
        <f t="shared" si="13"/>
        <v>0</v>
      </c>
      <c r="S28" s="43">
        <f t="shared" si="13"/>
        <v>0</v>
      </c>
      <c r="T28" s="43">
        <f t="shared" si="13"/>
        <v>0</v>
      </c>
      <c r="U28" s="43">
        <f t="shared" si="13"/>
        <v>0</v>
      </c>
      <c r="V28" s="43">
        <f t="shared" si="13"/>
        <v>0</v>
      </c>
      <c r="W28" s="43">
        <f t="shared" si="13"/>
        <v>0</v>
      </c>
      <c r="X28" s="43">
        <f t="shared" si="13"/>
        <v>0</v>
      </c>
      <c r="AB28" s="27" t="s">
        <v>89</v>
      </c>
    </row>
    <row r="29" spans="1:28" s="27" customFormat="1" ht="15" customHeight="1" x14ac:dyDescent="0.25">
      <c r="A29" s="36" t="s">
        <v>144</v>
      </c>
      <c r="B29" s="5" t="s">
        <v>522</v>
      </c>
      <c r="C29" s="37">
        <f t="shared" si="10"/>
        <v>25015</v>
      </c>
      <c r="D29" s="37">
        <f t="shared" si="11"/>
        <v>28141</v>
      </c>
      <c r="E29" s="37">
        <f>'22Q4_P3'!E29</f>
        <v>24689</v>
      </c>
      <c r="F29" s="37">
        <f>'22Q4_P3'!F29</f>
        <v>27897</v>
      </c>
      <c r="I29" s="48"/>
      <c r="J29" s="48"/>
      <c r="K29" s="48"/>
      <c r="L29" s="48">
        <v>10426431912</v>
      </c>
      <c r="M29" s="48">
        <v>13902056590</v>
      </c>
      <c r="N29" s="48">
        <v>18242343835</v>
      </c>
      <c r="O29" s="48">
        <v>18784082798</v>
      </c>
      <c r="P29" s="48">
        <v>25015503801</v>
      </c>
      <c r="Q29" s="48">
        <v>28141791323</v>
      </c>
      <c r="R29" s="48"/>
      <c r="S29" s="48"/>
      <c r="T29" s="48"/>
      <c r="U29" s="48"/>
      <c r="V29" s="48"/>
      <c r="W29" s="48"/>
      <c r="X29" s="48"/>
      <c r="Z29" s="27" t="s">
        <v>643</v>
      </c>
      <c r="AB29" s="27" t="s">
        <v>89</v>
      </c>
    </row>
    <row r="30" spans="1:28" s="27" customFormat="1" ht="15" customHeight="1" x14ac:dyDescent="0.25">
      <c r="A30" s="38" t="s">
        <v>145</v>
      </c>
      <c r="B30" s="6" t="s">
        <v>694</v>
      </c>
      <c r="C30" s="39">
        <f t="shared" si="10"/>
        <v>16067</v>
      </c>
      <c r="D30" s="39">
        <f t="shared" si="11"/>
        <v>17675</v>
      </c>
      <c r="E30" s="39">
        <f>'22Q4_P3'!E30</f>
        <v>15619</v>
      </c>
      <c r="F30" s="39">
        <f>'22Q4_P3'!F30</f>
        <v>18275</v>
      </c>
      <c r="I30" s="40"/>
      <c r="J30" s="40"/>
      <c r="K30" s="40"/>
      <c r="L30" s="40">
        <v>7274112000</v>
      </c>
      <c r="M30" s="40">
        <v>7727604000</v>
      </c>
      <c r="N30" s="40">
        <v>11344299000</v>
      </c>
      <c r="O30" s="40">
        <v>10696329000</v>
      </c>
      <c r="P30" s="40">
        <v>16067144000</v>
      </c>
      <c r="Q30" s="40">
        <v>17675556535</v>
      </c>
      <c r="R30" s="40"/>
      <c r="S30" s="40"/>
      <c r="T30" s="40"/>
      <c r="U30" s="40"/>
      <c r="V30" s="40"/>
      <c r="W30" s="40"/>
      <c r="X30" s="40"/>
      <c r="Z30" s="27" t="s">
        <v>643</v>
      </c>
      <c r="AB30" s="27" t="s">
        <v>89</v>
      </c>
    </row>
    <row r="31" spans="1:28" s="27" customFormat="1" ht="15" customHeight="1" x14ac:dyDescent="0.25">
      <c r="A31" s="38" t="s">
        <v>146</v>
      </c>
      <c r="B31" s="6" t="s">
        <v>523</v>
      </c>
      <c r="C31" s="39">
        <f t="shared" si="10"/>
        <v>3498</v>
      </c>
      <c r="D31" s="39">
        <f t="shared" si="11"/>
        <v>3363</v>
      </c>
      <c r="E31" s="39">
        <f>'22Q4_P3'!E31</f>
        <v>3592</v>
      </c>
      <c r="F31" s="39">
        <f>'22Q4_P3'!F31</f>
        <v>3429</v>
      </c>
      <c r="I31" s="40"/>
      <c r="J31" s="40"/>
      <c r="K31" s="40"/>
      <c r="L31" s="40">
        <v>1217285258</v>
      </c>
      <c r="M31" s="40">
        <v>1959401526</v>
      </c>
      <c r="N31" s="40">
        <v>2477545396</v>
      </c>
      <c r="O31" s="40">
        <v>3325419127</v>
      </c>
      <c r="P31" s="40">
        <v>3498888997</v>
      </c>
      <c r="Q31" s="40">
        <v>3363251290</v>
      </c>
      <c r="R31" s="40"/>
      <c r="S31" s="40"/>
      <c r="T31" s="40"/>
      <c r="U31" s="40"/>
      <c r="V31" s="40"/>
      <c r="W31" s="40"/>
      <c r="X31" s="40"/>
      <c r="Z31" s="27" t="s">
        <v>643</v>
      </c>
      <c r="AB31" s="27" t="s">
        <v>89</v>
      </c>
    </row>
    <row r="32" spans="1:28" s="27" customFormat="1" ht="15" customHeight="1" x14ac:dyDescent="0.25">
      <c r="A32" s="38" t="s">
        <v>147</v>
      </c>
      <c r="B32" s="6" t="s">
        <v>524</v>
      </c>
      <c r="C32" s="39">
        <f t="shared" si="10"/>
        <v>1824</v>
      </c>
      <c r="D32" s="39">
        <f t="shared" si="11"/>
        <v>2065</v>
      </c>
      <c r="E32" s="39">
        <f>'22Q4_P3'!E32</f>
        <v>1765</v>
      </c>
      <c r="F32" s="39">
        <f>'22Q4_P3'!F32</f>
        <v>1848</v>
      </c>
      <c r="I32" s="40"/>
      <c r="J32" s="40"/>
      <c r="K32" s="40"/>
      <c r="L32" s="40">
        <v>1226519891</v>
      </c>
      <c r="M32" s="40">
        <v>1353755045</v>
      </c>
      <c r="N32" s="40">
        <v>1421728198</v>
      </c>
      <c r="O32" s="40">
        <v>1691199876</v>
      </c>
      <c r="P32" s="40">
        <v>1824713552</v>
      </c>
      <c r="Q32" s="40">
        <v>2065103988</v>
      </c>
      <c r="R32" s="40"/>
      <c r="S32" s="40"/>
      <c r="T32" s="40"/>
      <c r="U32" s="40"/>
      <c r="V32" s="40"/>
      <c r="W32" s="40"/>
      <c r="X32" s="40"/>
      <c r="Z32" s="27" t="s">
        <v>643</v>
      </c>
      <c r="AB32" s="27" t="s">
        <v>89</v>
      </c>
    </row>
    <row r="33" spans="1:28" s="27" customFormat="1" ht="15" customHeight="1" x14ac:dyDescent="0.25">
      <c r="A33" s="38" t="s">
        <v>124</v>
      </c>
      <c r="B33" s="6" t="s">
        <v>31</v>
      </c>
      <c r="C33" s="39">
        <f t="shared" si="10"/>
        <v>3624</v>
      </c>
      <c r="D33" s="39">
        <f t="shared" si="11"/>
        <v>5037</v>
      </c>
      <c r="E33" s="39">
        <f>'22Q4_P3'!E33</f>
        <v>3712</v>
      </c>
      <c r="F33" s="39">
        <f>'22Q4_P3'!F33</f>
        <v>4344</v>
      </c>
      <c r="I33" s="43">
        <f t="shared" ref="I33:X33" si="14">I29-SUM(I30:I32)</f>
        <v>0</v>
      </c>
      <c r="J33" s="43">
        <f t="shared" si="14"/>
        <v>0</v>
      </c>
      <c r="K33" s="43">
        <f t="shared" si="14"/>
        <v>0</v>
      </c>
      <c r="L33" s="43">
        <f t="shared" si="14"/>
        <v>708514763</v>
      </c>
      <c r="M33" s="43">
        <f t="shared" si="14"/>
        <v>2861296019</v>
      </c>
      <c r="N33" s="43">
        <f t="shared" si="14"/>
        <v>2998771241</v>
      </c>
      <c r="O33" s="43">
        <f>O29-SUM(O30:O32)</f>
        <v>3071134795</v>
      </c>
      <c r="P33" s="43">
        <f t="shared" si="14"/>
        <v>3624757252</v>
      </c>
      <c r="Q33" s="43">
        <f t="shared" si="14"/>
        <v>5037879510</v>
      </c>
      <c r="R33" s="43">
        <f t="shared" si="14"/>
        <v>0</v>
      </c>
      <c r="S33" s="43">
        <f t="shared" si="14"/>
        <v>0</v>
      </c>
      <c r="T33" s="43">
        <f t="shared" si="14"/>
        <v>0</v>
      </c>
      <c r="U33" s="43">
        <f t="shared" si="14"/>
        <v>0</v>
      </c>
      <c r="V33" s="43">
        <f t="shared" si="14"/>
        <v>0</v>
      </c>
      <c r="W33" s="43">
        <f t="shared" si="14"/>
        <v>0</v>
      </c>
      <c r="X33" s="43">
        <f t="shared" si="14"/>
        <v>0</v>
      </c>
      <c r="AB33" s="27" t="s">
        <v>89</v>
      </c>
    </row>
    <row r="34" spans="1:28" s="27" customFormat="1" ht="15" customHeight="1" x14ac:dyDescent="0.25">
      <c r="A34" s="45" t="s">
        <v>148</v>
      </c>
      <c r="B34" s="13" t="s">
        <v>160</v>
      </c>
      <c r="C34" s="46">
        <f t="shared" si="10"/>
        <v>47245</v>
      </c>
      <c r="D34" s="46">
        <f t="shared" si="11"/>
        <v>54947</v>
      </c>
      <c r="E34" s="46">
        <f>'22Q4_P3'!E34</f>
        <v>50595</v>
      </c>
      <c r="F34" s="46">
        <f>'22Q4_P3'!F34</f>
        <v>48280</v>
      </c>
      <c r="I34" s="46">
        <f t="shared" ref="I34:N34" si="15">SUM(I24,I29)</f>
        <v>0</v>
      </c>
      <c r="J34" s="46">
        <f t="shared" si="15"/>
        <v>0</v>
      </c>
      <c r="K34" s="46">
        <f t="shared" si="15"/>
        <v>0</v>
      </c>
      <c r="L34" s="46">
        <f t="shared" si="15"/>
        <v>25385703872</v>
      </c>
      <c r="M34" s="46">
        <f t="shared" si="15"/>
        <v>32781759471</v>
      </c>
      <c r="N34" s="46">
        <f t="shared" si="15"/>
        <v>38156998396</v>
      </c>
      <c r="O34" s="46">
        <f>SUM(O24,O29)</f>
        <v>38802672419</v>
      </c>
      <c r="P34" s="46">
        <f t="shared" ref="P34:X34" si="16">SUM(P24,P29)</f>
        <v>47245712983</v>
      </c>
      <c r="Q34" s="46">
        <f t="shared" si="16"/>
        <v>54947679015</v>
      </c>
      <c r="R34" s="46">
        <f t="shared" si="16"/>
        <v>0</v>
      </c>
      <c r="S34" s="46">
        <f t="shared" si="16"/>
        <v>0</v>
      </c>
      <c r="T34" s="46">
        <f t="shared" si="16"/>
        <v>0</v>
      </c>
      <c r="U34" s="46">
        <f t="shared" si="16"/>
        <v>0</v>
      </c>
      <c r="V34" s="46">
        <f t="shared" si="16"/>
        <v>0</v>
      </c>
      <c r="W34" s="46">
        <f t="shared" si="16"/>
        <v>0</v>
      </c>
      <c r="X34" s="46">
        <f t="shared" si="16"/>
        <v>0</v>
      </c>
      <c r="AB34" s="27" t="s">
        <v>89</v>
      </c>
    </row>
    <row r="35" spans="1:28" s="27" customFormat="1" ht="15" customHeight="1" x14ac:dyDescent="0.25">
      <c r="A35" s="36" t="s">
        <v>149</v>
      </c>
      <c r="B35" s="11" t="s">
        <v>525</v>
      </c>
      <c r="C35" s="37">
        <f t="shared" si="10"/>
        <v>21101</v>
      </c>
      <c r="D35" s="37">
        <f t="shared" si="11"/>
        <v>24074</v>
      </c>
      <c r="E35" s="37">
        <f>'22Q4_P3'!E35</f>
        <v>20139</v>
      </c>
      <c r="F35" s="37">
        <f>'22Q4_P3'!F35</f>
        <v>21476</v>
      </c>
      <c r="I35" s="37">
        <f t="shared" ref="I35:P35" si="17">SUM(I36:I39)</f>
        <v>0</v>
      </c>
      <c r="J35" s="37">
        <f t="shared" si="17"/>
        <v>0</v>
      </c>
      <c r="K35" s="37">
        <f t="shared" si="17"/>
        <v>0</v>
      </c>
      <c r="L35" s="37">
        <f t="shared" si="17"/>
        <v>12740103369</v>
      </c>
      <c r="M35" s="37">
        <f t="shared" si="17"/>
        <v>15909274362</v>
      </c>
      <c r="N35" s="37">
        <f t="shared" si="17"/>
        <v>17578537644</v>
      </c>
      <c r="O35" s="37">
        <f>SUM(O36:O39)</f>
        <v>19700859834</v>
      </c>
      <c r="P35" s="37">
        <f t="shared" si="17"/>
        <v>21101918912</v>
      </c>
      <c r="Q35" s="37">
        <f t="shared" ref="Q35:X35" si="18">SUM(Q36:Q39)</f>
        <v>24074685616</v>
      </c>
      <c r="R35" s="37">
        <f t="shared" si="18"/>
        <v>0</v>
      </c>
      <c r="S35" s="37">
        <f t="shared" si="18"/>
        <v>0</v>
      </c>
      <c r="T35" s="37">
        <f t="shared" si="18"/>
        <v>0</v>
      </c>
      <c r="U35" s="37">
        <f t="shared" si="18"/>
        <v>0</v>
      </c>
      <c r="V35" s="37">
        <f t="shared" si="18"/>
        <v>0</v>
      </c>
      <c r="W35" s="37">
        <f t="shared" si="18"/>
        <v>0</v>
      </c>
      <c r="X35" s="37">
        <f t="shared" si="18"/>
        <v>0</v>
      </c>
      <c r="AB35" s="27" t="s">
        <v>89</v>
      </c>
    </row>
    <row r="36" spans="1:28" s="27" customFormat="1" ht="15" customHeight="1" x14ac:dyDescent="0.25">
      <c r="A36" s="38" t="s">
        <v>150</v>
      </c>
      <c r="B36" s="6" t="s">
        <v>526</v>
      </c>
      <c r="C36" s="39">
        <f t="shared" si="10"/>
        <v>658</v>
      </c>
      <c r="D36" s="39">
        <f t="shared" si="11"/>
        <v>680</v>
      </c>
      <c r="E36" s="39">
        <f>'22Q4_P3'!E36</f>
        <v>630</v>
      </c>
      <c r="F36" s="39">
        <f>'22Q4_P3'!F36</f>
        <v>658</v>
      </c>
      <c r="I36" s="40"/>
      <c r="J36" s="40"/>
      <c r="K36" s="40"/>
      <c r="L36" s="40">
        <v>553220250</v>
      </c>
      <c r="M36" s="40">
        <v>576535850</v>
      </c>
      <c r="N36" s="40">
        <v>586865300</v>
      </c>
      <c r="O36" s="40">
        <v>623008525</v>
      </c>
      <c r="P36" s="40">
        <v>658704481</v>
      </c>
      <c r="Q36" s="40">
        <v>680527266</v>
      </c>
      <c r="R36" s="40"/>
      <c r="S36" s="40"/>
      <c r="T36" s="40"/>
      <c r="U36" s="40"/>
      <c r="V36" s="40"/>
      <c r="W36" s="40"/>
      <c r="X36" s="40"/>
      <c r="Z36" s="27" t="s">
        <v>643</v>
      </c>
      <c r="AB36" s="27" t="s">
        <v>89</v>
      </c>
    </row>
    <row r="37" spans="1:28" s="27" customFormat="1" ht="15" customHeight="1" x14ac:dyDescent="0.25">
      <c r="A37" s="38" t="s">
        <v>151</v>
      </c>
      <c r="B37" s="6" t="s">
        <v>161</v>
      </c>
      <c r="C37" s="39">
        <f t="shared" si="10"/>
        <v>5557</v>
      </c>
      <c r="D37" s="39">
        <f t="shared" si="11"/>
        <v>5579</v>
      </c>
      <c r="E37" s="39">
        <f>'22Q4_P3'!E37</f>
        <v>5530</v>
      </c>
      <c r="F37" s="39">
        <f>'22Q4_P3'!F37</f>
        <v>5557</v>
      </c>
      <c r="I37" s="40"/>
      <c r="J37" s="40"/>
      <c r="K37" s="40"/>
      <c r="L37" s="40">
        <v>5452480460</v>
      </c>
      <c r="M37" s="40">
        <v>5475796060</v>
      </c>
      <c r="N37" s="40">
        <v>5486125510</v>
      </c>
      <c r="O37" s="40">
        <v>5522268735</v>
      </c>
      <c r="P37" s="40">
        <v>5557964691</v>
      </c>
      <c r="Q37" s="40">
        <v>5579787476</v>
      </c>
      <c r="R37" s="40"/>
      <c r="S37" s="40"/>
      <c r="T37" s="40"/>
      <c r="U37" s="40"/>
      <c r="V37" s="40"/>
      <c r="W37" s="40"/>
      <c r="X37" s="40"/>
      <c r="Z37" s="27" t="s">
        <v>643</v>
      </c>
      <c r="AB37" s="27" t="s">
        <v>89</v>
      </c>
    </row>
    <row r="38" spans="1:28" s="27" customFormat="1" ht="15" customHeight="1" x14ac:dyDescent="0.25">
      <c r="A38" s="38" t="s">
        <v>152</v>
      </c>
      <c r="B38" s="6" t="s">
        <v>527</v>
      </c>
      <c r="C38" s="39">
        <f t="shared" si="10"/>
        <v>14885</v>
      </c>
      <c r="D38" s="39">
        <f t="shared" si="11"/>
        <v>18204</v>
      </c>
      <c r="E38" s="39">
        <f>'22Q4_P3'!E38</f>
        <v>13979</v>
      </c>
      <c r="F38" s="39">
        <f>'22Q4_P3'!F38</f>
        <v>15259</v>
      </c>
      <c r="I38" s="40"/>
      <c r="J38" s="40"/>
      <c r="K38" s="40"/>
      <c r="L38" s="40">
        <v>6734486335</v>
      </c>
      <c r="M38" s="40">
        <v>9857107448</v>
      </c>
      <c r="N38" s="40">
        <v>11505764677</v>
      </c>
      <c r="O38" s="40">
        <v>13555858233</v>
      </c>
      <c r="P38" s="40">
        <v>14885525399</v>
      </c>
      <c r="Q38" s="40">
        <v>18204044722</v>
      </c>
      <c r="R38" s="40"/>
      <c r="S38" s="40"/>
      <c r="T38" s="40"/>
      <c r="U38" s="40"/>
      <c r="V38" s="40"/>
      <c r="W38" s="40"/>
      <c r="X38" s="40"/>
      <c r="Z38" s="27" t="s">
        <v>643</v>
      </c>
      <c r="AB38" s="27" t="s">
        <v>89</v>
      </c>
    </row>
    <row r="39" spans="1:28" s="27" customFormat="1" ht="15" customHeight="1" x14ac:dyDescent="0.25">
      <c r="A39" s="42" t="s">
        <v>153</v>
      </c>
      <c r="B39" s="8" t="s">
        <v>162</v>
      </c>
      <c r="C39" s="43">
        <f t="shared" si="10"/>
        <v>-9.9999999999999995E-8</v>
      </c>
      <c r="D39" s="43">
        <f t="shared" si="11"/>
        <v>-389.00000010000002</v>
      </c>
      <c r="E39" s="43">
        <f>'22Q4_P3'!E39</f>
        <v>-9.9999999999999995E-8</v>
      </c>
      <c r="F39" s="43">
        <f>'22Q4_P3'!F39</f>
        <v>-9.9999999999999995E-8</v>
      </c>
      <c r="I39" s="44"/>
      <c r="J39" s="44"/>
      <c r="K39" s="44"/>
      <c r="L39" s="44">
        <v>-83676</v>
      </c>
      <c r="M39" s="44">
        <v>-164996</v>
      </c>
      <c r="N39" s="44">
        <v>-217843</v>
      </c>
      <c r="O39" s="44">
        <v>-275659</v>
      </c>
      <c r="P39" s="44">
        <v>-275659</v>
      </c>
      <c r="Q39" s="44">
        <v>-389673848</v>
      </c>
      <c r="R39" s="44"/>
      <c r="S39" s="44"/>
      <c r="T39" s="44"/>
      <c r="U39" s="44"/>
      <c r="V39" s="44"/>
      <c r="W39" s="44"/>
      <c r="X39" s="44"/>
      <c r="Z39" s="27" t="s">
        <v>643</v>
      </c>
      <c r="AB39" s="27" t="s">
        <v>89</v>
      </c>
    </row>
    <row r="40" spans="1:28" s="27" customFormat="1" ht="15" customHeight="1" x14ac:dyDescent="0.25">
      <c r="A40" s="45" t="s">
        <v>156</v>
      </c>
      <c r="B40" s="13" t="s">
        <v>163</v>
      </c>
      <c r="C40" s="46">
        <f t="shared" si="10"/>
        <v>54</v>
      </c>
      <c r="D40" s="46">
        <f t="shared" si="11"/>
        <v>78</v>
      </c>
      <c r="E40" s="46">
        <f>'22Q4_P3'!E40</f>
        <v>1</v>
      </c>
      <c r="F40" s="46">
        <f>'22Q4_P3'!F40</f>
        <v>88</v>
      </c>
      <c r="I40" s="47"/>
      <c r="J40" s="47"/>
      <c r="K40" s="47"/>
      <c r="L40" s="47">
        <v>29669128</v>
      </c>
      <c r="M40" s="47">
        <v>28555137</v>
      </c>
      <c r="N40" s="47">
        <v>32950744</v>
      </c>
      <c r="O40" s="47">
        <v>7577291</v>
      </c>
      <c r="P40" s="47">
        <v>54863006</v>
      </c>
      <c r="Q40" s="47">
        <v>78482163</v>
      </c>
      <c r="R40" s="47"/>
      <c r="S40" s="47"/>
      <c r="T40" s="47"/>
      <c r="U40" s="47"/>
      <c r="V40" s="47"/>
      <c r="W40" s="47"/>
      <c r="X40" s="47"/>
      <c r="Z40" s="27" t="s">
        <v>643</v>
      </c>
      <c r="AB40" s="27" t="s">
        <v>89</v>
      </c>
    </row>
    <row r="41" spans="1:28" s="27" customFormat="1" ht="15" customHeight="1" x14ac:dyDescent="0.25">
      <c r="A41" s="45" t="s">
        <v>157</v>
      </c>
      <c r="B41" s="13" t="s">
        <v>528</v>
      </c>
      <c r="C41" s="46">
        <f t="shared" si="10"/>
        <v>8</v>
      </c>
      <c r="D41" s="46">
        <f t="shared" si="11"/>
        <v>8</v>
      </c>
      <c r="E41" s="46">
        <f>'22Q4_P3'!E41</f>
        <v>7</v>
      </c>
      <c r="F41" s="46">
        <f>'22Q4_P3'!F41</f>
        <v>8</v>
      </c>
      <c r="I41" s="47"/>
      <c r="J41" s="47"/>
      <c r="K41" s="47"/>
      <c r="L41" s="47">
        <v>3050488</v>
      </c>
      <c r="M41" s="47">
        <v>7252218</v>
      </c>
      <c r="N41" s="47">
        <v>10547046</v>
      </c>
      <c r="O41" s="47">
        <v>9026824</v>
      </c>
      <c r="P41" s="47">
        <v>8138200</v>
      </c>
      <c r="Q41" s="47">
        <v>8138200</v>
      </c>
      <c r="R41" s="47"/>
      <c r="S41" s="47"/>
      <c r="T41" s="47"/>
      <c r="U41" s="47"/>
      <c r="V41" s="47"/>
      <c r="W41" s="47"/>
      <c r="X41" s="47"/>
      <c r="Z41" s="27" t="s">
        <v>643</v>
      </c>
      <c r="AB41" s="27" t="s">
        <v>89</v>
      </c>
    </row>
    <row r="42" spans="1:28" s="27" customFormat="1" ht="15" customHeight="1" x14ac:dyDescent="0.25">
      <c r="A42" s="45" t="s">
        <v>155</v>
      </c>
      <c r="B42" s="13" t="s">
        <v>529</v>
      </c>
      <c r="C42" s="46">
        <f t="shared" si="10"/>
        <v>21164</v>
      </c>
      <c r="D42" s="46">
        <f t="shared" si="11"/>
        <v>24161</v>
      </c>
      <c r="E42" s="46">
        <f>'22Q4_P3'!E42</f>
        <v>20149</v>
      </c>
      <c r="F42" s="46">
        <f>'22Q4_P3'!F42</f>
        <v>21572</v>
      </c>
      <c r="I42" s="46">
        <f t="shared" ref="I42:X42" si="19">SUM(I35,I40,I41)</f>
        <v>0</v>
      </c>
      <c r="J42" s="46">
        <f t="shared" si="19"/>
        <v>0</v>
      </c>
      <c r="K42" s="46">
        <f t="shared" si="19"/>
        <v>0</v>
      </c>
      <c r="L42" s="46">
        <f t="shared" si="19"/>
        <v>12772822985</v>
      </c>
      <c r="M42" s="46">
        <f t="shared" si="19"/>
        <v>15945081717</v>
      </c>
      <c r="N42" s="46">
        <f t="shared" si="19"/>
        <v>17622035434</v>
      </c>
      <c r="O42" s="46">
        <f>SUM(O35,O40,O41)</f>
        <v>19717463949</v>
      </c>
      <c r="P42" s="46">
        <f t="shared" si="19"/>
        <v>21164920118</v>
      </c>
      <c r="Q42" s="46">
        <f t="shared" si="19"/>
        <v>24161305979</v>
      </c>
      <c r="R42" s="46">
        <f t="shared" si="19"/>
        <v>0</v>
      </c>
      <c r="S42" s="46">
        <f t="shared" si="19"/>
        <v>0</v>
      </c>
      <c r="T42" s="46">
        <f t="shared" si="19"/>
        <v>0</v>
      </c>
      <c r="U42" s="46">
        <f t="shared" si="19"/>
        <v>0</v>
      </c>
      <c r="V42" s="46">
        <f t="shared" si="19"/>
        <v>0</v>
      </c>
      <c r="W42" s="46">
        <f t="shared" si="19"/>
        <v>0</v>
      </c>
      <c r="X42" s="46">
        <f t="shared" si="19"/>
        <v>0</v>
      </c>
      <c r="AB42" s="27" t="s">
        <v>89</v>
      </c>
    </row>
    <row r="43" spans="1:28" s="27" customFormat="1" ht="15" customHeight="1" x14ac:dyDescent="0.25">
      <c r="A43" s="45" t="s">
        <v>154</v>
      </c>
      <c r="B43" s="13" t="s">
        <v>530</v>
      </c>
      <c r="C43" s="46">
        <f t="shared" si="10"/>
        <v>68410</v>
      </c>
      <c r="D43" s="46">
        <f t="shared" si="11"/>
        <v>79108</v>
      </c>
      <c r="E43" s="46">
        <f>'22Q4_P3'!E43</f>
        <v>70745</v>
      </c>
      <c r="F43" s="46">
        <f>'22Q4_P3'!F43</f>
        <v>69852</v>
      </c>
      <c r="I43" s="46">
        <f t="shared" ref="I43:X43" si="20">SUM(I34,I42)</f>
        <v>0</v>
      </c>
      <c r="J43" s="46">
        <f t="shared" si="20"/>
        <v>0</v>
      </c>
      <c r="K43" s="46">
        <f t="shared" si="20"/>
        <v>0</v>
      </c>
      <c r="L43" s="46">
        <f t="shared" si="20"/>
        <v>38158526857</v>
      </c>
      <c r="M43" s="46">
        <f t="shared" si="20"/>
        <v>48726841188</v>
      </c>
      <c r="N43" s="46">
        <f t="shared" si="20"/>
        <v>55779033830</v>
      </c>
      <c r="O43" s="46">
        <f>SUM(O34,O42)</f>
        <v>58520136368</v>
      </c>
      <c r="P43" s="46">
        <f t="shared" si="20"/>
        <v>68410633101</v>
      </c>
      <c r="Q43" s="46">
        <f t="shared" si="20"/>
        <v>79108984994</v>
      </c>
      <c r="R43" s="46">
        <f t="shared" si="20"/>
        <v>0</v>
      </c>
      <c r="S43" s="46">
        <f t="shared" si="20"/>
        <v>0</v>
      </c>
      <c r="T43" s="46">
        <f t="shared" si="20"/>
        <v>0</v>
      </c>
      <c r="U43" s="46">
        <f t="shared" si="20"/>
        <v>0</v>
      </c>
      <c r="V43" s="46">
        <f t="shared" si="20"/>
        <v>0</v>
      </c>
      <c r="W43" s="46">
        <f t="shared" si="20"/>
        <v>0</v>
      </c>
      <c r="X43" s="46">
        <f t="shared" si="20"/>
        <v>0</v>
      </c>
      <c r="AB43" s="27" t="s">
        <v>89</v>
      </c>
    </row>
    <row r="44" spans="1:28" ht="15" customHeight="1" x14ac:dyDescent="0.2">
      <c r="I44" s="3" t="b">
        <f t="shared" ref="I44:X44" si="21">I43=I22</f>
        <v>1</v>
      </c>
      <c r="J44" s="3" t="b">
        <f t="shared" si="21"/>
        <v>1</v>
      </c>
      <c r="K44" s="3" t="b">
        <f t="shared" si="21"/>
        <v>1</v>
      </c>
      <c r="L44" s="3" t="b">
        <f t="shared" si="21"/>
        <v>1</v>
      </c>
      <c r="M44" s="3" t="b">
        <f t="shared" si="21"/>
        <v>1</v>
      </c>
      <c r="N44" s="3" t="b">
        <f t="shared" si="21"/>
        <v>1</v>
      </c>
      <c r="O44" s="3" t="b">
        <f>O43=O22</f>
        <v>1</v>
      </c>
      <c r="P44" s="3" t="b">
        <f t="shared" si="21"/>
        <v>1</v>
      </c>
      <c r="Q44" s="3" t="b">
        <f t="shared" si="21"/>
        <v>1</v>
      </c>
      <c r="R44" s="3" t="b">
        <f t="shared" si="21"/>
        <v>1</v>
      </c>
      <c r="S44" s="3" t="b">
        <f t="shared" si="21"/>
        <v>1</v>
      </c>
      <c r="T44" s="3" t="b">
        <f t="shared" si="21"/>
        <v>1</v>
      </c>
      <c r="U44" s="3" t="b">
        <f t="shared" si="21"/>
        <v>1</v>
      </c>
      <c r="V44" s="3" t="b">
        <f t="shared" si="21"/>
        <v>1</v>
      </c>
      <c r="W44" s="3" t="b">
        <f t="shared" si="21"/>
        <v>1</v>
      </c>
      <c r="X44" s="3" t="b">
        <f t="shared" si="21"/>
        <v>1</v>
      </c>
      <c r="AB44" s="3" t="s">
        <v>89</v>
      </c>
    </row>
    <row r="45" spans="1:28" ht="15" customHeight="1" x14ac:dyDescent="0.2">
      <c r="AB45" s="3" t="s">
        <v>89</v>
      </c>
    </row>
    <row r="46" spans="1:28" ht="15" customHeight="1" x14ac:dyDescent="0.2">
      <c r="A46" s="3" t="s">
        <v>89</v>
      </c>
      <c r="B46" s="3" t="s">
        <v>89</v>
      </c>
      <c r="C46" s="3" t="s">
        <v>89</v>
      </c>
      <c r="D46" s="3" t="s">
        <v>89</v>
      </c>
      <c r="E46" s="3" t="s">
        <v>89</v>
      </c>
      <c r="F46" s="3" t="s">
        <v>89</v>
      </c>
      <c r="G46" s="3" t="s">
        <v>89</v>
      </c>
      <c r="H46" s="3" t="s">
        <v>89</v>
      </c>
      <c r="I46" s="3" t="s">
        <v>89</v>
      </c>
      <c r="J46" s="3" t="s">
        <v>89</v>
      </c>
      <c r="K46" s="3" t="s">
        <v>89</v>
      </c>
      <c r="L46" s="3" t="s">
        <v>89</v>
      </c>
      <c r="M46" s="3" t="s">
        <v>89</v>
      </c>
      <c r="N46" s="3" t="s">
        <v>89</v>
      </c>
      <c r="O46" s="3" t="s">
        <v>89</v>
      </c>
      <c r="P46" s="3" t="s">
        <v>89</v>
      </c>
      <c r="Q46" s="3" t="s">
        <v>89</v>
      </c>
      <c r="R46" s="3" t="s">
        <v>89</v>
      </c>
      <c r="S46" s="3" t="s">
        <v>89</v>
      </c>
      <c r="T46" s="3" t="s">
        <v>89</v>
      </c>
      <c r="U46" s="3" t="s">
        <v>89</v>
      </c>
      <c r="V46" s="3" t="s">
        <v>89</v>
      </c>
      <c r="W46" s="3" t="s">
        <v>89</v>
      </c>
      <c r="X46" s="3" t="s">
        <v>89</v>
      </c>
      <c r="Y46" s="3" t="s">
        <v>89</v>
      </c>
      <c r="Z46" s="3" t="s">
        <v>89</v>
      </c>
      <c r="AA46" s="3" t="s">
        <v>89</v>
      </c>
      <c r="AB46" s="3" t="s">
        <v>89</v>
      </c>
    </row>
  </sheetData>
  <mergeCells count="2">
    <mergeCell ref="A2:G2"/>
    <mergeCell ref="A6:B7"/>
  </mergeCells>
  <phoneticPr fontId="3"/>
  <printOptions horizontalCentered="1"/>
  <pageMargins left="0.7" right="0.7" top="0.75" bottom="0.75" header="0.3" footer="0.3"/>
  <pageSetup paperSize="9" scale="75" orientation="portrait" r:id="rId1"/>
  <headerFooter>
    <oddFooter>&amp;R3</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A4E32-E85D-473F-BDFC-B00D86590AE6}">
  <dimension ref="A1:AB56"/>
  <sheetViews>
    <sheetView defaultGridColor="0" colorId="23" zoomScaleNormal="100" workbookViewId="0">
      <pane xSplit="8" ySplit="7" topLeftCell="M35" activePane="bottomRight" state="frozen"/>
      <selection activeCell="A51" sqref="A51:B51"/>
      <selection pane="topRight" activeCell="A51" sqref="A51:B51"/>
      <selection pane="bottomLeft" activeCell="A51" sqref="A51:B51"/>
      <selection pane="bottomRight" activeCell="A51" sqref="A51:B51"/>
    </sheetView>
  </sheetViews>
  <sheetFormatPr defaultColWidth="8.88671875" defaultRowHeight="15" customHeight="1" x14ac:dyDescent="0.2"/>
  <cols>
    <col min="1" max="1" width="27.77734375" style="3" customWidth="1"/>
    <col min="2" max="2" width="33.77734375" style="3" customWidth="1"/>
    <col min="3" max="7" width="7.77734375" style="3" customWidth="1"/>
    <col min="8" max="8" width="8.88671875" style="3"/>
    <col min="9" max="26" width="13.77734375" style="3" customWidth="1"/>
    <col min="27" max="16384" width="8.88671875" style="3"/>
  </cols>
  <sheetData>
    <row r="1" spans="1:28" ht="15" customHeight="1" x14ac:dyDescent="0.2">
      <c r="AB1" s="3" t="s">
        <v>89</v>
      </c>
    </row>
    <row r="2" spans="1:28" ht="15" customHeight="1" thickBot="1" x14ac:dyDescent="0.3">
      <c r="A2" s="316" t="s">
        <v>680</v>
      </c>
      <c r="B2" s="316"/>
      <c r="C2" s="316"/>
      <c r="D2" s="316"/>
      <c r="E2" s="316"/>
      <c r="F2" s="316"/>
      <c r="AB2" s="3" t="s">
        <v>89</v>
      </c>
    </row>
    <row r="3" spans="1:28" ht="15" customHeight="1" x14ac:dyDescent="0.2">
      <c r="AB3" s="3" t="s">
        <v>89</v>
      </c>
    </row>
    <row r="4" spans="1:28" ht="15" customHeight="1" x14ac:dyDescent="0.25">
      <c r="A4" s="1" t="s">
        <v>195</v>
      </c>
      <c r="I4" s="114" t="s">
        <v>375</v>
      </c>
      <c r="J4" s="114" t="s">
        <v>566</v>
      </c>
      <c r="Z4" s="170" t="s">
        <v>635</v>
      </c>
      <c r="AB4" s="3" t="s">
        <v>89</v>
      </c>
    </row>
    <row r="5" spans="1:28" s="27" customFormat="1" ht="15" customHeight="1" x14ac:dyDescent="0.25">
      <c r="F5" s="28" t="s">
        <v>1</v>
      </c>
      <c r="G5" s="28"/>
      <c r="AB5" s="27" t="s">
        <v>89</v>
      </c>
    </row>
    <row r="6" spans="1:28" s="27" customFormat="1" ht="15" customHeight="1" x14ac:dyDescent="0.25">
      <c r="A6" s="312"/>
      <c r="B6" s="313"/>
      <c r="C6" s="117" t="str">
        <f>'23Q2_パラメータ設定'!$F$4</f>
        <v>FY2022</v>
      </c>
      <c r="D6" s="30" t="str">
        <f>'23Q2_パラメータ設定'!$G$4</f>
        <v>FY2023</v>
      </c>
      <c r="E6" s="117" t="str">
        <f>'23Q2_パラメータ設定'!$E$4</f>
        <v>FY2021</v>
      </c>
      <c r="F6" s="122" t="str">
        <f>'23Q2_パラメータ設定'!$F$4</f>
        <v>FY2022</v>
      </c>
      <c r="I6" s="58" t="e">
        <f>#REF!</f>
        <v>#REF!</v>
      </c>
      <c r="J6" s="58" t="e">
        <f>#REF!</f>
        <v>#REF!</v>
      </c>
      <c r="K6" s="58" t="e">
        <f>#REF!</f>
        <v>#REF!</v>
      </c>
      <c r="L6" s="58" t="e">
        <f>#REF!</f>
        <v>#REF!</v>
      </c>
      <c r="M6" s="58" t="e">
        <f>#REF!</f>
        <v>#REF!</v>
      </c>
      <c r="N6" s="58" t="e">
        <f>#REF!</f>
        <v>#REF!</v>
      </c>
      <c r="O6" s="58" t="e">
        <f>#REF!</f>
        <v>#REF!</v>
      </c>
      <c r="P6" s="58" t="e">
        <f>#REF!</f>
        <v>#REF!</v>
      </c>
      <c r="Q6" s="58" t="e">
        <f>#REF!</f>
        <v>#REF!</v>
      </c>
      <c r="R6" s="58" t="e">
        <f>#REF!</f>
        <v>#REF!</v>
      </c>
      <c r="S6" s="58" t="e">
        <f>#REF!</f>
        <v>#REF!</v>
      </c>
      <c r="T6" s="58" t="e">
        <f>#REF!</f>
        <v>#REF!</v>
      </c>
      <c r="U6" s="58" t="e">
        <f>#REF!</f>
        <v>#REF!</v>
      </c>
      <c r="V6" s="58" t="e">
        <f>#REF!</f>
        <v>#REF!</v>
      </c>
      <c r="W6" s="58" t="e">
        <f>#REF!</f>
        <v>#REF!</v>
      </c>
      <c r="X6" s="60" t="e">
        <f>#REF!</f>
        <v>#REF!</v>
      </c>
      <c r="AB6" s="27" t="s">
        <v>89</v>
      </c>
    </row>
    <row r="7" spans="1:28" s="27" customFormat="1" ht="15" customHeight="1" x14ac:dyDescent="0.25">
      <c r="A7" s="314"/>
      <c r="B7" s="315"/>
      <c r="C7" s="119" t="s">
        <v>388</v>
      </c>
      <c r="D7" s="35" t="s">
        <v>388</v>
      </c>
      <c r="E7" s="118"/>
      <c r="F7" s="118"/>
      <c r="I7" s="155" t="e">
        <f>#REF!</f>
        <v>#REF!</v>
      </c>
      <c r="J7" s="155" t="e">
        <f>#REF!</f>
        <v>#REF!</v>
      </c>
      <c r="K7" s="155" t="e">
        <f>#REF!</f>
        <v>#REF!</v>
      </c>
      <c r="L7" s="155" t="e">
        <f>#REF!</f>
        <v>#REF!</v>
      </c>
      <c r="M7" s="155" t="e">
        <f>#REF!</f>
        <v>#REF!</v>
      </c>
      <c r="N7" s="155" t="e">
        <f>#REF!</f>
        <v>#REF!</v>
      </c>
      <c r="O7" s="155" t="e">
        <f>#REF!</f>
        <v>#REF!</v>
      </c>
      <c r="P7" s="155" t="e">
        <f>#REF!</f>
        <v>#REF!</v>
      </c>
      <c r="Q7" s="155" t="e">
        <f>#REF!</f>
        <v>#REF!</v>
      </c>
      <c r="R7" s="155" t="e">
        <f>#REF!</f>
        <v>#REF!</v>
      </c>
      <c r="S7" s="155" t="e">
        <f>#REF!</f>
        <v>#REF!</v>
      </c>
      <c r="T7" s="155" t="e">
        <f>#REF!</f>
        <v>#REF!</v>
      </c>
      <c r="U7" s="155" t="e">
        <f>#REF!</f>
        <v>#REF!</v>
      </c>
      <c r="V7" s="155" t="e">
        <f>#REF!</f>
        <v>#REF!</v>
      </c>
      <c r="W7" s="155" t="e">
        <f>#REF!</f>
        <v>#REF!</v>
      </c>
      <c r="X7" s="59" t="e">
        <f>#REF!</f>
        <v>#REF!</v>
      </c>
      <c r="AB7" s="27" t="s">
        <v>89</v>
      </c>
    </row>
    <row r="8" spans="1:28" s="27" customFormat="1" ht="15" customHeight="1" x14ac:dyDescent="0.25">
      <c r="A8" s="38" t="s">
        <v>553</v>
      </c>
      <c r="B8" s="55" t="s">
        <v>516</v>
      </c>
      <c r="C8" s="70">
        <f t="shared" ref="C8:C53" si="0">+IF(P8="","―",IF(P8&lt;0,ROUNDDOWN(P8/10^6,0)+-0.0000001,ROUNDDOWN(P8/10^6,0)))</f>
        <v>3151</v>
      </c>
      <c r="D8" s="39">
        <f t="shared" ref="D8:D53" si="1">+IF(Q8="","―",IF(Q8&lt;0,ROUNDDOWN(Q8/10^6,0)+-0.0000001,ROUNDDOWN(Q8/10^6,0)))</f>
        <v>4963</v>
      </c>
      <c r="E8" s="39">
        <f>'22Q4_P4'!E8</f>
        <v>5641</v>
      </c>
      <c r="F8" s="39">
        <f>'22Q4_P4'!F8</f>
        <v>5418</v>
      </c>
      <c r="I8" s="40"/>
      <c r="J8" s="40"/>
      <c r="K8" s="40"/>
      <c r="L8" s="40">
        <v>2556415282</v>
      </c>
      <c r="M8" s="40">
        <v>4704277077</v>
      </c>
      <c r="N8" s="40">
        <v>2935294171</v>
      </c>
      <c r="O8" s="40">
        <v>3653348256</v>
      </c>
      <c r="P8" s="40">
        <v>3151442925</v>
      </c>
      <c r="Q8" s="40">
        <v>4963338867</v>
      </c>
      <c r="R8" s="40"/>
      <c r="S8" s="40"/>
      <c r="T8" s="40"/>
      <c r="U8" s="40"/>
      <c r="V8" s="40"/>
      <c r="W8" s="40"/>
      <c r="X8" s="40"/>
      <c r="Z8" s="27" t="s">
        <v>638</v>
      </c>
      <c r="AB8" s="27" t="s">
        <v>89</v>
      </c>
    </row>
    <row r="9" spans="1:28" s="27" customFormat="1" ht="15" customHeight="1" x14ac:dyDescent="0.25">
      <c r="A9" s="38" t="s">
        <v>167</v>
      </c>
      <c r="B9" s="55" t="s">
        <v>196</v>
      </c>
      <c r="C9" s="39">
        <f t="shared" si="0"/>
        <v>694</v>
      </c>
      <c r="D9" s="39">
        <f t="shared" si="1"/>
        <v>737</v>
      </c>
      <c r="E9" s="39">
        <f>'22Q4_P4'!E9</f>
        <v>1197</v>
      </c>
      <c r="F9" s="39">
        <f>'22Q4_P4'!F9</f>
        <v>1402</v>
      </c>
      <c r="I9" s="40"/>
      <c r="J9" s="40"/>
      <c r="K9" s="40"/>
      <c r="L9" s="40">
        <v>358599931</v>
      </c>
      <c r="M9" s="40">
        <v>424553729</v>
      </c>
      <c r="N9" s="40">
        <v>491963744</v>
      </c>
      <c r="O9" s="40">
        <v>562055760</v>
      </c>
      <c r="P9" s="40">
        <v>694243838</v>
      </c>
      <c r="Q9" s="40">
        <v>737410844</v>
      </c>
      <c r="R9" s="40"/>
      <c r="S9" s="40"/>
      <c r="T9" s="40"/>
      <c r="U9" s="40"/>
      <c r="V9" s="40"/>
      <c r="W9" s="40"/>
      <c r="X9" s="40"/>
      <c r="Z9" s="27" t="s">
        <v>638</v>
      </c>
      <c r="AB9" s="27" t="s">
        <v>89</v>
      </c>
    </row>
    <row r="10" spans="1:28" s="27" customFormat="1" ht="15" customHeight="1" x14ac:dyDescent="0.25">
      <c r="A10" s="38" t="s">
        <v>168</v>
      </c>
      <c r="B10" s="55" t="s">
        <v>64</v>
      </c>
      <c r="C10" s="39">
        <f t="shared" si="0"/>
        <v>877</v>
      </c>
      <c r="D10" s="39">
        <f t="shared" si="1"/>
        <v>893</v>
      </c>
      <c r="E10" s="39">
        <f>'22Q4_P4'!E10</f>
        <v>1400</v>
      </c>
      <c r="F10" s="39">
        <f>'22Q4_P4'!F10</f>
        <v>1733</v>
      </c>
      <c r="I10" s="40"/>
      <c r="J10" s="40"/>
      <c r="K10" s="40"/>
      <c r="L10" s="40">
        <v>338069730</v>
      </c>
      <c r="M10" s="40">
        <v>523126938</v>
      </c>
      <c r="N10" s="40">
        <v>605806774</v>
      </c>
      <c r="O10" s="40">
        <v>677137026</v>
      </c>
      <c r="P10" s="40">
        <v>877474045</v>
      </c>
      <c r="Q10" s="40">
        <v>893181591</v>
      </c>
      <c r="R10" s="40"/>
      <c r="S10" s="40"/>
      <c r="T10" s="40"/>
      <c r="U10" s="40"/>
      <c r="V10" s="40"/>
      <c r="W10" s="40"/>
      <c r="X10" s="40"/>
      <c r="Z10" s="27" t="s">
        <v>638</v>
      </c>
      <c r="AB10" s="27" t="s">
        <v>89</v>
      </c>
    </row>
    <row r="11" spans="1:28" s="27" customFormat="1" ht="15" customHeight="1" x14ac:dyDescent="0.25">
      <c r="A11" s="38" t="s">
        <v>169</v>
      </c>
      <c r="B11" s="55" t="s">
        <v>514</v>
      </c>
      <c r="C11" s="39" t="str">
        <f t="shared" si="0"/>
        <v>―</v>
      </c>
      <c r="D11" s="39" t="str">
        <f t="shared" si="1"/>
        <v>―</v>
      </c>
      <c r="E11" s="39">
        <f>'22Q4_P4'!E11</f>
        <v>813</v>
      </c>
      <c r="F11" s="39">
        <f>'22Q4_P4'!F11</f>
        <v>664</v>
      </c>
      <c r="I11" s="40"/>
      <c r="J11" s="40"/>
      <c r="K11" s="40"/>
      <c r="L11" s="40"/>
      <c r="M11" s="40"/>
      <c r="N11" s="40"/>
      <c r="O11" s="40"/>
      <c r="P11" s="40"/>
      <c r="Q11" s="40"/>
      <c r="R11" s="40"/>
      <c r="S11" s="40"/>
      <c r="T11" s="40"/>
      <c r="U11" s="40"/>
      <c r="V11" s="40"/>
      <c r="W11" s="40"/>
      <c r="X11" s="40"/>
      <c r="Z11" s="27" t="s">
        <v>638</v>
      </c>
      <c r="AB11" s="27" t="s">
        <v>89</v>
      </c>
    </row>
    <row r="12" spans="1:28" s="27" customFormat="1" ht="15" customHeight="1" x14ac:dyDescent="0.25">
      <c r="A12" s="38" t="s">
        <v>851</v>
      </c>
      <c r="B12" s="55" t="s">
        <v>531</v>
      </c>
      <c r="C12" s="39">
        <f t="shared" si="0"/>
        <v>-13.000000099999999</v>
      </c>
      <c r="D12" s="39">
        <f t="shared" si="1"/>
        <v>103</v>
      </c>
      <c r="E12" s="39">
        <f>'22Q4_P4'!E12</f>
        <v>-188.00000009999999</v>
      </c>
      <c r="F12" s="39">
        <f>'22Q4_P4'!F12</f>
        <v>-197.00000009999999</v>
      </c>
      <c r="I12" s="40"/>
      <c r="J12" s="40"/>
      <c r="K12" s="40"/>
      <c r="L12" s="40">
        <v>143948377</v>
      </c>
      <c r="M12" s="40">
        <v>13850829</v>
      </c>
      <c r="N12" s="40">
        <v>362464380</v>
      </c>
      <c r="O12" s="40">
        <v>-52881815</v>
      </c>
      <c r="P12" s="40">
        <v>-13617142</v>
      </c>
      <c r="Q12" s="40">
        <v>103985927</v>
      </c>
      <c r="R12" s="40"/>
      <c r="S12" s="40"/>
      <c r="T12" s="40"/>
      <c r="U12" s="40"/>
      <c r="V12" s="40"/>
      <c r="W12" s="40"/>
      <c r="X12" s="40"/>
      <c r="Z12" s="27" t="s">
        <v>638</v>
      </c>
      <c r="AB12" s="27" t="s">
        <v>89</v>
      </c>
    </row>
    <row r="13" spans="1:28" s="27" customFormat="1" ht="15" customHeight="1" x14ac:dyDescent="0.25">
      <c r="A13" s="6" t="s">
        <v>854</v>
      </c>
      <c r="B13" s="54" t="s">
        <v>532</v>
      </c>
      <c r="C13" s="39">
        <f t="shared" si="0"/>
        <v>59</v>
      </c>
      <c r="D13" s="39">
        <f t="shared" si="1"/>
        <v>117</v>
      </c>
      <c r="E13" s="39">
        <f>'22Q4_P4'!E13</f>
        <v>104</v>
      </c>
      <c r="F13" s="39">
        <f>'22Q4_P4'!F13</f>
        <v>163</v>
      </c>
      <c r="I13" s="40"/>
      <c r="J13" s="40"/>
      <c r="K13" s="40"/>
      <c r="L13" s="40">
        <v>34365288</v>
      </c>
      <c r="M13" s="40">
        <v>28850588</v>
      </c>
      <c r="N13" s="40">
        <v>27179994</v>
      </c>
      <c r="O13" s="40">
        <v>64863517</v>
      </c>
      <c r="P13" s="40">
        <v>59639450</v>
      </c>
      <c r="Q13" s="40">
        <v>117064252</v>
      </c>
      <c r="R13" s="40"/>
      <c r="S13" s="40"/>
      <c r="T13" s="40"/>
      <c r="U13" s="40"/>
      <c r="V13" s="40"/>
      <c r="W13" s="40"/>
      <c r="X13" s="40"/>
      <c r="Z13" s="27" t="s">
        <v>638</v>
      </c>
      <c r="AB13" s="27" t="s">
        <v>89</v>
      </c>
    </row>
    <row r="14" spans="1:28" s="27" customFormat="1" ht="15" customHeight="1" x14ac:dyDescent="0.25">
      <c r="A14" s="38" t="s">
        <v>170</v>
      </c>
      <c r="B14" s="55" t="s">
        <v>197</v>
      </c>
      <c r="C14" s="39">
        <f t="shared" si="0"/>
        <v>136</v>
      </c>
      <c r="D14" s="39">
        <f t="shared" si="1"/>
        <v>139</v>
      </c>
      <c r="E14" s="39">
        <f>'22Q4_P4'!E14</f>
        <v>237</v>
      </c>
      <c r="F14" s="39">
        <f>'22Q4_P4'!F14</f>
        <v>272</v>
      </c>
      <c r="I14" s="40"/>
      <c r="J14" s="40"/>
      <c r="K14" s="40"/>
      <c r="L14" s="40">
        <v>40107860</v>
      </c>
      <c r="M14" s="40">
        <v>77142485</v>
      </c>
      <c r="N14" s="40">
        <v>93414586</v>
      </c>
      <c r="O14" s="40">
        <v>118152076</v>
      </c>
      <c r="P14" s="40">
        <v>136671118</v>
      </c>
      <c r="Q14" s="40">
        <v>139321225</v>
      </c>
      <c r="R14" s="40"/>
      <c r="S14" s="40"/>
      <c r="T14" s="40"/>
      <c r="U14" s="40"/>
      <c r="V14" s="40"/>
      <c r="W14" s="40"/>
      <c r="X14" s="40"/>
      <c r="Z14" s="27" t="s">
        <v>638</v>
      </c>
      <c r="AB14" s="27" t="s">
        <v>89</v>
      </c>
    </row>
    <row r="15" spans="1:28" s="27" customFormat="1" ht="15" customHeight="1" x14ac:dyDescent="0.25">
      <c r="A15" s="38" t="s">
        <v>813</v>
      </c>
      <c r="B15" s="55" t="s">
        <v>809</v>
      </c>
      <c r="C15" s="39" t="str">
        <f t="shared" si="0"/>
        <v>―</v>
      </c>
      <c r="D15" s="39">
        <f t="shared" si="1"/>
        <v>-2828.0000000999999</v>
      </c>
      <c r="E15" s="39" t="str">
        <f>'23Q1_P4'!E15</f>
        <v>―</v>
      </c>
      <c r="F15" s="39" t="str">
        <f>'23Q1_P4'!F15</f>
        <v>―</v>
      </c>
      <c r="G15" s="208" t="s">
        <v>832</v>
      </c>
      <c r="I15" s="40"/>
      <c r="J15" s="40"/>
      <c r="K15" s="40"/>
      <c r="L15" s="40"/>
      <c r="M15" s="40"/>
      <c r="N15" s="40"/>
      <c r="O15" s="40"/>
      <c r="P15" s="40"/>
      <c r="Q15" s="40">
        <v>-2828670373</v>
      </c>
      <c r="R15" s="40"/>
      <c r="S15" s="40"/>
      <c r="T15" s="40"/>
      <c r="U15" s="40"/>
      <c r="V15" s="40"/>
      <c r="W15" s="40"/>
      <c r="X15" s="40"/>
      <c r="Z15" s="27" t="s">
        <v>638</v>
      </c>
      <c r="AB15" s="27" t="s">
        <v>89</v>
      </c>
    </row>
    <row r="16" spans="1:28" s="27" customFormat="1" ht="15" customHeight="1" x14ac:dyDescent="0.25">
      <c r="A16" s="38" t="s">
        <v>858</v>
      </c>
      <c r="B16" s="54" t="s">
        <v>533</v>
      </c>
      <c r="C16" s="39">
        <f t="shared" si="0"/>
        <v>1338</v>
      </c>
      <c r="D16" s="39">
        <f t="shared" si="1"/>
        <v>-547.00000009999997</v>
      </c>
      <c r="E16" s="39">
        <f>'22Q4_P4'!E15</f>
        <v>-1284.0000001000001</v>
      </c>
      <c r="F16" s="39">
        <f>'22Q4_P4'!F15</f>
        <v>1944</v>
      </c>
      <c r="I16" s="40"/>
      <c r="J16" s="40"/>
      <c r="K16" s="40"/>
      <c r="L16" s="40">
        <v>-284349600</v>
      </c>
      <c r="M16" s="40">
        <v>-393049373</v>
      </c>
      <c r="N16" s="40">
        <v>-222778064</v>
      </c>
      <c r="O16" s="40">
        <v>-775379919</v>
      </c>
      <c r="P16" s="40">
        <v>1338811113</v>
      </c>
      <c r="Q16" s="40">
        <v>-547087864</v>
      </c>
      <c r="R16" s="40"/>
      <c r="S16" s="40"/>
      <c r="T16" s="40"/>
      <c r="U16" s="40"/>
      <c r="V16" s="40"/>
      <c r="W16" s="40"/>
      <c r="X16" s="40"/>
      <c r="Z16" s="27" t="s">
        <v>638</v>
      </c>
      <c r="AB16" s="27" t="s">
        <v>89</v>
      </c>
    </row>
    <row r="17" spans="1:28" s="27" customFormat="1" ht="15" customHeight="1" x14ac:dyDescent="0.25">
      <c r="A17" s="38" t="s">
        <v>859</v>
      </c>
      <c r="B17" s="55" t="s">
        <v>534</v>
      </c>
      <c r="C17" s="39">
        <f t="shared" si="0"/>
        <v>-313.00000010000002</v>
      </c>
      <c r="D17" s="39">
        <f t="shared" si="1"/>
        <v>-366.00000010000002</v>
      </c>
      <c r="E17" s="39">
        <f>'22Q4_P4'!E16</f>
        <v>-169.00000009999999</v>
      </c>
      <c r="F17" s="39">
        <f>'22Q4_P4'!F16</f>
        <v>-28.000000100000001</v>
      </c>
      <c r="I17" s="40"/>
      <c r="J17" s="40"/>
      <c r="K17" s="40"/>
      <c r="L17" s="40">
        <v>-80854766</v>
      </c>
      <c r="M17" s="40">
        <v>-86740861</v>
      </c>
      <c r="N17" s="40">
        <v>-54602941</v>
      </c>
      <c r="O17" s="40">
        <v>-257579370</v>
      </c>
      <c r="P17" s="40">
        <v>-313905113</v>
      </c>
      <c r="Q17" s="40">
        <v>-366699048</v>
      </c>
      <c r="R17" s="40"/>
      <c r="S17" s="40"/>
      <c r="T17" s="40"/>
      <c r="U17" s="40"/>
      <c r="V17" s="40"/>
      <c r="W17" s="40"/>
      <c r="X17" s="40"/>
      <c r="Z17" s="27" t="s">
        <v>638</v>
      </c>
      <c r="AB17" s="27" t="s">
        <v>89</v>
      </c>
    </row>
    <row r="18" spans="1:28" s="27" customFormat="1" ht="15" customHeight="1" x14ac:dyDescent="0.25">
      <c r="A18" s="38" t="s">
        <v>855</v>
      </c>
      <c r="B18" s="54" t="s">
        <v>535</v>
      </c>
      <c r="C18" s="39">
        <f t="shared" si="0"/>
        <v>-45.000000100000001</v>
      </c>
      <c r="D18" s="39">
        <f t="shared" si="1"/>
        <v>1195</v>
      </c>
      <c r="E18" s="39">
        <f>'22Q4_P4'!E17</f>
        <v>901</v>
      </c>
      <c r="F18" s="39">
        <f>'22Q4_P4'!F17</f>
        <v>86</v>
      </c>
      <c r="I18" s="40"/>
      <c r="J18" s="40"/>
      <c r="K18" s="40"/>
      <c r="L18" s="40">
        <v>57448340</v>
      </c>
      <c r="M18" s="40">
        <v>-543834067</v>
      </c>
      <c r="N18" s="40">
        <v>366105346</v>
      </c>
      <c r="O18" s="40">
        <v>288721695</v>
      </c>
      <c r="P18" s="40">
        <v>-45136715</v>
      </c>
      <c r="Q18" s="40">
        <v>1195536232</v>
      </c>
      <c r="R18" s="40"/>
      <c r="S18" s="40"/>
      <c r="T18" s="40"/>
      <c r="U18" s="40"/>
      <c r="V18" s="40"/>
      <c r="W18" s="40"/>
      <c r="X18" s="40"/>
      <c r="Z18" s="27" t="s">
        <v>638</v>
      </c>
      <c r="AB18" s="27" t="s">
        <v>89</v>
      </c>
    </row>
    <row r="19" spans="1:28" s="27" customFormat="1" ht="15" customHeight="1" x14ac:dyDescent="0.25">
      <c r="A19" s="38" t="s">
        <v>856</v>
      </c>
      <c r="B19" s="54" t="s">
        <v>852</v>
      </c>
      <c r="C19" s="39">
        <f t="shared" si="0"/>
        <v>-395.00000010000002</v>
      </c>
      <c r="D19" s="39">
        <f t="shared" si="1"/>
        <v>245</v>
      </c>
      <c r="E19" s="39">
        <f>'22Q4_P4'!E18</f>
        <v>-285.00000010000002</v>
      </c>
      <c r="F19" s="39">
        <f>'22Q4_P4'!F18</f>
        <v>-216.00000009999999</v>
      </c>
      <c r="I19" s="40"/>
      <c r="J19" s="40"/>
      <c r="K19" s="40"/>
      <c r="L19" s="40">
        <v>63840086</v>
      </c>
      <c r="M19" s="40">
        <v>-363697974</v>
      </c>
      <c r="N19" s="40">
        <v>-146376288</v>
      </c>
      <c r="O19" s="40">
        <v>-528041039</v>
      </c>
      <c r="P19" s="40">
        <v>-395929151</v>
      </c>
      <c r="Q19" s="40">
        <v>245792058</v>
      </c>
      <c r="R19" s="40"/>
      <c r="S19" s="40"/>
      <c r="T19" s="40"/>
      <c r="U19" s="40"/>
      <c r="V19" s="40"/>
      <c r="W19" s="40"/>
      <c r="X19" s="40"/>
      <c r="Z19" s="27" t="s">
        <v>638</v>
      </c>
      <c r="AB19" s="27" t="s">
        <v>89</v>
      </c>
    </row>
    <row r="20" spans="1:28" s="27" customFormat="1" ht="15" customHeight="1" x14ac:dyDescent="0.25">
      <c r="A20" s="38" t="s">
        <v>857</v>
      </c>
      <c r="B20" s="55" t="s">
        <v>198</v>
      </c>
      <c r="C20" s="39">
        <f t="shared" si="0"/>
        <v>-43.000000100000001</v>
      </c>
      <c r="D20" s="39">
        <f t="shared" si="1"/>
        <v>814</v>
      </c>
      <c r="E20" s="39">
        <f>'22Q4_P4'!E19</f>
        <v>-47.000000100000001</v>
      </c>
      <c r="F20" s="39">
        <f>'22Q4_P4'!F19</f>
        <v>-179.00000009999999</v>
      </c>
      <c r="I20" s="40"/>
      <c r="J20" s="40"/>
      <c r="K20" s="40"/>
      <c r="L20" s="40">
        <v>34146247</v>
      </c>
      <c r="M20" s="40">
        <v>-406035746</v>
      </c>
      <c r="N20" s="40">
        <v>91671205</v>
      </c>
      <c r="O20" s="40">
        <v>-41027807</v>
      </c>
      <c r="P20" s="40">
        <v>-43785752</v>
      </c>
      <c r="Q20" s="40">
        <v>814926406</v>
      </c>
      <c r="R20" s="40"/>
      <c r="S20" s="40"/>
      <c r="T20" s="40"/>
      <c r="U20" s="40"/>
      <c r="V20" s="40"/>
      <c r="W20" s="40"/>
      <c r="X20" s="40"/>
      <c r="Z20" s="27" t="s">
        <v>638</v>
      </c>
      <c r="AB20" s="27" t="s">
        <v>89</v>
      </c>
    </row>
    <row r="21" spans="1:28" s="27" customFormat="1" ht="15" customHeight="1" x14ac:dyDescent="0.25">
      <c r="A21" s="38" t="s">
        <v>860</v>
      </c>
      <c r="B21" s="55" t="s">
        <v>536</v>
      </c>
      <c r="C21" s="39">
        <f t="shared" si="0"/>
        <v>-3.0000000999999998</v>
      </c>
      <c r="D21" s="39">
        <f t="shared" si="1"/>
        <v>-9.9999999999999995E-8</v>
      </c>
      <c r="E21" s="39">
        <f>'22Q4_P4'!E20</f>
        <v>-3.0000000999999998</v>
      </c>
      <c r="F21" s="39">
        <f>'22Q4_P4'!F20</f>
        <v>0</v>
      </c>
      <c r="I21" s="40"/>
      <c r="J21" s="40"/>
      <c r="K21" s="40"/>
      <c r="L21" s="40">
        <v>-47167</v>
      </c>
      <c r="M21" s="40">
        <v>-2201845171</v>
      </c>
      <c r="N21" s="40"/>
      <c r="O21" s="40">
        <v>-3509705</v>
      </c>
      <c r="P21" s="40">
        <v>-3380054</v>
      </c>
      <c r="Q21" s="40">
        <v>-524956</v>
      </c>
      <c r="R21" s="40"/>
      <c r="S21" s="40"/>
      <c r="T21" s="40"/>
      <c r="U21" s="40"/>
      <c r="V21" s="40"/>
      <c r="W21" s="40"/>
      <c r="X21" s="40"/>
      <c r="Z21" s="27" t="s">
        <v>638</v>
      </c>
      <c r="AB21" s="27" t="s">
        <v>89</v>
      </c>
    </row>
    <row r="22" spans="1:28" s="27" customFormat="1" ht="15" customHeight="1" x14ac:dyDescent="0.25">
      <c r="A22" s="42" t="s">
        <v>124</v>
      </c>
      <c r="B22" s="56" t="s">
        <v>31</v>
      </c>
      <c r="C22" s="43">
        <f t="shared" si="0"/>
        <v>191</v>
      </c>
      <c r="D22" s="43">
        <f t="shared" si="1"/>
        <v>-123.00000009999999</v>
      </c>
      <c r="E22" s="43">
        <f>'22Q4_P4'!E21</f>
        <v>-789.00000009999997</v>
      </c>
      <c r="F22" s="43">
        <f>'22Q4_P4'!F21</f>
        <v>399</v>
      </c>
      <c r="I22" s="43">
        <f t="shared" ref="I22:O22" si="2">I23-SUM(I8:I21)</f>
        <v>0</v>
      </c>
      <c r="J22" s="43">
        <f t="shared" si="2"/>
        <v>0</v>
      </c>
      <c r="K22" s="43">
        <f t="shared" si="2"/>
        <v>0</v>
      </c>
      <c r="L22" s="43">
        <f t="shared" si="2"/>
        <v>161223991</v>
      </c>
      <c r="M22" s="43">
        <f t="shared" si="2"/>
        <v>-385926288</v>
      </c>
      <c r="N22" s="43">
        <f t="shared" si="2"/>
        <v>-179496390</v>
      </c>
      <c r="O22" s="43">
        <f t="shared" si="2"/>
        <v>-548816208</v>
      </c>
      <c r="P22" s="43">
        <f t="shared" ref="P22:X22" si="3">P23-SUM(P8:P21)</f>
        <v>191367653</v>
      </c>
      <c r="Q22" s="43">
        <f t="shared" si="3"/>
        <v>-123073671</v>
      </c>
      <c r="R22" s="43">
        <f t="shared" si="3"/>
        <v>0</v>
      </c>
      <c r="S22" s="43">
        <f t="shared" si="3"/>
        <v>0</v>
      </c>
      <c r="T22" s="43">
        <f t="shared" si="3"/>
        <v>0</v>
      </c>
      <c r="U22" s="43">
        <f t="shared" si="3"/>
        <v>0</v>
      </c>
      <c r="V22" s="43">
        <f t="shared" si="3"/>
        <v>0</v>
      </c>
      <c r="W22" s="43">
        <f t="shared" si="3"/>
        <v>0</v>
      </c>
      <c r="X22" s="43">
        <f t="shared" si="3"/>
        <v>0</v>
      </c>
      <c r="AB22" s="27" t="s">
        <v>89</v>
      </c>
    </row>
    <row r="23" spans="1:28" s="27" customFormat="1" ht="15" customHeight="1" x14ac:dyDescent="0.25">
      <c r="A23" s="36" t="s">
        <v>164</v>
      </c>
      <c r="B23" s="5" t="s">
        <v>537</v>
      </c>
      <c r="C23" s="37">
        <f t="shared" si="0"/>
        <v>5633</v>
      </c>
      <c r="D23" s="37">
        <f t="shared" si="1"/>
        <v>5344</v>
      </c>
      <c r="E23" s="37">
        <f>'22Q4_P4'!E22</f>
        <v>7527</v>
      </c>
      <c r="F23" s="37">
        <f>'22Q4_P4'!F22</f>
        <v>11464</v>
      </c>
      <c r="I23" s="48"/>
      <c r="J23" s="48"/>
      <c r="K23" s="48"/>
      <c r="L23" s="48">
        <v>3422913599</v>
      </c>
      <c r="M23" s="48">
        <v>1390672166</v>
      </c>
      <c r="N23" s="48">
        <v>4370646517</v>
      </c>
      <c r="O23" s="48">
        <v>3157042467</v>
      </c>
      <c r="P23" s="48">
        <v>5633896215</v>
      </c>
      <c r="Q23" s="48">
        <v>5344501490</v>
      </c>
      <c r="R23" s="48"/>
      <c r="S23" s="48"/>
      <c r="T23" s="48"/>
      <c r="U23" s="48"/>
      <c r="V23" s="48"/>
      <c r="W23" s="48"/>
      <c r="X23" s="48"/>
      <c r="Z23" s="27" t="s">
        <v>638</v>
      </c>
      <c r="AB23" s="27" t="s">
        <v>89</v>
      </c>
    </row>
    <row r="24" spans="1:28" s="27" customFormat="1" ht="15" customHeight="1" x14ac:dyDescent="0.25">
      <c r="A24" s="38" t="s">
        <v>171</v>
      </c>
      <c r="B24" s="6" t="s">
        <v>199</v>
      </c>
      <c r="C24" s="39">
        <f t="shared" si="0"/>
        <v>7</v>
      </c>
      <c r="D24" s="39">
        <f t="shared" si="1"/>
        <v>10</v>
      </c>
      <c r="E24" s="39">
        <f>'22Q4_P4'!E23</f>
        <v>32</v>
      </c>
      <c r="F24" s="39">
        <f>'22Q4_P4'!F23</f>
        <v>15</v>
      </c>
      <c r="I24" s="40"/>
      <c r="J24" s="40"/>
      <c r="K24" s="40"/>
      <c r="L24" s="40">
        <v>1186814</v>
      </c>
      <c r="M24" s="40">
        <v>9893920</v>
      </c>
      <c r="N24" s="40">
        <v>10258544</v>
      </c>
      <c r="O24" s="40">
        <v>10784107</v>
      </c>
      <c r="P24" s="40">
        <v>7871834</v>
      </c>
      <c r="Q24" s="40">
        <v>10655453</v>
      </c>
      <c r="R24" s="40"/>
      <c r="S24" s="40"/>
      <c r="T24" s="40"/>
      <c r="U24" s="40"/>
      <c r="V24" s="40"/>
      <c r="W24" s="40"/>
      <c r="X24" s="40"/>
      <c r="Z24" s="27" t="s">
        <v>638</v>
      </c>
      <c r="AB24" s="27" t="s">
        <v>89</v>
      </c>
    </row>
    <row r="25" spans="1:28" s="27" customFormat="1" ht="15" customHeight="1" x14ac:dyDescent="0.25">
      <c r="A25" s="38" t="s">
        <v>172</v>
      </c>
      <c r="B25" s="6" t="s">
        <v>200</v>
      </c>
      <c r="C25" s="39">
        <f t="shared" si="0"/>
        <v>-148.00000009999999</v>
      </c>
      <c r="D25" s="39">
        <f t="shared" si="1"/>
        <v>-141.00000009999999</v>
      </c>
      <c r="E25" s="39">
        <f>'22Q4_P4'!E24</f>
        <v>-238.00000009999999</v>
      </c>
      <c r="F25" s="39">
        <f>'22Q4_P4'!F24</f>
        <v>-284.00000010000002</v>
      </c>
      <c r="I25" s="40"/>
      <c r="J25" s="40"/>
      <c r="K25" s="40"/>
      <c r="L25" s="40">
        <v>-40006200</v>
      </c>
      <c r="M25" s="40">
        <v>-94885288</v>
      </c>
      <c r="N25" s="40">
        <v>-92155597</v>
      </c>
      <c r="O25" s="40">
        <v>-117303082</v>
      </c>
      <c r="P25" s="40">
        <v>-148069152</v>
      </c>
      <c r="Q25" s="40">
        <v>-141218107</v>
      </c>
      <c r="R25" s="40"/>
      <c r="S25" s="40"/>
      <c r="T25" s="40"/>
      <c r="U25" s="40"/>
      <c r="V25" s="40"/>
      <c r="W25" s="40"/>
      <c r="X25" s="40"/>
      <c r="Z25" s="27" t="s">
        <v>638</v>
      </c>
      <c r="AB25" s="27" t="s">
        <v>89</v>
      </c>
    </row>
    <row r="26" spans="1:28" s="27" customFormat="1" ht="15" customHeight="1" x14ac:dyDescent="0.25">
      <c r="A26" s="38" t="s">
        <v>173</v>
      </c>
      <c r="B26" s="6" t="s">
        <v>201</v>
      </c>
      <c r="C26" s="39">
        <f t="shared" si="0"/>
        <v>-1066.0000001000001</v>
      </c>
      <c r="D26" s="39">
        <f t="shared" si="1"/>
        <v>-1279.0000001000001</v>
      </c>
      <c r="E26" s="39">
        <f>'22Q4_P4'!E25</f>
        <v>-2106.0000000999999</v>
      </c>
      <c r="F26" s="39">
        <f>'22Q4_P4'!F25</f>
        <v>-2189.0000000999999</v>
      </c>
      <c r="I26" s="40"/>
      <c r="J26" s="40"/>
      <c r="K26" s="40"/>
      <c r="L26" s="40">
        <v>-857067737</v>
      </c>
      <c r="M26" s="40">
        <v>-725744120</v>
      </c>
      <c r="N26" s="40">
        <v>-1404088955</v>
      </c>
      <c r="O26" s="40">
        <v>-983936742</v>
      </c>
      <c r="P26" s="40">
        <v>-1066171462</v>
      </c>
      <c r="Q26" s="40">
        <v>-1279387708</v>
      </c>
      <c r="R26" s="40"/>
      <c r="S26" s="40"/>
      <c r="T26" s="40"/>
      <c r="U26" s="40"/>
      <c r="V26" s="40"/>
      <c r="W26" s="40"/>
      <c r="X26" s="40"/>
      <c r="Z26" s="27" t="s">
        <v>638</v>
      </c>
      <c r="AB26" s="27" t="s">
        <v>89</v>
      </c>
    </row>
    <row r="27" spans="1:28" s="27" customFormat="1" ht="15" customHeight="1" x14ac:dyDescent="0.25">
      <c r="A27" s="38" t="s">
        <v>124</v>
      </c>
      <c r="B27" s="6" t="s">
        <v>31</v>
      </c>
      <c r="C27" s="39">
        <f t="shared" si="0"/>
        <v>21</v>
      </c>
      <c r="D27" s="39">
        <f t="shared" si="1"/>
        <v>188</v>
      </c>
      <c r="E27" s="39">
        <f>'22Q4_P4'!E26</f>
        <v>304</v>
      </c>
      <c r="F27" s="39">
        <f>'22Q4_P4'!F26</f>
        <v>6</v>
      </c>
      <c r="I27" s="39">
        <f t="shared" ref="I27:O27" si="4">I28-SUM(I23:I26)</f>
        <v>0</v>
      </c>
      <c r="J27" s="39">
        <f t="shared" si="4"/>
        <v>0</v>
      </c>
      <c r="K27" s="39">
        <f t="shared" si="4"/>
        <v>0</v>
      </c>
      <c r="L27" s="39">
        <f t="shared" si="4"/>
        <v>166045874</v>
      </c>
      <c r="M27" s="39">
        <f t="shared" si="4"/>
        <v>323920046</v>
      </c>
      <c r="N27" s="39">
        <f t="shared" si="4"/>
        <v>178967001</v>
      </c>
      <c r="O27" s="39">
        <f t="shared" si="4"/>
        <v>256408202</v>
      </c>
      <c r="P27" s="39">
        <f t="shared" ref="P27:X27" si="5">P28-SUM(P23:P26)</f>
        <v>21559466</v>
      </c>
      <c r="Q27" s="39">
        <f t="shared" si="5"/>
        <v>188645121</v>
      </c>
      <c r="R27" s="39">
        <f t="shared" si="5"/>
        <v>0</v>
      </c>
      <c r="S27" s="39">
        <f t="shared" si="5"/>
        <v>0</v>
      </c>
      <c r="T27" s="39">
        <f t="shared" si="5"/>
        <v>0</v>
      </c>
      <c r="U27" s="39">
        <f t="shared" si="5"/>
        <v>0</v>
      </c>
      <c r="V27" s="39">
        <f t="shared" si="5"/>
        <v>0</v>
      </c>
      <c r="W27" s="39">
        <f t="shared" si="5"/>
        <v>0</v>
      </c>
      <c r="X27" s="39">
        <f t="shared" si="5"/>
        <v>0</v>
      </c>
      <c r="AB27" s="27" t="s">
        <v>89</v>
      </c>
    </row>
    <row r="28" spans="1:28" s="27" customFormat="1" ht="15" customHeight="1" x14ac:dyDescent="0.25">
      <c r="A28" s="45" t="s">
        <v>165</v>
      </c>
      <c r="B28" s="9" t="s">
        <v>538</v>
      </c>
      <c r="C28" s="46">
        <f t="shared" si="0"/>
        <v>4449</v>
      </c>
      <c r="D28" s="46">
        <f t="shared" si="1"/>
        <v>4123</v>
      </c>
      <c r="E28" s="46">
        <f>'22Q4_P4'!E27</f>
        <v>5519</v>
      </c>
      <c r="F28" s="46">
        <f>'22Q4_P4'!F27</f>
        <v>9012</v>
      </c>
      <c r="I28" s="47"/>
      <c r="J28" s="47"/>
      <c r="K28" s="47"/>
      <c r="L28" s="47">
        <v>2693072350</v>
      </c>
      <c r="M28" s="47">
        <v>903856724</v>
      </c>
      <c r="N28" s="47">
        <v>3063627510</v>
      </c>
      <c r="O28" s="47">
        <v>2322994952</v>
      </c>
      <c r="P28" s="47">
        <v>4449086901</v>
      </c>
      <c r="Q28" s="47">
        <v>4123196249</v>
      </c>
      <c r="R28" s="47"/>
      <c r="S28" s="47"/>
      <c r="T28" s="47"/>
      <c r="U28" s="47"/>
      <c r="V28" s="47"/>
      <c r="W28" s="47"/>
      <c r="X28" s="47"/>
      <c r="Z28" s="27" t="s">
        <v>638</v>
      </c>
      <c r="AB28" s="27" t="s">
        <v>89</v>
      </c>
    </row>
    <row r="29" spans="1:28" s="27" customFormat="1" ht="15" customHeight="1" x14ac:dyDescent="0.25">
      <c r="A29" s="38" t="s">
        <v>174</v>
      </c>
      <c r="B29" s="55" t="s">
        <v>539</v>
      </c>
      <c r="C29" s="39">
        <f t="shared" si="0"/>
        <v>-224.00000009999999</v>
      </c>
      <c r="D29" s="39">
        <f t="shared" si="1"/>
        <v>-803.00000009999997</v>
      </c>
      <c r="E29" s="39">
        <f>'22Q4_P4'!E28</f>
        <v>-271.00000010000002</v>
      </c>
      <c r="F29" s="39">
        <f>'22Q4_P4'!F28</f>
        <v>-1032.0000001000001</v>
      </c>
      <c r="I29" s="40"/>
      <c r="J29" s="40"/>
      <c r="K29" s="40"/>
      <c r="L29" s="40">
        <v>-171559284</v>
      </c>
      <c r="M29" s="40">
        <v>-499682785</v>
      </c>
      <c r="N29" s="40">
        <v>-97696108</v>
      </c>
      <c r="O29" s="40">
        <v>-126953569</v>
      </c>
      <c r="P29" s="40">
        <v>-224036561</v>
      </c>
      <c r="Q29" s="40">
        <v>-803828415</v>
      </c>
      <c r="R29" s="40"/>
      <c r="S29" s="40"/>
      <c r="T29" s="40"/>
      <c r="U29" s="40"/>
      <c r="V29" s="40"/>
      <c r="W29" s="40"/>
      <c r="X29" s="40"/>
      <c r="Z29" s="27" t="s">
        <v>638</v>
      </c>
      <c r="AB29" s="27" t="s">
        <v>89</v>
      </c>
    </row>
    <row r="30" spans="1:28" s="27" customFormat="1" ht="15" customHeight="1" x14ac:dyDescent="0.25">
      <c r="A30" s="38" t="s">
        <v>175</v>
      </c>
      <c r="B30" s="55" t="s">
        <v>540</v>
      </c>
      <c r="C30" s="39">
        <f t="shared" si="0"/>
        <v>5</v>
      </c>
      <c r="D30" s="39">
        <f t="shared" si="1"/>
        <v>0</v>
      </c>
      <c r="E30" s="39">
        <f>'22Q4_P4'!E29</f>
        <v>9</v>
      </c>
      <c r="F30" s="39">
        <f>'22Q4_P4'!F29</f>
        <v>22</v>
      </c>
      <c r="I30" s="40"/>
      <c r="J30" s="40"/>
      <c r="K30" s="40"/>
      <c r="L30" s="40">
        <v>1502855</v>
      </c>
      <c r="M30" s="40">
        <v>2466460384</v>
      </c>
      <c r="N30" s="40">
        <v>10000</v>
      </c>
      <c r="O30" s="40">
        <v>8971830</v>
      </c>
      <c r="P30" s="40">
        <v>5152721</v>
      </c>
      <c r="Q30" s="40">
        <v>424958</v>
      </c>
      <c r="R30" s="40"/>
      <c r="S30" s="40"/>
      <c r="T30" s="40"/>
      <c r="U30" s="40"/>
      <c r="V30" s="40"/>
      <c r="W30" s="40"/>
      <c r="X30" s="40"/>
      <c r="Z30" s="27" t="s">
        <v>638</v>
      </c>
      <c r="AB30" s="27" t="s">
        <v>89</v>
      </c>
    </row>
    <row r="31" spans="1:28" s="27" customFormat="1" ht="15" customHeight="1" x14ac:dyDescent="0.25">
      <c r="A31" s="38" t="s">
        <v>176</v>
      </c>
      <c r="B31" s="55" t="s">
        <v>541</v>
      </c>
      <c r="C31" s="39">
        <f t="shared" si="0"/>
        <v>-125.00000009999999</v>
      </c>
      <c r="D31" s="39">
        <f t="shared" si="1"/>
        <v>-232.00000009999999</v>
      </c>
      <c r="E31" s="39">
        <f>'22Q4_P4'!E30</f>
        <v>-527.00000009999997</v>
      </c>
      <c r="F31" s="39">
        <f>'22Q4_P4'!F30</f>
        <v>-292.00000010000002</v>
      </c>
      <c r="I31" s="40"/>
      <c r="J31" s="40"/>
      <c r="K31" s="40"/>
      <c r="L31" s="40">
        <v>-31990500</v>
      </c>
      <c r="M31" s="40">
        <v>-180816115</v>
      </c>
      <c r="N31" s="40">
        <v>-84649800</v>
      </c>
      <c r="O31" s="40">
        <v>-391303650</v>
      </c>
      <c r="P31" s="40">
        <v>-125343424</v>
      </c>
      <c r="Q31" s="40">
        <v>-232653050</v>
      </c>
      <c r="R31" s="40"/>
      <c r="S31" s="40"/>
      <c r="T31" s="40"/>
      <c r="U31" s="40"/>
      <c r="V31" s="40"/>
      <c r="W31" s="40"/>
      <c r="X31" s="40"/>
      <c r="Z31" s="27" t="s">
        <v>638</v>
      </c>
      <c r="AB31" s="27" t="s">
        <v>89</v>
      </c>
    </row>
    <row r="32" spans="1:28" s="27" customFormat="1" ht="15" customHeight="1" x14ac:dyDescent="0.25">
      <c r="A32" s="38" t="s">
        <v>177</v>
      </c>
      <c r="B32" s="55" t="s">
        <v>202</v>
      </c>
      <c r="C32" s="39">
        <f t="shared" si="0"/>
        <v>-403.00000010000002</v>
      </c>
      <c r="D32" s="39" t="str">
        <f t="shared" si="1"/>
        <v>―</v>
      </c>
      <c r="E32" s="39" t="str">
        <f>'22Q4_P4'!E31</f>
        <v>―</v>
      </c>
      <c r="F32" s="39">
        <f>'22Q4_P4'!F31</f>
        <v>-403.00000010000002</v>
      </c>
      <c r="I32" s="40"/>
      <c r="J32" s="40"/>
      <c r="K32" s="40"/>
      <c r="L32" s="40"/>
      <c r="M32" s="40"/>
      <c r="N32" s="40">
        <v>-105000000</v>
      </c>
      <c r="O32" s="40"/>
      <c r="P32" s="40">
        <v>-403600000</v>
      </c>
      <c r="Q32" s="40"/>
      <c r="R32" s="40"/>
      <c r="S32" s="40"/>
      <c r="T32" s="40"/>
      <c r="U32" s="40"/>
      <c r="V32" s="40"/>
      <c r="W32" s="40"/>
      <c r="X32" s="40"/>
      <c r="Z32" s="27" t="s">
        <v>638</v>
      </c>
      <c r="AB32" s="27" t="s">
        <v>89</v>
      </c>
    </row>
    <row r="33" spans="1:28" s="27" customFormat="1" ht="15" customHeight="1" x14ac:dyDescent="0.25">
      <c r="A33" s="38" t="s">
        <v>178</v>
      </c>
      <c r="B33" s="55" t="s">
        <v>542</v>
      </c>
      <c r="C33" s="39">
        <f t="shared" si="0"/>
        <v>0</v>
      </c>
      <c r="D33" s="39" t="str">
        <f t="shared" si="1"/>
        <v>―</v>
      </c>
      <c r="E33" s="39">
        <f>'22Q4_P4'!E32</f>
        <v>294</v>
      </c>
      <c r="F33" s="39">
        <f>'22Q4_P4'!F32</f>
        <v>0</v>
      </c>
      <c r="I33" s="40"/>
      <c r="J33" s="40"/>
      <c r="K33" s="40"/>
      <c r="L33" s="40"/>
      <c r="M33" s="40"/>
      <c r="N33" s="40"/>
      <c r="O33" s="40">
        <v>276696000</v>
      </c>
      <c r="P33" s="40">
        <v>182234</v>
      </c>
      <c r="Q33" s="40"/>
      <c r="R33" s="40"/>
      <c r="S33" s="40"/>
      <c r="T33" s="40"/>
      <c r="U33" s="40"/>
      <c r="V33" s="40"/>
      <c r="W33" s="40"/>
      <c r="X33" s="40"/>
      <c r="Z33" s="27" t="s">
        <v>638</v>
      </c>
      <c r="AB33" s="27" t="s">
        <v>89</v>
      </c>
    </row>
    <row r="34" spans="1:28" s="27" customFormat="1" ht="15" customHeight="1" x14ac:dyDescent="0.25">
      <c r="A34" s="38" t="s">
        <v>179</v>
      </c>
      <c r="B34" s="55" t="s">
        <v>543</v>
      </c>
      <c r="C34" s="39">
        <f t="shared" si="0"/>
        <v>-196.00000009999999</v>
      </c>
      <c r="D34" s="39">
        <f t="shared" si="1"/>
        <v>-25.000000100000001</v>
      </c>
      <c r="E34" s="39">
        <f>'22Q4_P4'!E33</f>
        <v>-27.000000100000001</v>
      </c>
      <c r="F34" s="39">
        <f>'22Q4_P4'!F33</f>
        <v>-234.00000009999999</v>
      </c>
      <c r="I34" s="40"/>
      <c r="J34" s="40"/>
      <c r="K34" s="40"/>
      <c r="L34" s="40">
        <v>-50398575</v>
      </c>
      <c r="M34" s="40">
        <v>-122631220</v>
      </c>
      <c r="N34" s="40">
        <v>-62773991</v>
      </c>
      <c r="O34" s="40">
        <v>-17800140</v>
      </c>
      <c r="P34" s="40">
        <v>-196488121</v>
      </c>
      <c r="Q34" s="40">
        <v>-25649352</v>
      </c>
      <c r="R34" s="40"/>
      <c r="S34" s="40"/>
      <c r="T34" s="40"/>
      <c r="U34" s="40"/>
      <c r="V34" s="40"/>
      <c r="W34" s="40"/>
      <c r="X34" s="40"/>
      <c r="Z34" s="27" t="s">
        <v>638</v>
      </c>
      <c r="AB34" s="27" t="s">
        <v>89</v>
      </c>
    </row>
    <row r="35" spans="1:28" s="27" customFormat="1" ht="15" customHeight="1" x14ac:dyDescent="0.25">
      <c r="A35" s="38" t="s">
        <v>180</v>
      </c>
      <c r="B35" s="54" t="s">
        <v>544</v>
      </c>
      <c r="C35" s="39">
        <f t="shared" si="0"/>
        <v>4</v>
      </c>
      <c r="D35" s="39">
        <f t="shared" si="1"/>
        <v>20</v>
      </c>
      <c r="E35" s="39">
        <f>'22Q4_P4'!E34</f>
        <v>14</v>
      </c>
      <c r="F35" s="39">
        <f>'22Q4_P4'!F34</f>
        <v>31</v>
      </c>
      <c r="I35" s="40"/>
      <c r="J35" s="40"/>
      <c r="K35" s="40"/>
      <c r="L35" s="40">
        <v>16047363</v>
      </c>
      <c r="M35" s="40">
        <v>11512597</v>
      </c>
      <c r="N35" s="40">
        <v>4738103</v>
      </c>
      <c r="O35" s="40">
        <v>6162290</v>
      </c>
      <c r="P35" s="40">
        <v>4880745</v>
      </c>
      <c r="Q35" s="40">
        <v>20088406</v>
      </c>
      <c r="R35" s="40"/>
      <c r="S35" s="40"/>
      <c r="T35" s="40"/>
      <c r="U35" s="40"/>
      <c r="V35" s="40"/>
      <c r="W35" s="40"/>
      <c r="X35" s="40"/>
      <c r="Z35" s="27" t="s">
        <v>638</v>
      </c>
      <c r="AB35" s="27" t="s">
        <v>89</v>
      </c>
    </row>
    <row r="36" spans="1:28" s="27" customFormat="1" ht="15" customHeight="1" x14ac:dyDescent="0.25">
      <c r="A36" s="38" t="s">
        <v>181</v>
      </c>
      <c r="B36" s="55" t="s">
        <v>545</v>
      </c>
      <c r="C36" s="39">
        <f t="shared" si="0"/>
        <v>-90.000000099999994</v>
      </c>
      <c r="D36" s="39" t="str">
        <f t="shared" si="1"/>
        <v>―</v>
      </c>
      <c r="E36" s="39">
        <f>'22Q4_P4'!E35</f>
        <v>-474.00000010000002</v>
      </c>
      <c r="F36" s="39">
        <f>'22Q4_P4'!F35</f>
        <v>-193.00000009999999</v>
      </c>
      <c r="I36" s="40"/>
      <c r="J36" s="40"/>
      <c r="K36" s="40"/>
      <c r="L36" s="40"/>
      <c r="M36" s="40">
        <v>-253000000</v>
      </c>
      <c r="N36" s="40">
        <v>-413045231</v>
      </c>
      <c r="O36" s="40">
        <v>-474040305</v>
      </c>
      <c r="P36" s="40">
        <v>-90482908</v>
      </c>
      <c r="Q36" s="40"/>
      <c r="R36" s="40"/>
      <c r="S36" s="40"/>
      <c r="T36" s="40"/>
      <c r="U36" s="40"/>
      <c r="V36" s="40"/>
      <c r="W36" s="40"/>
      <c r="X36" s="40"/>
      <c r="Z36" s="27" t="s">
        <v>638</v>
      </c>
      <c r="AB36" s="27" t="s">
        <v>89</v>
      </c>
    </row>
    <row r="37" spans="1:28" s="27" customFormat="1" ht="15" customHeight="1" x14ac:dyDescent="0.25">
      <c r="A37" s="38" t="s">
        <v>182</v>
      </c>
      <c r="B37" s="55" t="s">
        <v>203</v>
      </c>
      <c r="C37" s="39" t="str">
        <f t="shared" si="0"/>
        <v>―</v>
      </c>
      <c r="D37" s="39">
        <f t="shared" si="1"/>
        <v>-1659.0000001000001</v>
      </c>
      <c r="E37" s="39">
        <f>'22Q4_P4'!E36</f>
        <v>-6677.0000000999999</v>
      </c>
      <c r="F37" s="39" t="str">
        <f>'22Q4_P4'!F36</f>
        <v>―</v>
      </c>
      <c r="I37" s="40"/>
      <c r="J37" s="40"/>
      <c r="K37" s="40"/>
      <c r="L37" s="40"/>
      <c r="M37" s="40">
        <v>-712863197</v>
      </c>
      <c r="N37" s="40"/>
      <c r="O37" s="40"/>
      <c r="P37" s="40"/>
      <c r="Q37" s="40">
        <v>-1659251407</v>
      </c>
      <c r="R37" s="40"/>
      <c r="S37" s="40"/>
      <c r="T37" s="40"/>
      <c r="U37" s="40"/>
      <c r="V37" s="40"/>
      <c r="W37" s="40"/>
      <c r="X37" s="40"/>
      <c r="Z37" s="27" t="s">
        <v>638</v>
      </c>
      <c r="AB37" s="27" t="s">
        <v>89</v>
      </c>
    </row>
    <row r="38" spans="1:28" s="27" customFormat="1" ht="15" customHeight="1" x14ac:dyDescent="0.25">
      <c r="A38" s="38" t="s">
        <v>822</v>
      </c>
      <c r="B38" s="55" t="s">
        <v>823</v>
      </c>
      <c r="C38" s="39" t="str">
        <f t="shared" si="0"/>
        <v>―</v>
      </c>
      <c r="D38" s="39">
        <f t="shared" si="1"/>
        <v>384</v>
      </c>
      <c r="E38" s="39" t="str">
        <f>'22Q4_P4'!E37</f>
        <v>―</v>
      </c>
      <c r="F38" s="39">
        <f>'22Q4_P4'!F37</f>
        <v>21</v>
      </c>
      <c r="G38" s="208" t="s">
        <v>832</v>
      </c>
      <c r="I38" s="40"/>
      <c r="J38" s="40"/>
      <c r="K38" s="40"/>
      <c r="L38" s="40"/>
      <c r="M38" s="40"/>
      <c r="N38" s="40"/>
      <c r="O38" s="40"/>
      <c r="P38" s="40"/>
      <c r="Q38" s="40">
        <v>384559643</v>
      </c>
      <c r="R38" s="40"/>
      <c r="S38" s="40"/>
      <c r="T38" s="40"/>
      <c r="U38" s="40"/>
      <c r="V38" s="40"/>
      <c r="W38" s="40"/>
      <c r="X38" s="40"/>
      <c r="Z38" s="27" t="s">
        <v>638</v>
      </c>
      <c r="AB38" s="27" t="s">
        <v>89</v>
      </c>
    </row>
    <row r="39" spans="1:28" s="27" customFormat="1" ht="15" customHeight="1" x14ac:dyDescent="0.25">
      <c r="A39" s="38" t="s">
        <v>124</v>
      </c>
      <c r="B39" s="55" t="s">
        <v>31</v>
      </c>
      <c r="C39" s="39">
        <f t="shared" si="0"/>
        <v>-80.000000099999994</v>
      </c>
      <c r="D39" s="39">
        <f t="shared" si="1"/>
        <v>-77.000000099999994</v>
      </c>
      <c r="E39" s="39">
        <f>'22Q4_P4'!E38</f>
        <v>212</v>
      </c>
      <c r="F39" s="39">
        <f>'22Q4_P4'!F38</f>
        <v>-91.000000099999994</v>
      </c>
      <c r="I39" s="39">
        <f t="shared" ref="I39:X39" si="6">I40-SUM(I29:I38)</f>
        <v>0</v>
      </c>
      <c r="J39" s="39">
        <f t="shared" si="6"/>
        <v>0</v>
      </c>
      <c r="K39" s="39">
        <f t="shared" si="6"/>
        <v>0</v>
      </c>
      <c r="L39" s="39">
        <f t="shared" si="6"/>
        <v>9592073</v>
      </c>
      <c r="M39" s="39">
        <f t="shared" si="6"/>
        <v>-134937937</v>
      </c>
      <c r="N39" s="39">
        <f t="shared" si="6"/>
        <v>279697115</v>
      </c>
      <c r="O39" s="39">
        <f t="shared" si="6"/>
        <v>26936985</v>
      </c>
      <c r="P39" s="39">
        <f t="shared" si="6"/>
        <v>-80694345</v>
      </c>
      <c r="Q39" s="39">
        <f t="shared" si="6"/>
        <v>-77835104</v>
      </c>
      <c r="R39" s="39">
        <f t="shared" si="6"/>
        <v>0</v>
      </c>
      <c r="S39" s="39">
        <f t="shared" si="6"/>
        <v>0</v>
      </c>
      <c r="T39" s="39">
        <f t="shared" si="6"/>
        <v>0</v>
      </c>
      <c r="U39" s="39">
        <f t="shared" si="6"/>
        <v>0</v>
      </c>
      <c r="V39" s="39">
        <f t="shared" si="6"/>
        <v>0</v>
      </c>
      <c r="W39" s="39">
        <f t="shared" si="6"/>
        <v>0</v>
      </c>
      <c r="X39" s="39">
        <f t="shared" si="6"/>
        <v>0</v>
      </c>
      <c r="AB39" s="27" t="s">
        <v>89</v>
      </c>
    </row>
    <row r="40" spans="1:28" s="27" customFormat="1" ht="15" customHeight="1" x14ac:dyDescent="0.25">
      <c r="A40" s="45" t="s">
        <v>183</v>
      </c>
      <c r="B40" s="9" t="s">
        <v>546</v>
      </c>
      <c r="C40" s="46">
        <f t="shared" si="0"/>
        <v>-1110.0000001000001</v>
      </c>
      <c r="D40" s="46">
        <f t="shared" si="1"/>
        <v>-2394.0000000999999</v>
      </c>
      <c r="E40" s="46">
        <f>'22Q4_P4'!E39</f>
        <v>-7446.0000000999999</v>
      </c>
      <c r="F40" s="46">
        <f>'22Q4_P4'!F39</f>
        <v>-2171.0000000999999</v>
      </c>
      <c r="I40" s="47"/>
      <c r="J40" s="47"/>
      <c r="K40" s="47"/>
      <c r="L40" s="47">
        <v>-226806068</v>
      </c>
      <c r="M40" s="47">
        <v>574041727</v>
      </c>
      <c r="N40" s="47">
        <v>-478719912</v>
      </c>
      <c r="O40" s="47">
        <v>-691330559</v>
      </c>
      <c r="P40" s="47">
        <v>-1110429659</v>
      </c>
      <c r="Q40" s="47">
        <v>-2394144321</v>
      </c>
      <c r="R40" s="47"/>
      <c r="S40" s="47"/>
      <c r="T40" s="47"/>
      <c r="U40" s="47"/>
      <c r="V40" s="47"/>
      <c r="W40" s="47"/>
      <c r="X40" s="47"/>
      <c r="Z40" s="27" t="s">
        <v>638</v>
      </c>
      <c r="AB40" s="27" t="s">
        <v>89</v>
      </c>
    </row>
    <row r="41" spans="1:28" s="27" customFormat="1" ht="15" customHeight="1" x14ac:dyDescent="0.25">
      <c r="A41" s="38" t="s">
        <v>184</v>
      </c>
      <c r="B41" s="6" t="s">
        <v>853</v>
      </c>
      <c r="C41" s="39">
        <f t="shared" si="0"/>
        <v>-2677.0000000999999</v>
      </c>
      <c r="D41" s="39">
        <f t="shared" si="1"/>
        <v>2980</v>
      </c>
      <c r="E41" s="39">
        <f>'22Q4_P4'!E40</f>
        <v>2986</v>
      </c>
      <c r="F41" s="39">
        <f>'22Q4_P4'!F40</f>
        <v>-4712.0000000999999</v>
      </c>
      <c r="I41" s="40"/>
      <c r="J41" s="40"/>
      <c r="K41" s="40"/>
      <c r="L41" s="40">
        <v>500000000</v>
      </c>
      <c r="M41" s="40">
        <v>3393900000</v>
      </c>
      <c r="N41" s="40">
        <v>-1500000000</v>
      </c>
      <c r="O41" s="40">
        <v>-500000000</v>
      </c>
      <c r="P41" s="40">
        <v>-2677869898</v>
      </c>
      <c r="Q41" s="40">
        <v>2980000000</v>
      </c>
      <c r="R41" s="40"/>
      <c r="S41" s="40"/>
      <c r="T41" s="40"/>
      <c r="U41" s="40"/>
      <c r="V41" s="40"/>
      <c r="W41" s="40"/>
      <c r="X41" s="40"/>
      <c r="Z41" s="27" t="s">
        <v>638</v>
      </c>
      <c r="AB41" s="27" t="s">
        <v>89</v>
      </c>
    </row>
    <row r="42" spans="1:28" s="27" customFormat="1" ht="15" customHeight="1" x14ac:dyDescent="0.25">
      <c r="A42" s="38" t="s">
        <v>185</v>
      </c>
      <c r="B42" s="6" t="s">
        <v>695</v>
      </c>
      <c r="C42" s="39">
        <f t="shared" si="0"/>
        <v>3000</v>
      </c>
      <c r="D42" s="39">
        <f t="shared" si="1"/>
        <v>500</v>
      </c>
      <c r="E42" s="39">
        <f>'22Q4_P4'!E41</f>
        <v>7000</v>
      </c>
      <c r="F42" s="39">
        <f>'22Q4_P4'!F41</f>
        <v>7500</v>
      </c>
      <c r="I42" s="40"/>
      <c r="J42" s="40"/>
      <c r="K42" s="40"/>
      <c r="L42" s="40"/>
      <c r="M42" s="40"/>
      <c r="N42" s="40"/>
      <c r="O42" s="40"/>
      <c r="P42" s="40">
        <v>3000000000</v>
      </c>
      <c r="Q42" s="40">
        <v>500000000</v>
      </c>
      <c r="R42" s="40"/>
      <c r="S42" s="40"/>
      <c r="T42" s="40"/>
      <c r="U42" s="40"/>
      <c r="V42" s="40"/>
      <c r="W42" s="40"/>
      <c r="X42" s="40"/>
      <c r="Z42" s="27" t="s">
        <v>638</v>
      </c>
      <c r="AB42" s="27" t="s">
        <v>89</v>
      </c>
    </row>
    <row r="43" spans="1:28" s="27" customFormat="1" ht="15" customHeight="1" x14ac:dyDescent="0.25">
      <c r="A43" s="38" t="s">
        <v>186</v>
      </c>
      <c r="B43" s="6" t="s">
        <v>696</v>
      </c>
      <c r="C43" s="39">
        <f t="shared" si="0"/>
        <v>-3219.0000000999999</v>
      </c>
      <c r="D43" s="39">
        <f t="shared" si="1"/>
        <v>-2031.0000001000001</v>
      </c>
      <c r="E43" s="39">
        <f>'22Q4_P4'!E42</f>
        <v>-4745.0000000999999</v>
      </c>
      <c r="F43" s="39">
        <f>'22Q4_P4'!F42</f>
        <v>-5762.0000000999999</v>
      </c>
      <c r="I43" s="40"/>
      <c r="J43" s="40"/>
      <c r="K43" s="40"/>
      <c r="L43" s="40">
        <v>-1386138000</v>
      </c>
      <c r="M43" s="40">
        <v>-4715224700</v>
      </c>
      <c r="N43" s="40">
        <v>-1612476000</v>
      </c>
      <c r="O43" s="40">
        <v>-2205839500</v>
      </c>
      <c r="P43" s="40">
        <v>-3219334000</v>
      </c>
      <c r="Q43" s="40">
        <v>-2031990724</v>
      </c>
      <c r="R43" s="40"/>
      <c r="S43" s="40"/>
      <c r="T43" s="40"/>
      <c r="U43" s="40"/>
      <c r="V43" s="40"/>
      <c r="W43" s="40"/>
      <c r="X43" s="40"/>
      <c r="Z43" s="27" t="s">
        <v>638</v>
      </c>
      <c r="AB43" s="27" t="s">
        <v>89</v>
      </c>
    </row>
    <row r="44" spans="1:28" s="27" customFormat="1" ht="15" customHeight="1" x14ac:dyDescent="0.25">
      <c r="A44" s="38" t="s">
        <v>187</v>
      </c>
      <c r="B44" s="6" t="s">
        <v>204</v>
      </c>
      <c r="C44" s="39">
        <f t="shared" si="0"/>
        <v>-97.000000099999994</v>
      </c>
      <c r="D44" s="39" t="str">
        <f t="shared" si="1"/>
        <v>―</v>
      </c>
      <c r="E44" s="39" t="str">
        <f>'22Q4_P4'!E43</f>
        <v>―</v>
      </c>
      <c r="F44" s="39">
        <f>'22Q4_P4'!F43</f>
        <v>-97.000000099999994</v>
      </c>
      <c r="I44" s="40"/>
      <c r="J44" s="40"/>
      <c r="K44" s="40"/>
      <c r="L44" s="40"/>
      <c r="M44" s="40"/>
      <c r="N44" s="40"/>
      <c r="O44" s="40"/>
      <c r="P44" s="40">
        <v>-97500000</v>
      </c>
      <c r="Q44" s="40"/>
      <c r="R44" s="40"/>
      <c r="S44" s="40"/>
      <c r="T44" s="40"/>
      <c r="U44" s="40"/>
      <c r="V44" s="40"/>
      <c r="W44" s="40"/>
      <c r="X44" s="40"/>
      <c r="Z44" s="27" t="s">
        <v>638</v>
      </c>
      <c r="AB44" s="27" t="s">
        <v>89</v>
      </c>
    </row>
    <row r="45" spans="1:28" s="27" customFormat="1" ht="15" customHeight="1" x14ac:dyDescent="0.25">
      <c r="A45" s="38" t="s">
        <v>188</v>
      </c>
      <c r="B45" s="6" t="s">
        <v>547</v>
      </c>
      <c r="C45" s="39" t="str">
        <f t="shared" si="0"/>
        <v>―</v>
      </c>
      <c r="D45" s="39" t="str">
        <f t="shared" si="1"/>
        <v>―</v>
      </c>
      <c r="E45" s="39">
        <f>'22Q4_P4'!E44</f>
        <v>16</v>
      </c>
      <c r="F45" s="39" t="str">
        <f>'22Q4_P4'!F44</f>
        <v>―</v>
      </c>
      <c r="I45" s="40"/>
      <c r="J45" s="40"/>
      <c r="K45" s="40"/>
      <c r="L45" s="40">
        <v>9441600</v>
      </c>
      <c r="M45" s="40">
        <v>7240800</v>
      </c>
      <c r="N45" s="40">
        <v>5274000</v>
      </c>
      <c r="O45" s="40">
        <v>1758000</v>
      </c>
      <c r="P45" s="40"/>
      <c r="Q45" s="40"/>
      <c r="R45" s="40"/>
      <c r="S45" s="40"/>
      <c r="T45" s="40"/>
      <c r="U45" s="40"/>
      <c r="V45" s="40"/>
      <c r="W45" s="40"/>
      <c r="X45" s="40"/>
      <c r="Z45" s="27" t="s">
        <v>638</v>
      </c>
      <c r="AB45" s="27" t="s">
        <v>89</v>
      </c>
    </row>
    <row r="46" spans="1:28" s="27" customFormat="1" ht="15" customHeight="1" x14ac:dyDescent="0.25">
      <c r="A46" s="38" t="s">
        <v>189</v>
      </c>
      <c r="B46" s="6" t="s">
        <v>205</v>
      </c>
      <c r="C46" s="39" t="str">
        <f t="shared" si="0"/>
        <v>―</v>
      </c>
      <c r="D46" s="39">
        <f t="shared" si="1"/>
        <v>-392.00000010000002</v>
      </c>
      <c r="E46" s="39" t="str">
        <f>'22Q4_P4'!E45</f>
        <v>―</v>
      </c>
      <c r="F46" s="39" t="str">
        <f>'22Q4_P4'!F45</f>
        <v>―</v>
      </c>
      <c r="I46" s="40"/>
      <c r="J46" s="40"/>
      <c r="K46" s="40"/>
      <c r="L46" s="40"/>
      <c r="M46" s="40">
        <v>-81320</v>
      </c>
      <c r="N46" s="40">
        <v>-52847</v>
      </c>
      <c r="O46" s="40"/>
      <c r="P46" s="40"/>
      <c r="Q46" s="40">
        <v>-392046074</v>
      </c>
      <c r="R46" s="40"/>
      <c r="S46" s="40"/>
      <c r="T46" s="40"/>
      <c r="U46" s="40"/>
      <c r="V46" s="40"/>
      <c r="W46" s="40"/>
      <c r="X46" s="40"/>
      <c r="Z46" s="27" t="s">
        <v>638</v>
      </c>
      <c r="AB46" s="27" t="s">
        <v>89</v>
      </c>
    </row>
    <row r="47" spans="1:28" s="27" customFormat="1" ht="15" customHeight="1" x14ac:dyDescent="0.25">
      <c r="A47" s="38" t="s">
        <v>190</v>
      </c>
      <c r="B47" s="6" t="s">
        <v>206</v>
      </c>
      <c r="C47" s="39">
        <f t="shared" si="0"/>
        <v>-943.00000009999997</v>
      </c>
      <c r="D47" s="39">
        <f t="shared" si="1"/>
        <v>-946.00000009999997</v>
      </c>
      <c r="E47" s="39">
        <f>'22Q4_P4'!E46</f>
        <v>-1888.0000001000001</v>
      </c>
      <c r="F47" s="39">
        <f>'22Q4_P4'!F46</f>
        <v>-1891.0000001000001</v>
      </c>
      <c r="I47" s="40"/>
      <c r="J47" s="40"/>
      <c r="K47" s="40"/>
      <c r="L47" s="40">
        <v>-746372022</v>
      </c>
      <c r="M47" s="40">
        <v>-1035088574</v>
      </c>
      <c r="N47" s="40">
        <v>-942686260</v>
      </c>
      <c r="O47" s="40">
        <v>-945332769</v>
      </c>
      <c r="P47" s="40">
        <v>-943578908</v>
      </c>
      <c r="Q47" s="40">
        <v>-946160513</v>
      </c>
      <c r="R47" s="40"/>
      <c r="S47" s="40"/>
      <c r="T47" s="40"/>
      <c r="U47" s="40"/>
      <c r="V47" s="40"/>
      <c r="W47" s="40"/>
      <c r="X47" s="40"/>
      <c r="Z47" s="27" t="s">
        <v>638</v>
      </c>
      <c r="AB47" s="27" t="s">
        <v>89</v>
      </c>
    </row>
    <row r="48" spans="1:28" s="27" customFormat="1" ht="15" customHeight="1" x14ac:dyDescent="0.25">
      <c r="A48" s="38" t="s">
        <v>191</v>
      </c>
      <c r="B48" s="6" t="s">
        <v>548</v>
      </c>
      <c r="C48" s="39">
        <f t="shared" si="0"/>
        <v>-97.000000099999994</v>
      </c>
      <c r="D48" s="39">
        <f t="shared" si="1"/>
        <v>-95.000000099999994</v>
      </c>
      <c r="E48" s="39">
        <f>'22Q4_P4'!E47</f>
        <v>-154.00000009999999</v>
      </c>
      <c r="F48" s="39">
        <f>'22Q4_P4'!F47</f>
        <v>-191.00000009999999</v>
      </c>
      <c r="I48" s="40"/>
      <c r="J48" s="40"/>
      <c r="K48" s="40"/>
      <c r="L48" s="40">
        <v>-38453313</v>
      </c>
      <c r="M48" s="40">
        <v>-46648227</v>
      </c>
      <c r="N48" s="40">
        <v>-64677003</v>
      </c>
      <c r="O48" s="40">
        <v>-74236194</v>
      </c>
      <c r="P48" s="40">
        <v>-97672489</v>
      </c>
      <c r="Q48" s="40">
        <v>-95636975</v>
      </c>
      <c r="R48" s="40"/>
      <c r="S48" s="40"/>
      <c r="T48" s="40"/>
      <c r="U48" s="40"/>
      <c r="V48" s="40"/>
      <c r="W48" s="40"/>
      <c r="X48" s="40"/>
      <c r="Z48" s="27" t="s">
        <v>638</v>
      </c>
      <c r="AB48" s="27" t="s">
        <v>89</v>
      </c>
    </row>
    <row r="49" spans="1:28" s="27" customFormat="1" ht="15" customHeight="1" x14ac:dyDescent="0.25">
      <c r="A49" s="38" t="s">
        <v>124</v>
      </c>
      <c r="B49" s="6" t="s">
        <v>31</v>
      </c>
      <c r="C49" s="39">
        <f t="shared" si="0"/>
        <v>-53.000000100000001</v>
      </c>
      <c r="D49" s="39">
        <f t="shared" si="1"/>
        <v>-266.00000010000002</v>
      </c>
      <c r="E49" s="39">
        <f>'22Q4_P4'!E48</f>
        <v>-13.000000099999999</v>
      </c>
      <c r="F49" s="39">
        <f>'22Q4_P4'!F48</f>
        <v>-55.000000100000001</v>
      </c>
      <c r="I49" s="39">
        <f t="shared" ref="I49:O49" si="7">I50-SUM(I41:I48)</f>
        <v>0</v>
      </c>
      <c r="J49" s="39">
        <f t="shared" si="7"/>
        <v>0</v>
      </c>
      <c r="K49" s="39">
        <f t="shared" si="7"/>
        <v>0</v>
      </c>
      <c r="L49" s="39">
        <f t="shared" si="7"/>
        <v>-12631996</v>
      </c>
      <c r="M49" s="39">
        <f t="shared" si="7"/>
        <v>-324112118</v>
      </c>
      <c r="N49" s="39">
        <f t="shared" si="7"/>
        <v>-1928520</v>
      </c>
      <c r="O49" s="39">
        <f t="shared" si="7"/>
        <v>-7114967</v>
      </c>
      <c r="P49" s="39">
        <f t="shared" ref="P49:X49" si="8">P50-SUM(P41:P48)</f>
        <v>-53875876</v>
      </c>
      <c r="Q49" s="39">
        <f t="shared" si="8"/>
        <v>-266816965</v>
      </c>
      <c r="R49" s="39">
        <f t="shared" si="8"/>
        <v>0</v>
      </c>
      <c r="S49" s="39">
        <f t="shared" si="8"/>
        <v>0</v>
      </c>
      <c r="T49" s="39">
        <f t="shared" si="8"/>
        <v>0</v>
      </c>
      <c r="U49" s="39">
        <f t="shared" si="8"/>
        <v>0</v>
      </c>
      <c r="V49" s="39">
        <f t="shared" si="8"/>
        <v>0</v>
      </c>
      <c r="W49" s="39">
        <f t="shared" si="8"/>
        <v>0</v>
      </c>
      <c r="X49" s="39">
        <f t="shared" si="8"/>
        <v>0</v>
      </c>
      <c r="AB49" s="27" t="s">
        <v>89</v>
      </c>
    </row>
    <row r="50" spans="1:28" s="27" customFormat="1" ht="15" customHeight="1" x14ac:dyDescent="0.25">
      <c r="A50" s="45" t="s">
        <v>192</v>
      </c>
      <c r="B50" s="57" t="s">
        <v>549</v>
      </c>
      <c r="C50" s="46">
        <f t="shared" si="0"/>
        <v>-4089.0000000999999</v>
      </c>
      <c r="D50" s="46">
        <f t="shared" si="1"/>
        <v>-252.00000009999999</v>
      </c>
      <c r="E50" s="46">
        <f>'22Q4_P4'!E49</f>
        <v>3201</v>
      </c>
      <c r="F50" s="46">
        <f>'22Q4_P4'!F49</f>
        <v>-5211.0000000999999</v>
      </c>
      <c r="I50" s="47"/>
      <c r="J50" s="47"/>
      <c r="K50" s="47"/>
      <c r="L50" s="47">
        <v>-1674153731</v>
      </c>
      <c r="M50" s="47">
        <v>-2720014139</v>
      </c>
      <c r="N50" s="47">
        <v>-4116546630</v>
      </c>
      <c r="O50" s="47">
        <v>-3730765430</v>
      </c>
      <c r="P50" s="47">
        <v>-4089831171</v>
      </c>
      <c r="Q50" s="47">
        <v>-252651251</v>
      </c>
      <c r="R50" s="47"/>
      <c r="S50" s="47"/>
      <c r="T50" s="47"/>
      <c r="U50" s="47"/>
      <c r="V50" s="47"/>
      <c r="W50" s="47"/>
      <c r="X50" s="47"/>
      <c r="Z50" s="27" t="s">
        <v>638</v>
      </c>
      <c r="AB50" s="27" t="s">
        <v>89</v>
      </c>
    </row>
    <row r="51" spans="1:28" s="27" customFormat="1" ht="15" customHeight="1" x14ac:dyDescent="0.25">
      <c r="A51" s="45" t="s">
        <v>861</v>
      </c>
      <c r="B51" s="57" t="s">
        <v>207</v>
      </c>
      <c r="C51" s="46">
        <f t="shared" si="0"/>
        <v>-751.00000009999997</v>
      </c>
      <c r="D51" s="46">
        <f t="shared" si="1"/>
        <v>1476</v>
      </c>
      <c r="E51" s="46">
        <f>'22Q4_P4'!E50</f>
        <v>1274</v>
      </c>
      <c r="F51" s="46">
        <f>'22Q4_P4'!F50</f>
        <v>1628</v>
      </c>
      <c r="I51" s="46">
        <f t="shared" ref="I51:O51" si="9">I53-I52</f>
        <v>0</v>
      </c>
      <c r="J51" s="46">
        <f t="shared" si="9"/>
        <v>0</v>
      </c>
      <c r="K51" s="46">
        <f t="shared" si="9"/>
        <v>0</v>
      </c>
      <c r="L51" s="46">
        <f t="shared" si="9"/>
        <v>792112551</v>
      </c>
      <c r="M51" s="46">
        <f t="shared" si="9"/>
        <v>-1242115688</v>
      </c>
      <c r="N51" s="46">
        <f t="shared" si="9"/>
        <v>-1531639032</v>
      </c>
      <c r="O51" s="46">
        <f t="shared" si="9"/>
        <v>-2099101037</v>
      </c>
      <c r="P51" s="46">
        <f t="shared" ref="P51:X51" si="10">P53-P52</f>
        <v>-751173929</v>
      </c>
      <c r="Q51" s="46">
        <f t="shared" si="10"/>
        <v>1476400677</v>
      </c>
      <c r="R51" s="46">
        <f t="shared" si="10"/>
        <v>0</v>
      </c>
      <c r="S51" s="46">
        <f t="shared" si="10"/>
        <v>0</v>
      </c>
      <c r="T51" s="46">
        <f t="shared" si="10"/>
        <v>0</v>
      </c>
      <c r="U51" s="46">
        <f t="shared" si="10"/>
        <v>0</v>
      </c>
      <c r="V51" s="46">
        <f t="shared" si="10"/>
        <v>0</v>
      </c>
      <c r="W51" s="46">
        <f t="shared" si="10"/>
        <v>0</v>
      </c>
      <c r="X51" s="46">
        <f t="shared" si="10"/>
        <v>0</v>
      </c>
      <c r="AB51" s="27" t="s">
        <v>89</v>
      </c>
    </row>
    <row r="52" spans="1:28" s="27" customFormat="1" ht="15" customHeight="1" x14ac:dyDescent="0.25">
      <c r="A52" s="45" t="s">
        <v>193</v>
      </c>
      <c r="B52" s="57" t="s">
        <v>550</v>
      </c>
      <c r="C52" s="46">
        <f t="shared" si="0"/>
        <v>10228</v>
      </c>
      <c r="D52" s="46">
        <f t="shared" si="1"/>
        <v>11857</v>
      </c>
      <c r="E52" s="46">
        <f>'22Q4_P4'!E51</f>
        <v>8953</v>
      </c>
      <c r="F52" s="46">
        <f>'22Q4_P4'!F51</f>
        <v>10228</v>
      </c>
      <c r="I52" s="47"/>
      <c r="J52" s="47"/>
      <c r="K52" s="47"/>
      <c r="L52" s="47">
        <v>7678163501</v>
      </c>
      <c r="M52" s="47">
        <v>9211818018</v>
      </c>
      <c r="N52" s="47">
        <v>11762740224</v>
      </c>
      <c r="O52" s="47">
        <v>8953885336</v>
      </c>
      <c r="P52" s="47">
        <v>10228190704</v>
      </c>
      <c r="Q52" s="47">
        <v>11857028543</v>
      </c>
      <c r="R52" s="47"/>
      <c r="S52" s="47"/>
      <c r="T52" s="47"/>
      <c r="U52" s="47"/>
      <c r="V52" s="47"/>
      <c r="W52" s="47"/>
      <c r="X52" s="47"/>
      <c r="Z52" s="27" t="s">
        <v>638</v>
      </c>
      <c r="AB52" s="27" t="s">
        <v>89</v>
      </c>
    </row>
    <row r="53" spans="1:28" s="27" customFormat="1" ht="15" customHeight="1" x14ac:dyDescent="0.25">
      <c r="A53" s="9" t="s">
        <v>554</v>
      </c>
      <c r="B53" s="57" t="s">
        <v>551</v>
      </c>
      <c r="C53" s="46">
        <f t="shared" si="0"/>
        <v>9477</v>
      </c>
      <c r="D53" s="46">
        <f t="shared" si="1"/>
        <v>13333</v>
      </c>
      <c r="E53" s="46">
        <f>'22Q4_P4'!E52</f>
        <v>10228</v>
      </c>
      <c r="F53" s="46">
        <f>'22Q4_P4'!F52</f>
        <v>11857</v>
      </c>
      <c r="I53" s="47"/>
      <c r="J53" s="47"/>
      <c r="K53" s="47"/>
      <c r="L53" s="47">
        <v>8470276052</v>
      </c>
      <c r="M53" s="47">
        <v>7969702330</v>
      </c>
      <c r="N53" s="47">
        <v>10231101192</v>
      </c>
      <c r="O53" s="47">
        <v>6854784299</v>
      </c>
      <c r="P53" s="47">
        <v>9477016775</v>
      </c>
      <c r="Q53" s="47">
        <v>13333429220</v>
      </c>
      <c r="R53" s="47"/>
      <c r="S53" s="47"/>
      <c r="T53" s="47"/>
      <c r="U53" s="47"/>
      <c r="V53" s="47"/>
      <c r="W53" s="47"/>
      <c r="X53" s="47"/>
      <c r="Z53" s="27" t="s">
        <v>638</v>
      </c>
      <c r="AB53" s="27" t="s">
        <v>89</v>
      </c>
    </row>
    <row r="54" spans="1:28" ht="15" customHeight="1" x14ac:dyDescent="0.25">
      <c r="Y54" s="27"/>
      <c r="Z54" s="27"/>
      <c r="AB54" s="3" t="s">
        <v>89</v>
      </c>
    </row>
    <row r="55" spans="1:28" ht="15" customHeight="1" x14ac:dyDescent="0.2">
      <c r="AB55" s="3" t="s">
        <v>89</v>
      </c>
    </row>
    <row r="56" spans="1:28" ht="15" customHeight="1" x14ac:dyDescent="0.2">
      <c r="A56" s="3" t="s">
        <v>89</v>
      </c>
      <c r="B56" s="3" t="s">
        <v>89</v>
      </c>
      <c r="C56" s="3" t="s">
        <v>89</v>
      </c>
      <c r="D56" s="3" t="s">
        <v>89</v>
      </c>
      <c r="E56" s="3" t="s">
        <v>89</v>
      </c>
      <c r="F56" s="3" t="s">
        <v>89</v>
      </c>
      <c r="G56" s="3" t="s">
        <v>89</v>
      </c>
      <c r="H56" s="3" t="s">
        <v>89</v>
      </c>
      <c r="I56" s="3" t="s">
        <v>89</v>
      </c>
      <c r="J56" s="3" t="s">
        <v>89</v>
      </c>
      <c r="K56" s="3" t="s">
        <v>89</v>
      </c>
      <c r="L56" s="3" t="s">
        <v>89</v>
      </c>
      <c r="M56" s="3" t="s">
        <v>89</v>
      </c>
      <c r="N56" s="3" t="s">
        <v>89</v>
      </c>
      <c r="O56" s="3" t="s">
        <v>89</v>
      </c>
      <c r="P56" s="3" t="s">
        <v>89</v>
      </c>
      <c r="Q56" s="3" t="s">
        <v>89</v>
      </c>
      <c r="R56" s="3" t="s">
        <v>89</v>
      </c>
      <c r="S56" s="3" t="s">
        <v>89</v>
      </c>
      <c r="T56" s="3" t="s">
        <v>89</v>
      </c>
      <c r="U56" s="3" t="s">
        <v>89</v>
      </c>
      <c r="V56" s="3" t="s">
        <v>89</v>
      </c>
      <c r="W56" s="3" t="s">
        <v>89</v>
      </c>
      <c r="X56" s="3" t="s">
        <v>89</v>
      </c>
      <c r="Y56" s="3" t="s">
        <v>89</v>
      </c>
      <c r="Z56" s="3" t="s">
        <v>89</v>
      </c>
      <c r="AA56" s="3" t="s">
        <v>89</v>
      </c>
      <c r="AB56" s="3" t="s">
        <v>89</v>
      </c>
    </row>
  </sheetData>
  <mergeCells count="2">
    <mergeCell ref="A2:F2"/>
    <mergeCell ref="A6:B7"/>
  </mergeCells>
  <phoneticPr fontId="3"/>
  <printOptions horizontalCentered="1"/>
  <pageMargins left="0.7" right="0.7" top="0.75" bottom="0.75" header="0.3" footer="0.3"/>
  <pageSetup paperSize="9" scale="75" orientation="portrait" r:id="rId1"/>
  <headerFooter>
    <oddFooter>&amp;R4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52E8-3CCC-4F7C-A7AF-F7200E55E805}">
  <dimension ref="A1:AD61"/>
  <sheetViews>
    <sheetView defaultGridColor="0" colorId="23" zoomScaleNormal="100" zoomScaleSheetLayoutView="70" workbookViewId="0">
      <pane xSplit="10" ySplit="3" topLeftCell="V25" activePane="bottomRight" state="frozen"/>
      <selection activeCell="E31" sqref="E31"/>
      <selection pane="topRight" activeCell="E31" sqref="E31"/>
      <selection pane="bottomLeft" activeCell="E31" sqref="E31"/>
      <selection pane="bottomRight" activeCell="E31" sqref="E31"/>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641</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117" t="s">
        <v>233</v>
      </c>
      <c r="G6" s="117" t="s">
        <v>234</v>
      </c>
      <c r="H6" s="117" t="s">
        <v>235</v>
      </c>
      <c r="I6" s="122"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119" t="s">
        <v>238</v>
      </c>
      <c r="G7" s="119" t="s">
        <v>239</v>
      </c>
      <c r="H7" s="119" t="s">
        <v>240</v>
      </c>
      <c r="I7" s="118"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623</v>
      </c>
      <c r="B9" s="328" t="s">
        <v>624</v>
      </c>
      <c r="C9" s="330"/>
      <c r="D9" s="39">
        <f t="shared" ref="D9:I11" si="0">+IF(K9="","―",K9)</f>
        <v>7322</v>
      </c>
      <c r="E9" s="39">
        <f t="shared" si="0"/>
        <v>7191</v>
      </c>
      <c r="F9" s="39">
        <f t="shared" si="0"/>
        <v>7457</v>
      </c>
      <c r="G9" s="39">
        <f t="shared" si="0"/>
        <v>7555</v>
      </c>
      <c r="H9" s="39">
        <f t="shared" si="0"/>
        <v>7490</v>
      </c>
      <c r="I9" s="39">
        <f t="shared" si="0"/>
        <v>7514</v>
      </c>
      <c r="J9" s="65"/>
      <c r="K9" s="40">
        <v>7322</v>
      </c>
      <c r="L9" s="40">
        <v>7191</v>
      </c>
      <c r="M9" s="40">
        <v>7457</v>
      </c>
      <c r="N9" s="40">
        <v>7555</v>
      </c>
      <c r="O9" s="40">
        <v>7490</v>
      </c>
      <c r="P9" s="40">
        <v>7514</v>
      </c>
      <c r="Q9" s="65"/>
      <c r="R9" s="65"/>
      <c r="S9" s="65"/>
      <c r="T9" s="65"/>
      <c r="U9" s="65"/>
      <c r="V9" s="65"/>
      <c r="W9" s="65"/>
      <c r="X9" s="65"/>
      <c r="Y9" s="65"/>
      <c r="Z9" s="65"/>
      <c r="AA9" s="65"/>
      <c r="AB9" s="65" t="s">
        <v>650</v>
      </c>
      <c r="AC9" s="65"/>
      <c r="AD9" s="3" t="s">
        <v>89</v>
      </c>
    </row>
    <row r="10" spans="1:30" s="27" customFormat="1" ht="15" customHeight="1" x14ac:dyDescent="0.25">
      <c r="A10" s="49" t="s">
        <v>625</v>
      </c>
      <c r="B10" s="328" t="s">
        <v>626</v>
      </c>
      <c r="C10" s="330"/>
      <c r="D10" s="39">
        <f t="shared" si="0"/>
        <v>14010</v>
      </c>
      <c r="E10" s="39">
        <f t="shared" si="0"/>
        <v>13948</v>
      </c>
      <c r="F10" s="39">
        <f t="shared" si="0"/>
        <v>14045</v>
      </c>
      <c r="G10" s="39">
        <f t="shared" si="0"/>
        <v>14102</v>
      </c>
      <c r="H10" s="39">
        <f t="shared" si="0"/>
        <v>13941</v>
      </c>
      <c r="I10" s="39">
        <f t="shared" si="0"/>
        <v>14067</v>
      </c>
      <c r="J10" s="65"/>
      <c r="K10" s="40">
        <v>14010</v>
      </c>
      <c r="L10" s="40">
        <v>13948</v>
      </c>
      <c r="M10" s="40">
        <v>14045</v>
      </c>
      <c r="N10" s="40">
        <v>14102</v>
      </c>
      <c r="O10" s="40">
        <v>13941</v>
      </c>
      <c r="P10" s="40">
        <v>14067</v>
      </c>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 t="shared" si="0"/>
        <v>91.341163616498221</v>
      </c>
      <c r="E11" s="89">
        <f t="shared" si="0"/>
        <v>93.96467806980948</v>
      </c>
      <c r="F11" s="89">
        <f t="shared" si="0"/>
        <v>88.346520048276787</v>
      </c>
      <c r="G11" s="89">
        <f t="shared" si="0"/>
        <v>86.657842488418254</v>
      </c>
      <c r="H11" s="89">
        <f t="shared" si="0"/>
        <v>86.128170894526022</v>
      </c>
      <c r="I11" s="89">
        <f t="shared" si="0"/>
        <v>87.210540324727177</v>
      </c>
      <c r="J11" s="65"/>
      <c r="K11" s="98">
        <f t="shared" ref="K11:P11" si="1">+IFERROR((K10/K9-1)*100,"―")</f>
        <v>91.341163616498221</v>
      </c>
      <c r="L11" s="98">
        <f t="shared" si="1"/>
        <v>93.96467806980948</v>
      </c>
      <c r="M11" s="98">
        <f t="shared" si="1"/>
        <v>88.346520048276787</v>
      </c>
      <c r="N11" s="98">
        <f t="shared" si="1"/>
        <v>86.657842488418254</v>
      </c>
      <c r="O11" s="98">
        <f t="shared" si="1"/>
        <v>86.128170894526022</v>
      </c>
      <c r="P11" s="98">
        <f t="shared" si="1"/>
        <v>87.210540324727177</v>
      </c>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623</v>
      </c>
      <c r="B13" s="328" t="s">
        <v>624</v>
      </c>
      <c r="C13" s="330"/>
      <c r="D13" s="39">
        <f t="shared" ref="D13:I15" si="2">+IF(K13="","―",K13)</f>
        <v>10624</v>
      </c>
      <c r="E13" s="39">
        <f t="shared" si="2"/>
        <v>10105</v>
      </c>
      <c r="F13" s="39">
        <f t="shared" si="2"/>
        <v>11205</v>
      </c>
      <c r="G13" s="39">
        <f t="shared" si="2"/>
        <v>11329</v>
      </c>
      <c r="H13" s="39">
        <f t="shared" si="2"/>
        <v>11162</v>
      </c>
      <c r="I13" s="39">
        <f t="shared" si="2"/>
        <v>11267</v>
      </c>
      <c r="J13" s="65"/>
      <c r="K13" s="40">
        <v>10624</v>
      </c>
      <c r="L13" s="40">
        <v>10105</v>
      </c>
      <c r="M13" s="40">
        <v>11205</v>
      </c>
      <c r="N13" s="40">
        <v>11329</v>
      </c>
      <c r="O13" s="40">
        <v>11162</v>
      </c>
      <c r="P13" s="40">
        <v>11267</v>
      </c>
      <c r="Q13" s="65"/>
      <c r="R13" s="65"/>
      <c r="S13" s="65"/>
      <c r="T13" s="65"/>
      <c r="U13" s="65"/>
      <c r="V13" s="65"/>
      <c r="W13" s="65"/>
      <c r="X13" s="65"/>
      <c r="Y13" s="65"/>
      <c r="Z13" s="65"/>
      <c r="AA13" s="65"/>
      <c r="AB13" s="65" t="s">
        <v>650</v>
      </c>
      <c r="AC13" s="65"/>
      <c r="AD13" s="3" t="s">
        <v>89</v>
      </c>
    </row>
    <row r="14" spans="1:30" s="27" customFormat="1" ht="15" customHeight="1" x14ac:dyDescent="0.25">
      <c r="A14" s="49" t="s">
        <v>625</v>
      </c>
      <c r="B14" s="328" t="s">
        <v>626</v>
      </c>
      <c r="C14" s="330"/>
      <c r="D14" s="39">
        <f t="shared" si="2"/>
        <v>12133</v>
      </c>
      <c r="E14" s="39">
        <f t="shared" si="2"/>
        <v>11797</v>
      </c>
      <c r="F14" s="39">
        <f t="shared" si="2"/>
        <v>11928</v>
      </c>
      <c r="G14" s="39">
        <f t="shared" si="2"/>
        <v>12044</v>
      </c>
      <c r="H14" s="39">
        <f t="shared" si="2"/>
        <v>11963</v>
      </c>
      <c r="I14" s="39">
        <f t="shared" si="2"/>
        <v>11897</v>
      </c>
      <c r="J14" s="65"/>
      <c r="K14" s="40">
        <v>12133</v>
      </c>
      <c r="L14" s="40">
        <v>11797</v>
      </c>
      <c r="M14" s="40">
        <v>11928</v>
      </c>
      <c r="N14" s="40">
        <v>12044</v>
      </c>
      <c r="O14" s="40">
        <v>11963</v>
      </c>
      <c r="P14" s="40">
        <v>11897</v>
      </c>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 t="shared" si="2"/>
        <v>14.203689759036141</v>
      </c>
      <c r="E15" s="89">
        <f t="shared" si="2"/>
        <v>16.744186046511622</v>
      </c>
      <c r="F15" s="89">
        <f t="shared" si="2"/>
        <v>6.4524765729585098</v>
      </c>
      <c r="G15" s="89">
        <f t="shared" si="2"/>
        <v>6.3112366493070837</v>
      </c>
      <c r="H15" s="89">
        <f t="shared" si="2"/>
        <v>7.176133309442756</v>
      </c>
      <c r="I15" s="89">
        <f t="shared" si="2"/>
        <v>5.5915505458418391</v>
      </c>
      <c r="J15" s="65"/>
      <c r="K15" s="98">
        <f t="shared" ref="K15:P15" si="3">+IFERROR((K14/K13-1)*100,"―")</f>
        <v>14.203689759036141</v>
      </c>
      <c r="L15" s="98">
        <f t="shared" si="3"/>
        <v>16.744186046511622</v>
      </c>
      <c r="M15" s="98">
        <f t="shared" si="3"/>
        <v>6.4524765729585098</v>
      </c>
      <c r="N15" s="98">
        <f t="shared" si="3"/>
        <v>6.3112366493070837</v>
      </c>
      <c r="O15" s="98">
        <f t="shared" si="3"/>
        <v>7.176133309442756</v>
      </c>
      <c r="P15" s="98">
        <f t="shared" si="3"/>
        <v>5.5915505458418391</v>
      </c>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117" t="s">
        <v>244</v>
      </c>
      <c r="E17" s="117" t="s">
        <v>245</v>
      </c>
      <c r="F17" s="117" t="s">
        <v>246</v>
      </c>
      <c r="G17" s="117" t="s">
        <v>247</v>
      </c>
      <c r="H17" s="117" t="s">
        <v>248</v>
      </c>
      <c r="I17" s="31" t="s">
        <v>249</v>
      </c>
      <c r="K17" s="29" t="s">
        <v>244</v>
      </c>
      <c r="L17" s="29" t="s">
        <v>245</v>
      </c>
      <c r="M17" s="29" t="s">
        <v>246</v>
      </c>
      <c r="N17" s="29" t="s">
        <v>247</v>
      </c>
      <c r="O17" s="29" t="s">
        <v>248</v>
      </c>
      <c r="P17" s="29" t="s">
        <v>249</v>
      </c>
      <c r="AD17" s="3" t="s">
        <v>89</v>
      </c>
    </row>
    <row r="18" spans="1:30" s="27" customFormat="1" ht="15" customHeight="1" x14ac:dyDescent="0.25">
      <c r="A18" s="314"/>
      <c r="B18" s="324"/>
      <c r="C18" s="315"/>
      <c r="D18" s="119" t="s">
        <v>250</v>
      </c>
      <c r="E18" s="119" t="s">
        <v>251</v>
      </c>
      <c r="F18" s="119" t="s">
        <v>252</v>
      </c>
      <c r="G18" s="119" t="s">
        <v>253</v>
      </c>
      <c r="H18" s="119" t="s">
        <v>254</v>
      </c>
      <c r="I18" s="35" t="s">
        <v>218</v>
      </c>
      <c r="K18" s="33" t="s">
        <v>250</v>
      </c>
      <c r="L18" s="33" t="s">
        <v>251</v>
      </c>
      <c r="M18" s="33" t="s">
        <v>252</v>
      </c>
      <c r="N18" s="33" t="s">
        <v>253</v>
      </c>
      <c r="O18" s="33" t="s">
        <v>254</v>
      </c>
      <c r="P18" s="33"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623</v>
      </c>
      <c r="B20" s="328" t="s">
        <v>624</v>
      </c>
      <c r="C20" s="330"/>
      <c r="D20" s="39">
        <f t="shared" ref="D20:I22" si="4">+IF(K20="","―",K20)</f>
        <v>14086</v>
      </c>
      <c r="E20" s="39">
        <f t="shared" si="4"/>
        <v>14058</v>
      </c>
      <c r="F20" s="39">
        <f t="shared" si="4"/>
        <v>14045</v>
      </c>
      <c r="G20" s="39">
        <f t="shared" si="4"/>
        <v>13840</v>
      </c>
      <c r="H20" s="39">
        <f t="shared" si="4"/>
        <v>13820</v>
      </c>
      <c r="I20" s="39">
        <f t="shared" si="4"/>
        <v>13956</v>
      </c>
      <c r="J20" s="65"/>
      <c r="K20" s="40">
        <v>14086</v>
      </c>
      <c r="L20" s="40">
        <v>14058</v>
      </c>
      <c r="M20" s="40">
        <v>14045</v>
      </c>
      <c r="N20" s="40">
        <v>13840</v>
      </c>
      <c r="O20" s="40">
        <v>13820</v>
      </c>
      <c r="P20" s="40">
        <v>13956</v>
      </c>
      <c r="Q20" s="65"/>
      <c r="R20" s="65"/>
      <c r="S20" s="65"/>
      <c r="T20" s="65"/>
      <c r="U20" s="65"/>
      <c r="V20" s="65"/>
      <c r="W20" s="65"/>
      <c r="X20" s="65"/>
      <c r="Y20" s="65"/>
      <c r="Z20" s="65"/>
      <c r="AA20" s="65"/>
      <c r="AB20" s="65" t="s">
        <v>650</v>
      </c>
      <c r="AC20" s="65"/>
      <c r="AD20" s="3" t="s">
        <v>89</v>
      </c>
    </row>
    <row r="21" spans="1:30" s="27" customFormat="1" ht="15" customHeight="1" x14ac:dyDescent="0.25">
      <c r="A21" s="49" t="s">
        <v>625</v>
      </c>
      <c r="B21" s="328" t="s">
        <v>626</v>
      </c>
      <c r="C21" s="330"/>
      <c r="D21" s="39">
        <f t="shared" si="4"/>
        <v>14172</v>
      </c>
      <c r="E21" s="39">
        <f t="shared" si="4"/>
        <v>14238</v>
      </c>
      <c r="F21" s="39">
        <f t="shared" si="4"/>
        <v>14317</v>
      </c>
      <c r="G21" s="39">
        <f t="shared" si="4"/>
        <v>14136</v>
      </c>
      <c r="H21" s="39">
        <f t="shared" si="4"/>
        <v>13988</v>
      </c>
      <c r="I21" s="39">
        <f t="shared" si="4"/>
        <v>14151</v>
      </c>
      <c r="J21" s="65"/>
      <c r="K21" s="40">
        <v>14172</v>
      </c>
      <c r="L21" s="40">
        <v>14238</v>
      </c>
      <c r="M21" s="40">
        <v>14317</v>
      </c>
      <c r="N21" s="40">
        <v>14136</v>
      </c>
      <c r="O21" s="40">
        <v>13988</v>
      </c>
      <c r="P21" s="40">
        <v>14151</v>
      </c>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f t="shared" si="4"/>
        <v>0.61053528325998307</v>
      </c>
      <c r="E22" s="89">
        <f t="shared" si="4"/>
        <v>1.2804097311139628</v>
      </c>
      <c r="F22" s="89">
        <f t="shared" si="4"/>
        <v>1.9366322534709823</v>
      </c>
      <c r="G22" s="89">
        <f t="shared" si="4"/>
        <v>2.1387283236994126</v>
      </c>
      <c r="H22" s="89">
        <f t="shared" si="4"/>
        <v>1.2156295224312608</v>
      </c>
      <c r="I22" s="89">
        <f t="shared" si="4"/>
        <v>1.397248495270853</v>
      </c>
      <c r="J22" s="65"/>
      <c r="K22" s="98">
        <f t="shared" ref="K22:P22" si="5">+IFERROR((K21/K20-1)*100,"―")</f>
        <v>0.61053528325998307</v>
      </c>
      <c r="L22" s="98">
        <f t="shared" si="5"/>
        <v>1.2804097311139628</v>
      </c>
      <c r="M22" s="98">
        <f t="shared" si="5"/>
        <v>1.9366322534709823</v>
      </c>
      <c r="N22" s="98">
        <f t="shared" si="5"/>
        <v>2.1387283236994126</v>
      </c>
      <c r="O22" s="98">
        <f t="shared" si="5"/>
        <v>1.2156295224312608</v>
      </c>
      <c r="P22" s="98">
        <f t="shared" si="5"/>
        <v>1.397248495270853</v>
      </c>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623</v>
      </c>
      <c r="B24" s="328" t="s">
        <v>624</v>
      </c>
      <c r="C24" s="330"/>
      <c r="D24" s="39">
        <f t="shared" ref="D24:I26" si="6">+IF(K24="","―",K24)</f>
        <v>12360</v>
      </c>
      <c r="E24" s="39">
        <f t="shared" si="6"/>
        <v>12303</v>
      </c>
      <c r="F24" s="39">
        <f t="shared" si="6"/>
        <v>12220</v>
      </c>
      <c r="G24" s="39">
        <f t="shared" si="6"/>
        <v>11761</v>
      </c>
      <c r="H24" s="39">
        <f t="shared" si="6"/>
        <v>11881</v>
      </c>
      <c r="I24" s="39">
        <f t="shared" si="6"/>
        <v>12153</v>
      </c>
      <c r="J24" s="65"/>
      <c r="K24" s="40">
        <v>12360</v>
      </c>
      <c r="L24" s="40">
        <v>12303</v>
      </c>
      <c r="M24" s="40">
        <v>12220</v>
      </c>
      <c r="N24" s="40">
        <v>11761</v>
      </c>
      <c r="O24" s="40">
        <v>11881</v>
      </c>
      <c r="P24" s="40">
        <v>12153</v>
      </c>
      <c r="Q24" s="65"/>
      <c r="R24" s="65"/>
      <c r="S24" s="65"/>
      <c r="T24" s="65"/>
      <c r="U24" s="65"/>
      <c r="V24" s="65"/>
      <c r="W24" s="65"/>
      <c r="X24" s="65"/>
      <c r="Y24" s="65"/>
      <c r="Z24" s="65"/>
      <c r="AA24" s="65"/>
      <c r="AB24" s="65" t="s">
        <v>650</v>
      </c>
      <c r="AC24" s="65"/>
      <c r="AD24" s="3" t="s">
        <v>89</v>
      </c>
    </row>
    <row r="25" spans="1:30" s="27" customFormat="1" ht="15" customHeight="1" x14ac:dyDescent="0.25">
      <c r="A25" s="49" t="s">
        <v>625</v>
      </c>
      <c r="B25" s="328" t="s">
        <v>626</v>
      </c>
      <c r="C25" s="330"/>
      <c r="D25" s="39">
        <f t="shared" si="6"/>
        <v>12056</v>
      </c>
      <c r="E25" s="39">
        <f t="shared" si="6"/>
        <v>12220</v>
      </c>
      <c r="F25" s="39">
        <f t="shared" si="6"/>
        <v>12226</v>
      </c>
      <c r="G25" s="39">
        <f t="shared" si="6"/>
        <v>12000</v>
      </c>
      <c r="H25" s="39">
        <f t="shared" si="6"/>
        <v>11564</v>
      </c>
      <c r="I25" s="39">
        <f t="shared" si="6"/>
        <v>11744</v>
      </c>
      <c r="J25" s="65"/>
      <c r="K25" s="40">
        <v>12056</v>
      </c>
      <c r="L25" s="40">
        <v>12220</v>
      </c>
      <c r="M25" s="40">
        <v>12226</v>
      </c>
      <c r="N25" s="40">
        <v>12000</v>
      </c>
      <c r="O25" s="40">
        <v>11564</v>
      </c>
      <c r="P25" s="40">
        <v>11744</v>
      </c>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f t="shared" si="6"/>
        <v>-2.4595469255663471</v>
      </c>
      <c r="E26" s="89">
        <f t="shared" si="6"/>
        <v>-0.67463220352759201</v>
      </c>
      <c r="F26" s="89">
        <f t="shared" si="6"/>
        <v>4.9099836333876823E-2</v>
      </c>
      <c r="G26" s="89">
        <f t="shared" si="6"/>
        <v>2.0321401241391035</v>
      </c>
      <c r="H26" s="89">
        <f t="shared" si="6"/>
        <v>-2.6681255786550007</v>
      </c>
      <c r="I26" s="89">
        <f t="shared" si="6"/>
        <v>-3.3654241751007952</v>
      </c>
      <c r="J26" s="65"/>
      <c r="K26" s="98">
        <f t="shared" ref="K26:P26" si="7">+IFERROR((K25/K24-1)*100,"―")</f>
        <v>-2.4595469255663471</v>
      </c>
      <c r="L26" s="98">
        <f t="shared" si="7"/>
        <v>-0.67463220352759201</v>
      </c>
      <c r="M26" s="98">
        <f t="shared" si="7"/>
        <v>4.9099836333876823E-2</v>
      </c>
      <c r="N26" s="98">
        <f t="shared" si="7"/>
        <v>2.0321401241391035</v>
      </c>
      <c r="O26" s="98">
        <f t="shared" si="7"/>
        <v>-2.6681255786550007</v>
      </c>
      <c r="P26" s="98">
        <f t="shared" si="7"/>
        <v>-3.3654241751007952</v>
      </c>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117" t="s">
        <v>233</v>
      </c>
      <c r="G28" s="117" t="s">
        <v>234</v>
      </c>
      <c r="H28" s="117" t="s">
        <v>235</v>
      </c>
      <c r="I28" s="122"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119" t="s">
        <v>238</v>
      </c>
      <c r="G29" s="119" t="s">
        <v>239</v>
      </c>
      <c r="H29" s="119" t="s">
        <v>240</v>
      </c>
      <c r="I29" s="118"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627</v>
      </c>
      <c r="B31" s="328" t="s">
        <v>628</v>
      </c>
      <c r="C31" s="330"/>
      <c r="D31" s="39">
        <f t="shared" ref="D31:I35" si="8">+IF(K31="","―",K31)</f>
        <v>3460</v>
      </c>
      <c r="E31" s="39">
        <f t="shared" si="8"/>
        <v>3445</v>
      </c>
      <c r="F31" s="39">
        <f t="shared" si="8"/>
        <v>3467</v>
      </c>
      <c r="G31" s="39">
        <f t="shared" si="8"/>
        <v>3482</v>
      </c>
      <c r="H31" s="39">
        <f t="shared" si="8"/>
        <v>3477</v>
      </c>
      <c r="I31" s="39">
        <f t="shared" si="8"/>
        <v>3468</v>
      </c>
      <c r="J31" s="65"/>
      <c r="K31" s="40">
        <v>3460</v>
      </c>
      <c r="L31" s="40">
        <v>3445</v>
      </c>
      <c r="M31" s="40">
        <v>3467</v>
      </c>
      <c r="N31" s="40">
        <v>3482</v>
      </c>
      <c r="O31" s="40">
        <v>3477</v>
      </c>
      <c r="P31" s="40">
        <v>3468</v>
      </c>
      <c r="Q31" s="65"/>
      <c r="R31" s="65"/>
      <c r="S31" s="65"/>
      <c r="T31" s="65"/>
      <c r="U31" s="65"/>
      <c r="V31" s="65"/>
      <c r="W31" s="65"/>
      <c r="X31" s="65"/>
      <c r="Y31" s="65"/>
      <c r="Z31" s="65"/>
      <c r="AA31" s="65"/>
      <c r="AB31" s="65" t="s">
        <v>650</v>
      </c>
      <c r="AC31" s="65"/>
      <c r="AD31" s="3" t="s">
        <v>89</v>
      </c>
    </row>
    <row r="32" spans="1:30" s="27" customFormat="1" ht="15" customHeight="1" x14ac:dyDescent="0.25">
      <c r="A32" s="49" t="s">
        <v>630</v>
      </c>
      <c r="B32" s="328" t="s">
        <v>629</v>
      </c>
      <c r="C32" s="330"/>
      <c r="D32" s="39">
        <f t="shared" si="8"/>
        <v>3933</v>
      </c>
      <c r="E32" s="39">
        <f t="shared" si="8"/>
        <v>3879</v>
      </c>
      <c r="F32" s="39">
        <f t="shared" si="8"/>
        <v>3862</v>
      </c>
      <c r="G32" s="39">
        <f t="shared" si="8"/>
        <v>3952</v>
      </c>
      <c r="H32" s="39">
        <f t="shared" si="8"/>
        <v>3942</v>
      </c>
      <c r="I32" s="39">
        <f t="shared" si="8"/>
        <v>3953</v>
      </c>
      <c r="J32" s="65"/>
      <c r="K32" s="40">
        <v>3933</v>
      </c>
      <c r="L32" s="40">
        <v>3879</v>
      </c>
      <c r="M32" s="40">
        <v>3862</v>
      </c>
      <c r="N32" s="40">
        <v>3952</v>
      </c>
      <c r="O32" s="40">
        <v>3942</v>
      </c>
      <c r="P32" s="40">
        <v>3953</v>
      </c>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 t="shared" si="8"/>
        <v>13.670520231213867</v>
      </c>
      <c r="E33" s="89">
        <f t="shared" si="8"/>
        <v>12.597968069666177</v>
      </c>
      <c r="F33" s="89">
        <f t="shared" si="8"/>
        <v>11.393135275454291</v>
      </c>
      <c r="G33" s="89">
        <f t="shared" si="8"/>
        <v>13.497989661114307</v>
      </c>
      <c r="H33" s="89">
        <f t="shared" si="8"/>
        <v>13.373597929249348</v>
      </c>
      <c r="I33" s="89">
        <f t="shared" si="8"/>
        <v>13.985005767012693</v>
      </c>
      <c r="J33" s="65"/>
      <c r="K33" s="98">
        <f t="shared" ref="K33:P33" si="9">+IFERROR((K32/K31-1)*100,"―")</f>
        <v>13.670520231213867</v>
      </c>
      <c r="L33" s="98">
        <f t="shared" si="9"/>
        <v>12.597968069666177</v>
      </c>
      <c r="M33" s="98">
        <f t="shared" si="9"/>
        <v>11.393135275454291</v>
      </c>
      <c r="N33" s="98">
        <f t="shared" si="9"/>
        <v>13.497989661114307</v>
      </c>
      <c r="O33" s="98">
        <f t="shared" si="9"/>
        <v>13.373597929249348</v>
      </c>
      <c r="P33" s="98">
        <f t="shared" si="9"/>
        <v>13.985005767012693</v>
      </c>
      <c r="Q33" s="65"/>
      <c r="R33" s="65"/>
      <c r="S33" s="65"/>
      <c r="T33" s="65"/>
      <c r="U33" s="65"/>
      <c r="V33" s="65"/>
      <c r="W33" s="65"/>
      <c r="X33" s="65"/>
      <c r="Y33" s="65"/>
      <c r="Z33" s="65"/>
      <c r="AA33" s="65"/>
      <c r="AB33" s="65"/>
      <c r="AC33" s="65"/>
      <c r="AD33" s="3" t="s">
        <v>89</v>
      </c>
    </row>
    <row r="34" spans="1:30" s="27" customFormat="1" ht="15" customHeight="1" x14ac:dyDescent="0.25">
      <c r="A34" s="72" t="s">
        <v>633</v>
      </c>
      <c r="B34" s="337" t="s">
        <v>631</v>
      </c>
      <c r="C34" s="339"/>
      <c r="D34" s="96">
        <f t="shared" si="8"/>
        <v>96.810296586457753</v>
      </c>
      <c r="E34" s="96">
        <f t="shared" si="8"/>
        <v>96.390598768886406</v>
      </c>
      <c r="F34" s="96">
        <f t="shared" si="8"/>
        <v>97.006155567991044</v>
      </c>
      <c r="G34" s="96">
        <f t="shared" si="8"/>
        <v>97.399999999999991</v>
      </c>
      <c r="H34" s="96">
        <f t="shared" si="8"/>
        <v>97.3</v>
      </c>
      <c r="I34" s="96">
        <f t="shared" si="8"/>
        <v>97</v>
      </c>
      <c r="J34" s="65"/>
      <c r="K34" s="97">
        <v>96.810296586457753</v>
      </c>
      <c r="L34" s="97">
        <v>96.390598768886406</v>
      </c>
      <c r="M34" s="97">
        <v>97.006155567991044</v>
      </c>
      <c r="N34" s="97">
        <v>97.399999999999991</v>
      </c>
      <c r="O34" s="97">
        <v>97.3</v>
      </c>
      <c r="P34" s="97">
        <v>97</v>
      </c>
      <c r="Q34" s="65"/>
      <c r="R34" s="65"/>
      <c r="S34" s="65"/>
      <c r="T34" s="65"/>
      <c r="U34" s="65"/>
      <c r="V34" s="65"/>
      <c r="W34" s="65"/>
      <c r="X34" s="65"/>
      <c r="Y34" s="65"/>
      <c r="Z34" s="65"/>
      <c r="AA34" s="65"/>
      <c r="AB34" s="65" t="s">
        <v>650</v>
      </c>
      <c r="AC34" s="65"/>
      <c r="AD34" s="3" t="s">
        <v>89</v>
      </c>
    </row>
    <row r="35" spans="1:30" s="27" customFormat="1" ht="15" customHeight="1" x14ac:dyDescent="0.25">
      <c r="A35" s="50" t="s">
        <v>634</v>
      </c>
      <c r="B35" s="317" t="s">
        <v>632</v>
      </c>
      <c r="C35" s="319"/>
      <c r="D35" s="98">
        <f t="shared" si="8"/>
        <v>94.6</v>
      </c>
      <c r="E35" s="98">
        <f t="shared" si="8"/>
        <v>93.5</v>
      </c>
      <c r="F35" s="98">
        <f t="shared" si="8"/>
        <v>92.9</v>
      </c>
      <c r="G35" s="98">
        <f t="shared" si="8"/>
        <v>93.4</v>
      </c>
      <c r="H35" s="98">
        <f t="shared" si="8"/>
        <v>93.2</v>
      </c>
      <c r="I35" s="98">
        <f t="shared" si="8"/>
        <v>93.451536643026003</v>
      </c>
      <c r="J35" s="65"/>
      <c r="K35" s="99">
        <v>94.6</v>
      </c>
      <c r="L35" s="99">
        <v>93.5</v>
      </c>
      <c r="M35" s="99">
        <v>92.9</v>
      </c>
      <c r="N35" s="99">
        <v>93.4</v>
      </c>
      <c r="O35" s="99">
        <v>93.2</v>
      </c>
      <c r="P35" s="99">
        <v>93.451536643026003</v>
      </c>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117" t="s">
        <v>244</v>
      </c>
      <c r="E37" s="117" t="s">
        <v>245</v>
      </c>
      <c r="F37" s="117" t="s">
        <v>246</v>
      </c>
      <c r="G37" s="117" t="s">
        <v>247</v>
      </c>
      <c r="H37" s="117" t="s">
        <v>248</v>
      </c>
      <c r="I37" s="31"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119" t="s">
        <v>250</v>
      </c>
      <c r="E38" s="119" t="s">
        <v>251</v>
      </c>
      <c r="F38" s="119" t="s">
        <v>252</v>
      </c>
      <c r="G38" s="119" t="s">
        <v>253</v>
      </c>
      <c r="H38" s="119" t="s">
        <v>254</v>
      </c>
      <c r="I38" s="35"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627</v>
      </c>
      <c r="B40" s="328" t="s">
        <v>628</v>
      </c>
      <c r="C40" s="330"/>
      <c r="D40" s="39">
        <f t="shared" ref="D40:I44" si="10">+IF(K40="","―",K40)</f>
        <v>3739</v>
      </c>
      <c r="E40" s="39">
        <f t="shared" si="10"/>
        <v>3738</v>
      </c>
      <c r="F40" s="39">
        <f t="shared" si="10"/>
        <v>3923</v>
      </c>
      <c r="G40" s="39">
        <f t="shared" si="10"/>
        <v>3906</v>
      </c>
      <c r="H40" s="39">
        <f t="shared" si="10"/>
        <v>3936</v>
      </c>
      <c r="I40" s="39">
        <f t="shared" si="10"/>
        <v>3930</v>
      </c>
      <c r="J40" s="65"/>
      <c r="K40" s="40">
        <v>3739</v>
      </c>
      <c r="L40" s="40">
        <v>3738</v>
      </c>
      <c r="M40" s="40">
        <v>3923</v>
      </c>
      <c r="N40" s="40">
        <v>3906</v>
      </c>
      <c r="O40" s="40">
        <v>3936</v>
      </c>
      <c r="P40" s="40">
        <v>3930</v>
      </c>
      <c r="Q40" s="65"/>
      <c r="R40" s="65"/>
      <c r="S40" s="65"/>
      <c r="T40" s="65"/>
      <c r="U40" s="65"/>
      <c r="V40" s="65"/>
      <c r="W40" s="65"/>
      <c r="X40" s="65"/>
      <c r="Y40" s="65"/>
      <c r="Z40" s="65"/>
      <c r="AA40" s="65"/>
      <c r="AB40" s="65" t="s">
        <v>650</v>
      </c>
      <c r="AC40" s="65"/>
      <c r="AD40" s="3" t="s">
        <v>89</v>
      </c>
    </row>
    <row r="41" spans="1:30" s="27" customFormat="1" ht="15" customHeight="1" x14ac:dyDescent="0.25">
      <c r="A41" s="49" t="s">
        <v>630</v>
      </c>
      <c r="B41" s="328" t="s">
        <v>629</v>
      </c>
      <c r="C41" s="330"/>
      <c r="D41" s="39">
        <f t="shared" si="10"/>
        <v>3953</v>
      </c>
      <c r="E41" s="39">
        <f t="shared" si="10"/>
        <v>4088</v>
      </c>
      <c r="F41" s="39">
        <f t="shared" si="10"/>
        <v>4078</v>
      </c>
      <c r="G41" s="39">
        <f t="shared" si="10"/>
        <v>4072</v>
      </c>
      <c r="H41" s="39">
        <f t="shared" si="10"/>
        <v>4056</v>
      </c>
      <c r="I41" s="39">
        <f t="shared" si="10"/>
        <v>4054</v>
      </c>
      <c r="J41" s="65"/>
      <c r="K41" s="40">
        <v>3953</v>
      </c>
      <c r="L41" s="40">
        <v>4088</v>
      </c>
      <c r="M41" s="40">
        <v>4078</v>
      </c>
      <c r="N41" s="40">
        <v>4072</v>
      </c>
      <c r="O41" s="40">
        <v>4056</v>
      </c>
      <c r="P41" s="40">
        <v>4054</v>
      </c>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f t="shared" si="10"/>
        <v>5.723455469376848</v>
      </c>
      <c r="E42" s="89">
        <f t="shared" si="10"/>
        <v>9.3632958801498134</v>
      </c>
      <c r="F42" s="89">
        <f t="shared" si="10"/>
        <v>3.9510578638796812</v>
      </c>
      <c r="G42" s="89">
        <f t="shared" si="10"/>
        <v>4.2498719918074856</v>
      </c>
      <c r="H42" s="89">
        <f t="shared" si="10"/>
        <v>3.0487804878048808</v>
      </c>
      <c r="I42" s="89">
        <f t="shared" si="10"/>
        <v>3.1552162849872722</v>
      </c>
      <c r="J42" s="65"/>
      <c r="K42" s="98">
        <f t="shared" ref="K42:P42" si="11">+IFERROR((K41/K40-1)*100,"―")</f>
        <v>5.723455469376848</v>
      </c>
      <c r="L42" s="98">
        <f t="shared" si="11"/>
        <v>9.3632958801498134</v>
      </c>
      <c r="M42" s="98">
        <f t="shared" si="11"/>
        <v>3.9510578638796812</v>
      </c>
      <c r="N42" s="98">
        <f t="shared" si="11"/>
        <v>4.2498719918074856</v>
      </c>
      <c r="O42" s="98">
        <f t="shared" si="11"/>
        <v>3.0487804878048808</v>
      </c>
      <c r="P42" s="98">
        <f t="shared" si="11"/>
        <v>3.1552162849872722</v>
      </c>
      <c r="Q42" s="65"/>
      <c r="R42" s="65"/>
      <c r="S42" s="65"/>
      <c r="T42" s="65"/>
      <c r="U42" s="65"/>
      <c r="V42" s="65"/>
      <c r="W42" s="65"/>
      <c r="X42" s="65"/>
      <c r="Y42" s="65"/>
      <c r="Z42" s="65"/>
      <c r="AA42" s="65"/>
      <c r="AB42" s="65"/>
      <c r="AC42" s="65"/>
      <c r="AD42" s="3" t="s">
        <v>89</v>
      </c>
    </row>
    <row r="43" spans="1:30" s="27" customFormat="1" ht="15" customHeight="1" x14ac:dyDescent="0.25">
      <c r="A43" s="72" t="s">
        <v>633</v>
      </c>
      <c r="B43" s="337" t="s">
        <v>631</v>
      </c>
      <c r="C43" s="339"/>
      <c r="D43" s="96">
        <f t="shared" si="10"/>
        <v>95.899999999999991</v>
      </c>
      <c r="E43" s="96">
        <f t="shared" si="10"/>
        <v>95.899999999999991</v>
      </c>
      <c r="F43" s="96">
        <f t="shared" si="10"/>
        <v>94.3</v>
      </c>
      <c r="G43" s="96">
        <f t="shared" si="10"/>
        <v>93.899999999999991</v>
      </c>
      <c r="H43" s="96">
        <f t="shared" si="10"/>
        <v>94.699999999999989</v>
      </c>
      <c r="I43" s="96">
        <f t="shared" si="10"/>
        <v>94.5</v>
      </c>
      <c r="K43" s="97">
        <v>95.899999999999991</v>
      </c>
      <c r="L43" s="97">
        <v>95.899999999999991</v>
      </c>
      <c r="M43" s="97">
        <v>94.3</v>
      </c>
      <c r="N43" s="97">
        <v>93.899999999999991</v>
      </c>
      <c r="O43" s="97">
        <v>94.699999999999989</v>
      </c>
      <c r="P43" s="97">
        <v>94.5</v>
      </c>
      <c r="AB43" s="65" t="s">
        <v>650</v>
      </c>
      <c r="AD43" s="3" t="s">
        <v>89</v>
      </c>
    </row>
    <row r="44" spans="1:30" s="27" customFormat="1" ht="15" customHeight="1" x14ac:dyDescent="0.25">
      <c r="A44" s="50" t="s">
        <v>634</v>
      </c>
      <c r="B44" s="317" t="s">
        <v>632</v>
      </c>
      <c r="C44" s="319"/>
      <c r="D44" s="98">
        <f t="shared" si="10"/>
        <v>93.5</v>
      </c>
      <c r="E44" s="98">
        <f t="shared" si="10"/>
        <v>93.7</v>
      </c>
      <c r="F44" s="98">
        <f t="shared" si="10"/>
        <v>93.4</v>
      </c>
      <c r="G44" s="98">
        <f t="shared" si="10"/>
        <v>93.300000000000011</v>
      </c>
      <c r="H44" s="98">
        <f t="shared" si="10"/>
        <v>92.9</v>
      </c>
      <c r="I44" s="98">
        <f t="shared" si="10"/>
        <v>92.9</v>
      </c>
      <c r="J44" s="65"/>
      <c r="K44" s="99">
        <v>93.5</v>
      </c>
      <c r="L44" s="99">
        <v>93.7</v>
      </c>
      <c r="M44" s="99">
        <v>93.4</v>
      </c>
      <c r="N44" s="99">
        <v>93.300000000000011</v>
      </c>
      <c r="O44" s="99">
        <v>92.9</v>
      </c>
      <c r="P44" s="99">
        <v>92.9</v>
      </c>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562</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'21Q4_パラメータ設定'!$L$4</f>
        <v>2019</v>
      </c>
      <c r="F51" s="117">
        <f>'21Q4_パラメータ設定'!$M$4</f>
        <v>2020</v>
      </c>
      <c r="G51" s="117">
        <f>'21Q4_パラメータ設定'!$N$4</f>
        <v>2021</v>
      </c>
      <c r="H51" s="31">
        <f>'21Q4_パラメータ設定'!$O$4</f>
        <v>2022</v>
      </c>
      <c r="K51" s="60" t="str">
        <f>'21Q4_P3'!I6</f>
        <v>2016年</v>
      </c>
      <c r="L51" s="60" t="str">
        <f>'21Q4_P3'!J6</f>
        <v>2017年</v>
      </c>
      <c r="M51" s="60" t="str">
        <f>'21Q4_P3'!K6</f>
        <v>2018年</v>
      </c>
      <c r="N51" s="60" t="str">
        <f>'21Q4_P3'!L6</f>
        <v>2019年</v>
      </c>
      <c r="O51" s="60" t="str">
        <f>'21Q4_P3'!M6</f>
        <v>2020年</v>
      </c>
      <c r="P51" s="60" t="str">
        <f>'21Q4_P3'!N6</f>
        <v>2021年</v>
      </c>
      <c r="Q51" s="60" t="str">
        <f>'21Q4_P3'!O6</f>
        <v>2022年</v>
      </c>
      <c r="R51" s="60" t="str">
        <f>'21Q4_P3'!P6</f>
        <v>2023年</v>
      </c>
      <c r="S51" s="60" t="str">
        <f>'21Q4_P3'!Q6</f>
        <v>2024年</v>
      </c>
      <c r="T51" s="60" t="str">
        <f>'21Q4_P3'!R6</f>
        <v>2025年</v>
      </c>
      <c r="U51" s="60" t="str">
        <f>'21Q4_P3'!S6</f>
        <v>2026年</v>
      </c>
      <c r="V51" s="60" t="str">
        <f>'21Q4_P3'!T6</f>
        <v>2027年</v>
      </c>
      <c r="W51" s="60" t="str">
        <f>'21Q4_P3'!U6</f>
        <v>2028年</v>
      </c>
      <c r="X51" s="60" t="str">
        <f>'21Q4_P3'!V6</f>
        <v>2029年</v>
      </c>
      <c r="Y51" s="60" t="str">
        <f>'21Q4_P3'!W6</f>
        <v>2030年</v>
      </c>
      <c r="Z51" s="60" t="str">
        <f>'21Q4_P3'!X6</f>
        <v>2031年</v>
      </c>
      <c r="AD51" s="3" t="s">
        <v>89</v>
      </c>
    </row>
    <row r="52" spans="1:30" s="27" customFormat="1" ht="15" customHeight="1" x14ac:dyDescent="0.25">
      <c r="A52" s="314"/>
      <c r="B52" s="324"/>
      <c r="C52" s="324"/>
      <c r="D52" s="315"/>
      <c r="E52" s="119" t="s">
        <v>218</v>
      </c>
      <c r="F52" s="118" t="s">
        <v>217</v>
      </c>
      <c r="G52" s="118" t="s">
        <v>217</v>
      </c>
      <c r="H52" s="35" t="s">
        <v>217</v>
      </c>
      <c r="K52" s="59" t="str">
        <f>'21Q4_P3'!I7</f>
        <v>Mar.</v>
      </c>
      <c r="L52" s="59" t="str">
        <f>'21Q4_P3'!J7</f>
        <v>Mar.</v>
      </c>
      <c r="M52" s="59" t="str">
        <f>'21Q4_P3'!K7</f>
        <v>Mar.</v>
      </c>
      <c r="N52" s="59" t="str">
        <f>'21Q4_P3'!L7</f>
        <v>Mar.</v>
      </c>
      <c r="O52" s="59" t="str">
        <f>'21Q4_P3'!M7</f>
        <v>Mar.</v>
      </c>
      <c r="P52" s="59" t="str">
        <f>'21Q4_P3'!N7</f>
        <v>Mar.</v>
      </c>
      <c r="Q52" s="59" t="str">
        <f>'21Q4_P3'!O7</f>
        <v>Mar.</v>
      </c>
      <c r="R52" s="59" t="str">
        <f>'21Q4_P3'!P7</f>
        <v>Mar.</v>
      </c>
      <c r="S52" s="59" t="str">
        <f>'21Q4_P3'!Q7</f>
        <v>Mar.</v>
      </c>
      <c r="T52" s="59" t="str">
        <f>'21Q4_P3'!R7</f>
        <v>Mar.</v>
      </c>
      <c r="U52" s="59" t="str">
        <f>'21Q4_P3'!S7</f>
        <v>Mar.</v>
      </c>
      <c r="V52" s="59" t="str">
        <f>'21Q4_P3'!T7</f>
        <v>Mar.</v>
      </c>
      <c r="W52" s="59" t="str">
        <f>'21Q4_P3'!U7</f>
        <v>Mar.</v>
      </c>
      <c r="X52" s="59" t="str">
        <f>'21Q4_P3'!V7</f>
        <v>Mar.</v>
      </c>
      <c r="Y52" s="59" t="str">
        <f>'21Q4_P3'!W7</f>
        <v>Mar.</v>
      </c>
      <c r="Z52" s="59" t="str">
        <f>'21Q4_P3'!X7</f>
        <v>Mar.</v>
      </c>
      <c r="AD52" s="3" t="s">
        <v>89</v>
      </c>
    </row>
    <row r="53" spans="1:30" s="27" customFormat="1" ht="15" customHeight="1" x14ac:dyDescent="0.25">
      <c r="A53" s="45" t="s">
        <v>220</v>
      </c>
      <c r="B53" s="320" t="s">
        <v>221</v>
      </c>
      <c r="C53" s="321"/>
      <c r="D53" s="322"/>
      <c r="E53" s="46">
        <f>+IF(N53="","―",N53)</f>
        <v>14</v>
      </c>
      <c r="F53" s="46">
        <f>+IF(O53="","―",O53)</f>
        <v>16</v>
      </c>
      <c r="G53" s="46">
        <f>+IF(P53="","―",P53)</f>
        <v>18</v>
      </c>
      <c r="H53" s="46">
        <f>+IF(Q53="","―",Q53)</f>
        <v>66</v>
      </c>
      <c r="I53" s="67"/>
      <c r="J53" s="67"/>
      <c r="K53" s="47">
        <v>13</v>
      </c>
      <c r="L53" s="47">
        <v>13</v>
      </c>
      <c r="M53" s="47">
        <v>14</v>
      </c>
      <c r="N53" s="47">
        <v>14</v>
      </c>
      <c r="O53" s="47">
        <v>16</v>
      </c>
      <c r="P53" s="47">
        <v>18</v>
      </c>
      <c r="Q53" s="47">
        <v>66</v>
      </c>
      <c r="R53" s="47"/>
      <c r="S53" s="47"/>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K55" s="114" t="s">
        <v>375</v>
      </c>
      <c r="L55" s="114" t="s">
        <v>562</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'21Q4_パラメータ設定'!$L$4</f>
        <v>2019</v>
      </c>
      <c r="F57" s="117">
        <f>'21Q4_パラメータ設定'!$M$4</f>
        <v>2020</v>
      </c>
      <c r="G57" s="117">
        <f>'21Q4_パラメータ設定'!$N$4</f>
        <v>2021</v>
      </c>
      <c r="H57" s="31">
        <f>'21Q4_パラメータ設定'!$O$4</f>
        <v>2022</v>
      </c>
      <c r="K57" s="132" t="str">
        <f>K51</f>
        <v>2016年</v>
      </c>
      <c r="L57" s="132" t="str">
        <f t="shared" ref="L57:Z57" si="12">L51</f>
        <v>2017年</v>
      </c>
      <c r="M57" s="132" t="str">
        <f t="shared" si="12"/>
        <v>2018年</v>
      </c>
      <c r="N57" s="132" t="str">
        <f t="shared" si="12"/>
        <v>2019年</v>
      </c>
      <c r="O57" s="132" t="str">
        <f t="shared" si="12"/>
        <v>2020年</v>
      </c>
      <c r="P57" s="132" t="str">
        <f t="shared" si="12"/>
        <v>2021年</v>
      </c>
      <c r="Q57" s="132" t="str">
        <f t="shared" si="12"/>
        <v>2022年</v>
      </c>
      <c r="R57" s="132" t="str">
        <f t="shared" si="12"/>
        <v>2023年</v>
      </c>
      <c r="S57" s="132" t="str">
        <f t="shared" si="12"/>
        <v>2024年</v>
      </c>
      <c r="T57" s="132" t="str">
        <f t="shared" si="12"/>
        <v>2025年</v>
      </c>
      <c r="U57" s="132" t="str">
        <f t="shared" si="12"/>
        <v>2026年</v>
      </c>
      <c r="V57" s="132" t="str">
        <f t="shared" si="12"/>
        <v>2027年</v>
      </c>
      <c r="W57" s="132" t="str">
        <f t="shared" si="12"/>
        <v>2028年</v>
      </c>
      <c r="X57" s="132" t="str">
        <f t="shared" si="12"/>
        <v>2029年</v>
      </c>
      <c r="Y57" s="132" t="str">
        <f t="shared" si="12"/>
        <v>2030年</v>
      </c>
      <c r="Z57" s="132" t="str">
        <f t="shared" si="12"/>
        <v>2031年</v>
      </c>
      <c r="AD57" s="3" t="s">
        <v>89</v>
      </c>
    </row>
    <row r="58" spans="1:30" s="27" customFormat="1" ht="15" customHeight="1" x14ac:dyDescent="0.25">
      <c r="A58" s="314"/>
      <c r="B58" s="324"/>
      <c r="C58" s="324"/>
      <c r="D58" s="315"/>
      <c r="E58" s="119" t="s">
        <v>218</v>
      </c>
      <c r="F58" s="118" t="s">
        <v>217</v>
      </c>
      <c r="G58" s="118" t="s">
        <v>217</v>
      </c>
      <c r="H58" s="35" t="s">
        <v>486</v>
      </c>
      <c r="K58" s="133" t="str">
        <f t="shared" ref="K58:Z58" si="13">K52</f>
        <v>Mar.</v>
      </c>
      <c r="L58" s="133" t="str">
        <f t="shared" si="13"/>
        <v>Mar.</v>
      </c>
      <c r="M58" s="133" t="str">
        <f t="shared" si="13"/>
        <v>Mar.</v>
      </c>
      <c r="N58" s="133" t="str">
        <f t="shared" si="13"/>
        <v>Mar.</v>
      </c>
      <c r="O58" s="133" t="str">
        <f t="shared" si="13"/>
        <v>Mar.</v>
      </c>
      <c r="P58" s="133" t="str">
        <f t="shared" si="13"/>
        <v>Mar.</v>
      </c>
      <c r="Q58" s="133" t="str">
        <f t="shared" si="13"/>
        <v>Mar.</v>
      </c>
      <c r="R58" s="133" t="str">
        <f t="shared" si="13"/>
        <v>Mar.</v>
      </c>
      <c r="S58" s="133" t="str">
        <f t="shared" si="13"/>
        <v>Mar.</v>
      </c>
      <c r="T58" s="133" t="str">
        <f t="shared" si="13"/>
        <v>Mar.</v>
      </c>
      <c r="U58" s="133" t="str">
        <f t="shared" si="13"/>
        <v>Mar.</v>
      </c>
      <c r="V58" s="133" t="str">
        <f t="shared" si="13"/>
        <v>Mar.</v>
      </c>
      <c r="W58" s="133" t="str">
        <f t="shared" si="13"/>
        <v>Mar.</v>
      </c>
      <c r="X58" s="133" t="str">
        <f t="shared" si="13"/>
        <v>Mar.</v>
      </c>
      <c r="Y58" s="133" t="str">
        <f t="shared" si="13"/>
        <v>Mar.</v>
      </c>
      <c r="Z58" s="133" t="str">
        <f t="shared" si="13"/>
        <v>Mar.</v>
      </c>
      <c r="AD58" s="3" t="s">
        <v>89</v>
      </c>
    </row>
    <row r="59" spans="1:30" s="27" customFormat="1" ht="15" customHeight="1" x14ac:dyDescent="0.25">
      <c r="A59" s="45" t="s">
        <v>220</v>
      </c>
      <c r="B59" s="320" t="s">
        <v>221</v>
      </c>
      <c r="C59" s="321"/>
      <c r="D59" s="322"/>
      <c r="E59" s="46">
        <f>+IF(N59="","―",N59)</f>
        <v>618</v>
      </c>
      <c r="F59" s="46">
        <f>+IF(O59="","―",O59)</f>
        <v>712</v>
      </c>
      <c r="G59" s="46">
        <f>+IF(P59="","―",P59)</f>
        <v>900</v>
      </c>
      <c r="H59" s="46">
        <f>+IF(Q59="","―",Q59)</f>
        <v>3593</v>
      </c>
      <c r="I59" s="67"/>
      <c r="J59" s="67"/>
      <c r="K59" s="47">
        <v>524</v>
      </c>
      <c r="L59" s="47">
        <v>546</v>
      </c>
      <c r="M59" s="47">
        <v>584</v>
      </c>
      <c r="N59" s="47">
        <v>618</v>
      </c>
      <c r="O59" s="47">
        <v>712</v>
      </c>
      <c r="P59" s="47">
        <v>900</v>
      </c>
      <c r="Q59" s="47">
        <v>3593</v>
      </c>
      <c r="R59" s="47"/>
      <c r="S59" s="47"/>
      <c r="T59" s="47"/>
      <c r="U59" s="47"/>
      <c r="V59" s="47"/>
      <c r="W59" s="47"/>
      <c r="X59" s="47"/>
      <c r="Y59" s="47"/>
      <c r="Z59" s="4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A57:D58"/>
    <mergeCell ref="B59:D59"/>
    <mergeCell ref="B23:C23"/>
    <mergeCell ref="B24:C24"/>
    <mergeCell ref="B25:C25"/>
    <mergeCell ref="B26:C26"/>
    <mergeCell ref="B53:D53"/>
    <mergeCell ref="A51:D52"/>
    <mergeCell ref="B40:C40"/>
    <mergeCell ref="B41:C41"/>
    <mergeCell ref="B42:C42"/>
    <mergeCell ref="B43:C43"/>
    <mergeCell ref="B44:C44"/>
    <mergeCell ref="A2:I2"/>
    <mergeCell ref="B30:C30"/>
    <mergeCell ref="A28:C29"/>
    <mergeCell ref="A6:C7"/>
    <mergeCell ref="B9:C9"/>
    <mergeCell ref="B10:C10"/>
    <mergeCell ref="A17:C18"/>
    <mergeCell ref="B21:C21"/>
    <mergeCell ref="B22:C22"/>
    <mergeCell ref="B19:C19"/>
    <mergeCell ref="B20:C20"/>
    <mergeCell ref="B8:C8"/>
    <mergeCell ref="B12:C12"/>
    <mergeCell ref="B13:C13"/>
    <mergeCell ref="B14:C14"/>
    <mergeCell ref="B15:C15"/>
    <mergeCell ref="B11:C11"/>
    <mergeCell ref="B39:C39"/>
    <mergeCell ref="A37:C38"/>
    <mergeCell ref="B31:C31"/>
    <mergeCell ref="B32:C32"/>
    <mergeCell ref="B33:C33"/>
    <mergeCell ref="B34:C34"/>
    <mergeCell ref="B35:C35"/>
  </mergeCells>
  <phoneticPr fontId="3"/>
  <printOptions horizontalCentered="1"/>
  <pageMargins left="0.7" right="0.7" top="0.75" bottom="0.75" header="0.3" footer="0.3"/>
  <pageSetup paperSize="9" scale="75" orientation="portrait" verticalDpi="300" r:id="rId1"/>
  <headerFooter>
    <oddFooter>&amp;R6</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539AB-D66F-4797-96BF-BA96C955FFF9}">
  <dimension ref="A1:AE72"/>
  <sheetViews>
    <sheetView defaultGridColor="0" view="pageBreakPreview" colorId="23" zoomScale="80" zoomScaleNormal="100" zoomScaleSheetLayoutView="80" workbookViewId="0">
      <pane xSplit="10" ySplit="3" topLeftCell="K4"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8" width="13.77734375" style="3" customWidth="1"/>
    <col min="29" max="29" width="22.44140625" style="3" bestFit="1" customWidth="1"/>
    <col min="30" max="16384" width="8.88671875" style="3"/>
  </cols>
  <sheetData>
    <row r="1" spans="1:31" ht="15" customHeight="1" x14ac:dyDescent="0.2">
      <c r="AE1" s="3" t="s">
        <v>89</v>
      </c>
    </row>
    <row r="2" spans="1:31" ht="15" customHeight="1" thickBot="1" x14ac:dyDescent="0.3">
      <c r="A2" s="316" t="s">
        <v>681</v>
      </c>
      <c r="B2" s="316"/>
      <c r="C2" s="316"/>
      <c r="D2" s="316"/>
      <c r="E2" s="316"/>
      <c r="F2" s="316"/>
      <c r="G2" s="316"/>
      <c r="H2" s="316"/>
      <c r="I2" s="316"/>
      <c r="AE2" s="3" t="s">
        <v>89</v>
      </c>
    </row>
    <row r="3" spans="1:31" ht="15" customHeight="1" x14ac:dyDescent="0.2">
      <c r="AE3" s="3" t="s">
        <v>89</v>
      </c>
    </row>
    <row r="4" spans="1:31" ht="15" customHeight="1" x14ac:dyDescent="0.25">
      <c r="A4" s="1" t="s">
        <v>208</v>
      </c>
      <c r="AC4" s="170" t="s">
        <v>635</v>
      </c>
      <c r="AE4" s="3" t="s">
        <v>89</v>
      </c>
    </row>
    <row r="5" spans="1:31" ht="8.1" customHeight="1" x14ac:dyDescent="0.25">
      <c r="A5" s="1"/>
      <c r="AE5" s="3" t="s">
        <v>89</v>
      </c>
    </row>
    <row r="6" spans="1:31" ht="15" customHeight="1" x14ac:dyDescent="0.25">
      <c r="A6" s="66" t="s">
        <v>474</v>
      </c>
      <c r="K6" s="114" t="s">
        <v>375</v>
      </c>
      <c r="L6" s="114" t="s">
        <v>561</v>
      </c>
      <c r="AE6" s="3" t="s">
        <v>89</v>
      </c>
    </row>
    <row r="7" spans="1:31" s="27" customFormat="1" ht="15" customHeight="1" x14ac:dyDescent="0.25">
      <c r="I7" s="28" t="s">
        <v>1</v>
      </c>
      <c r="AE7" s="3" t="s">
        <v>89</v>
      </c>
    </row>
    <row r="8" spans="1:31" s="27" customFormat="1" ht="15" customHeight="1" x14ac:dyDescent="0.25">
      <c r="A8" s="312"/>
      <c r="B8" s="323"/>
      <c r="C8" s="323"/>
      <c r="D8" s="313"/>
      <c r="E8" s="117" t="str">
        <f>'23Q2_パラメータ設定'!$F$4</f>
        <v>FY2022</v>
      </c>
      <c r="F8" s="30" t="str">
        <f>'23Q2_パラメータ設定'!$G$4</f>
        <v>FY2023</v>
      </c>
      <c r="G8" s="117" t="str">
        <f>'23Q2_パラメータ設定'!$E$4</f>
        <v>FY2021</v>
      </c>
      <c r="H8" s="117" t="str">
        <f>'23Q2_パラメータ設定'!$F$4</f>
        <v>FY2022</v>
      </c>
      <c r="I8" s="122" t="str">
        <f>'23Q2_パラメータ設定'!$G$4</f>
        <v>FY2023</v>
      </c>
      <c r="K8" s="58" t="e">
        <f>#REF!</f>
        <v>#REF!</v>
      </c>
      <c r="L8" s="58" t="e">
        <f>#REF!</f>
        <v>#REF!</v>
      </c>
      <c r="M8" s="58" t="e">
        <f>#REF!</f>
        <v>#REF!</v>
      </c>
      <c r="N8" s="58" t="e">
        <f>#REF!</f>
        <v>#REF!</v>
      </c>
      <c r="O8" s="58" t="e">
        <f>#REF!</f>
        <v>#REF!</v>
      </c>
      <c r="P8" s="58" t="e">
        <f>#REF!</f>
        <v>#REF!</v>
      </c>
      <c r="Q8" s="58" t="e">
        <f>#REF!</f>
        <v>#REF!</v>
      </c>
      <c r="R8" s="58" t="e">
        <f>#REF!</f>
        <v>#REF!</v>
      </c>
      <c r="S8" s="58" t="e">
        <f>#REF!</f>
        <v>#REF!</v>
      </c>
      <c r="T8" s="58" t="e">
        <f>#REF!</f>
        <v>#REF!</v>
      </c>
      <c r="U8" s="58" t="e">
        <f>#REF!</f>
        <v>#REF!</v>
      </c>
      <c r="V8" s="58" t="e">
        <f>#REF!</f>
        <v>#REF!</v>
      </c>
      <c r="W8" s="58" t="e">
        <f>#REF!</f>
        <v>#REF!</v>
      </c>
      <c r="X8" s="58" t="e">
        <f>#REF!</f>
        <v>#REF!</v>
      </c>
      <c r="Y8" s="58" t="e">
        <f>#REF!</f>
        <v>#REF!</v>
      </c>
      <c r="Z8" s="60" t="e">
        <f>#REF!</f>
        <v>#REF!</v>
      </c>
      <c r="AE8" s="3" t="s">
        <v>89</v>
      </c>
    </row>
    <row r="9" spans="1:31" s="27" customFormat="1" ht="15" customHeight="1" x14ac:dyDescent="0.25">
      <c r="A9" s="314"/>
      <c r="B9" s="324"/>
      <c r="C9" s="324"/>
      <c r="D9" s="315"/>
      <c r="E9" s="119" t="s">
        <v>388</v>
      </c>
      <c r="F9" s="35" t="s">
        <v>388</v>
      </c>
      <c r="G9" s="118"/>
      <c r="H9" s="118"/>
      <c r="I9" s="118" t="s">
        <v>5</v>
      </c>
      <c r="K9" s="155" t="e">
        <f>#REF!</f>
        <v>#REF!</v>
      </c>
      <c r="L9" s="155" t="e">
        <f>#REF!</f>
        <v>#REF!</v>
      </c>
      <c r="M9" s="155" t="e">
        <f>#REF!</f>
        <v>#REF!</v>
      </c>
      <c r="N9" s="155" t="e">
        <f>#REF!</f>
        <v>#REF!</v>
      </c>
      <c r="O9" s="155" t="e">
        <f>#REF!</f>
        <v>#REF!</v>
      </c>
      <c r="P9" s="155" t="e">
        <f>#REF!</f>
        <v>#REF!</v>
      </c>
      <c r="Q9" s="155" t="e">
        <f>#REF!</f>
        <v>#REF!</v>
      </c>
      <c r="R9" s="155" t="e">
        <f>#REF!</f>
        <v>#REF!</v>
      </c>
      <c r="S9" s="155" t="e">
        <f>#REF!</f>
        <v>#REF!</v>
      </c>
      <c r="T9" s="155" t="e">
        <f>#REF!</f>
        <v>#REF!</v>
      </c>
      <c r="U9" s="155" t="e">
        <f>#REF!</f>
        <v>#REF!</v>
      </c>
      <c r="V9" s="155" t="e">
        <f>#REF!</f>
        <v>#REF!</v>
      </c>
      <c r="W9" s="155" t="e">
        <f>#REF!</f>
        <v>#REF!</v>
      </c>
      <c r="X9" s="155" t="e">
        <f>#REF!</f>
        <v>#REF!</v>
      </c>
      <c r="Y9" s="155" t="e">
        <f>#REF!</f>
        <v>#REF!</v>
      </c>
      <c r="Z9" s="59" t="e">
        <f>#REF!</f>
        <v>#REF!</v>
      </c>
      <c r="AE9" s="3" t="s">
        <v>89</v>
      </c>
    </row>
    <row r="10" spans="1:31" s="27" customFormat="1" ht="15" customHeight="1" x14ac:dyDescent="0.25">
      <c r="A10" s="36" t="s">
        <v>209</v>
      </c>
      <c r="B10" s="325" t="s">
        <v>12</v>
      </c>
      <c r="C10" s="326"/>
      <c r="D10" s="327"/>
      <c r="E10" s="37" t="e">
        <f t="shared" ref="E10:F14" si="0">+IF(OR(R10="",R10=0),"―",IF(R10&lt;0,ROUNDDOWN(R10/10^6,0)+-0.0000001,ROUNDDOWN(R10/10^6,0)))</f>
        <v>#REF!</v>
      </c>
      <c r="F10" s="37" t="e">
        <f t="shared" si="0"/>
        <v>#REF!</v>
      </c>
      <c r="G10" s="37" t="e">
        <f>'22Q4_P5'!G10</f>
        <v>#REF!</v>
      </c>
      <c r="H10" s="37" t="e">
        <f>'22Q4_P5'!H10</f>
        <v>#REF!</v>
      </c>
      <c r="I10" s="37" t="e">
        <f>'22Q4_P5'!I10</f>
        <v>#REF!</v>
      </c>
      <c r="J10" s="67"/>
      <c r="K10" s="101" t="e">
        <f>#REF!</f>
        <v>#REF!</v>
      </c>
      <c r="L10" s="101" t="e">
        <f>#REF!</f>
        <v>#REF!</v>
      </c>
      <c r="M10" s="101" t="e">
        <f>#REF!</f>
        <v>#REF!</v>
      </c>
      <c r="N10" s="101" t="e">
        <f>#REF!</f>
        <v>#REF!</v>
      </c>
      <c r="O10" s="101" t="e">
        <f>#REF!</f>
        <v>#REF!</v>
      </c>
      <c r="P10" s="101" t="e">
        <f>#REF!</f>
        <v>#REF!</v>
      </c>
      <c r="Q10" s="101" t="e">
        <f>#REF!</f>
        <v>#REF!</v>
      </c>
      <c r="R10" s="101" t="e">
        <f>#REF!</f>
        <v>#REF!</v>
      </c>
      <c r="S10" s="101" t="e">
        <f>#REF!</f>
        <v>#REF!</v>
      </c>
      <c r="T10" s="101" t="e">
        <f>#REF!</f>
        <v>#REF!</v>
      </c>
      <c r="U10" s="101" t="e">
        <f>#REF!</f>
        <v>#REF!</v>
      </c>
      <c r="V10" s="101" t="e">
        <f>#REF!</f>
        <v>#REF!</v>
      </c>
      <c r="W10" s="101" t="e">
        <f>#REF!</f>
        <v>#REF!</v>
      </c>
      <c r="X10" s="101" t="e">
        <f>#REF!</f>
        <v>#REF!</v>
      </c>
      <c r="Y10" s="101" t="e">
        <f>#REF!</f>
        <v>#REF!</v>
      </c>
      <c r="Z10" s="101" t="e">
        <f>#REF!</f>
        <v>#REF!</v>
      </c>
      <c r="AE10" s="3" t="s">
        <v>89</v>
      </c>
    </row>
    <row r="11" spans="1:31" s="27" customFormat="1" ht="15" customHeight="1" x14ac:dyDescent="0.25">
      <c r="A11" s="38" t="s">
        <v>210</v>
      </c>
      <c r="B11" s="328" t="s">
        <v>212</v>
      </c>
      <c r="C11" s="329"/>
      <c r="D11" s="330"/>
      <c r="E11" s="39">
        <f t="shared" si="0"/>
        <v>31681</v>
      </c>
      <c r="F11" s="39">
        <f t="shared" si="0"/>
        <v>31056</v>
      </c>
      <c r="G11" s="39">
        <f>'22Q4_P5'!G11</f>
        <v>58443</v>
      </c>
      <c r="H11" s="39">
        <f>'22Q4_P5'!H11</f>
        <v>63933</v>
      </c>
      <c r="I11" s="39" t="str">
        <f>'22Q4_P5'!I11</f>
        <v>―</v>
      </c>
      <c r="J11" s="67"/>
      <c r="K11" s="40"/>
      <c r="L11" s="40"/>
      <c r="M11" s="40"/>
      <c r="N11" s="40">
        <v>25016285528</v>
      </c>
      <c r="O11" s="40">
        <v>26004253504.999996</v>
      </c>
      <c r="P11" s="40">
        <v>26774360328.999996</v>
      </c>
      <c r="Q11" s="40">
        <v>29100299084</v>
      </c>
      <c r="R11" s="40">
        <v>31681811846</v>
      </c>
      <c r="S11" s="40">
        <v>31056500128</v>
      </c>
      <c r="T11" s="40"/>
      <c r="U11" s="40"/>
      <c r="V11" s="40"/>
      <c r="W11" s="40"/>
      <c r="X11" s="40"/>
      <c r="Y11" s="40"/>
      <c r="Z11" s="40"/>
      <c r="AC11" s="27" t="s">
        <v>645</v>
      </c>
      <c r="AE11" s="3" t="s">
        <v>89</v>
      </c>
    </row>
    <row r="12" spans="1:31" s="27" customFormat="1" ht="15" customHeight="1" x14ac:dyDescent="0.25">
      <c r="A12" s="38" t="s">
        <v>211</v>
      </c>
      <c r="B12" s="328" t="s">
        <v>213</v>
      </c>
      <c r="C12" s="329"/>
      <c r="D12" s="330"/>
      <c r="E12" s="39">
        <f t="shared" si="0"/>
        <v>3549</v>
      </c>
      <c r="F12" s="39">
        <f t="shared" si="0"/>
        <v>3792</v>
      </c>
      <c r="G12" s="39">
        <f>'22Q4_P5'!G12</f>
        <v>6731</v>
      </c>
      <c r="H12" s="39">
        <f>'22Q4_P5'!H12</f>
        <v>7242</v>
      </c>
      <c r="I12" s="39" t="str">
        <f>'22Q4_P5'!I12</f>
        <v>―</v>
      </c>
      <c r="J12" s="67"/>
      <c r="K12" s="40"/>
      <c r="L12" s="40"/>
      <c r="M12" s="40"/>
      <c r="N12" s="40">
        <v>2121797541.0000002</v>
      </c>
      <c r="O12" s="40">
        <v>2330161193</v>
      </c>
      <c r="P12" s="40">
        <v>2626415138</v>
      </c>
      <c r="Q12" s="40">
        <v>3345602681</v>
      </c>
      <c r="R12" s="40">
        <v>3549520687</v>
      </c>
      <c r="S12" s="40">
        <v>3792286081</v>
      </c>
      <c r="T12" s="40"/>
      <c r="U12" s="40"/>
      <c r="V12" s="40"/>
      <c r="W12" s="40"/>
      <c r="X12" s="40"/>
      <c r="Y12" s="40"/>
      <c r="Z12" s="40"/>
      <c r="AC12" s="27" t="s">
        <v>645</v>
      </c>
      <c r="AE12" s="3" t="s">
        <v>89</v>
      </c>
    </row>
    <row r="13" spans="1:31" s="27" customFormat="1" ht="15" customHeight="1" x14ac:dyDescent="0.25">
      <c r="A13" s="42" t="s">
        <v>15</v>
      </c>
      <c r="B13" s="317" t="s">
        <v>76</v>
      </c>
      <c r="C13" s="318"/>
      <c r="D13" s="319"/>
      <c r="E13" s="43" t="e">
        <f t="shared" si="0"/>
        <v>#REF!</v>
      </c>
      <c r="F13" s="43" t="e">
        <f t="shared" si="0"/>
        <v>#REF!</v>
      </c>
      <c r="G13" s="43" t="e">
        <f>'22Q4_P5'!G13</f>
        <v>#REF!</v>
      </c>
      <c r="H13" s="43" t="e">
        <f>'22Q4_P5'!H13</f>
        <v>#REF!</v>
      </c>
      <c r="I13" s="43" t="str">
        <f>'22Q4_P5'!I13</f>
        <v>―</v>
      </c>
      <c r="J13" s="67"/>
      <c r="K13" s="43" t="e">
        <f>K10-SUM(K11:K12)</f>
        <v>#REF!</v>
      </c>
      <c r="L13" s="43" t="e">
        <f t="shared" ref="L13:Z13" si="1">L10-SUM(L11:L12)</f>
        <v>#REF!</v>
      </c>
      <c r="M13" s="43" t="e">
        <f t="shared" si="1"/>
        <v>#REF!</v>
      </c>
      <c r="N13" s="43" t="e">
        <f t="shared" si="1"/>
        <v>#REF!</v>
      </c>
      <c r="O13" s="43" t="e">
        <f t="shared" si="1"/>
        <v>#REF!</v>
      </c>
      <c r="P13" s="43" t="e">
        <f t="shared" si="1"/>
        <v>#REF!</v>
      </c>
      <c r="Q13" s="43" t="e">
        <f t="shared" si="1"/>
        <v>#REF!</v>
      </c>
      <c r="R13" s="43" t="e">
        <f t="shared" si="1"/>
        <v>#REF!</v>
      </c>
      <c r="S13" s="43" t="e">
        <f t="shared" si="1"/>
        <v>#REF!</v>
      </c>
      <c r="T13" s="43" t="e">
        <f t="shared" si="1"/>
        <v>#REF!</v>
      </c>
      <c r="U13" s="43" t="e">
        <f t="shared" si="1"/>
        <v>#REF!</v>
      </c>
      <c r="V13" s="43" t="e">
        <f t="shared" si="1"/>
        <v>#REF!</v>
      </c>
      <c r="W13" s="43" t="e">
        <f t="shared" si="1"/>
        <v>#REF!</v>
      </c>
      <c r="X13" s="43" t="e">
        <f t="shared" si="1"/>
        <v>#REF!</v>
      </c>
      <c r="Y13" s="43" t="e">
        <f t="shared" si="1"/>
        <v>#REF!</v>
      </c>
      <c r="Z13" s="43" t="e">
        <f t="shared" si="1"/>
        <v>#REF!</v>
      </c>
      <c r="AC13" s="27" t="s">
        <v>645</v>
      </c>
      <c r="AE13" s="3" t="s">
        <v>89</v>
      </c>
    </row>
    <row r="14" spans="1:31" s="27" customFormat="1" ht="15" customHeight="1" x14ac:dyDescent="0.25">
      <c r="A14" s="45" t="s">
        <v>24</v>
      </c>
      <c r="B14" s="320" t="s">
        <v>27</v>
      </c>
      <c r="C14" s="321"/>
      <c r="D14" s="322"/>
      <c r="E14" s="46" t="e">
        <f t="shared" si="0"/>
        <v>#REF!</v>
      </c>
      <c r="F14" s="46" t="e">
        <f t="shared" si="0"/>
        <v>#REF!</v>
      </c>
      <c r="G14" s="46" t="e">
        <f>'22Q4_P5'!G14</f>
        <v>#REF!</v>
      </c>
      <c r="H14" s="46" t="e">
        <f>'22Q4_P5'!H14</f>
        <v>#REF!</v>
      </c>
      <c r="I14" s="46" t="e">
        <f>'22Q4_P5'!I14</f>
        <v>#REF!</v>
      </c>
      <c r="J14" s="67"/>
      <c r="K14" s="102" t="e">
        <f>#REF!</f>
        <v>#REF!</v>
      </c>
      <c r="L14" s="102" t="e">
        <f>#REF!</f>
        <v>#REF!</v>
      </c>
      <c r="M14" s="102" t="e">
        <f>#REF!</f>
        <v>#REF!</v>
      </c>
      <c r="N14" s="102" t="e">
        <f>#REF!</f>
        <v>#REF!</v>
      </c>
      <c r="O14" s="102" t="e">
        <f>#REF!</f>
        <v>#REF!</v>
      </c>
      <c r="P14" s="102" t="e">
        <f>#REF!</f>
        <v>#REF!</v>
      </c>
      <c r="Q14" s="102" t="e">
        <f>#REF!</f>
        <v>#REF!</v>
      </c>
      <c r="R14" s="102" t="e">
        <f>#REF!</f>
        <v>#REF!</v>
      </c>
      <c r="S14" s="102" t="e">
        <f>#REF!</f>
        <v>#REF!</v>
      </c>
      <c r="T14" s="102" t="e">
        <f>#REF!</f>
        <v>#REF!</v>
      </c>
      <c r="U14" s="102" t="e">
        <f>#REF!</f>
        <v>#REF!</v>
      </c>
      <c r="V14" s="102" t="e">
        <f>#REF!</f>
        <v>#REF!</v>
      </c>
      <c r="W14" s="102" t="e">
        <f>#REF!</f>
        <v>#REF!</v>
      </c>
      <c r="X14" s="102" t="e">
        <f>#REF!</f>
        <v>#REF!</v>
      </c>
      <c r="Y14" s="102" t="e">
        <f>#REF!</f>
        <v>#REF!</v>
      </c>
      <c r="Z14" s="102" t="e">
        <f>#REF!</f>
        <v>#REF!</v>
      </c>
      <c r="AE14" s="3" t="s">
        <v>89</v>
      </c>
    </row>
    <row r="15" spans="1:31" s="27" customFormat="1" ht="15" customHeight="1" x14ac:dyDescent="0.25">
      <c r="AE15" s="3" t="s">
        <v>89</v>
      </c>
    </row>
    <row r="16" spans="1:31" s="27" customFormat="1" ht="15" customHeight="1" x14ac:dyDescent="0.25">
      <c r="A16" s="66" t="s">
        <v>214</v>
      </c>
      <c r="K16" s="116" t="s">
        <v>376</v>
      </c>
      <c r="L16" s="114" t="s">
        <v>561</v>
      </c>
      <c r="AA16" s="114" t="s">
        <v>396</v>
      </c>
      <c r="AE16" s="3" t="s">
        <v>89</v>
      </c>
    </row>
    <row r="17" spans="1:31" s="27" customFormat="1" ht="15" customHeight="1" x14ac:dyDescent="0.25">
      <c r="I17" s="28" t="s">
        <v>98</v>
      </c>
      <c r="AE17" s="3" t="s">
        <v>89</v>
      </c>
    </row>
    <row r="18" spans="1:31" s="27" customFormat="1" ht="15" customHeight="1" x14ac:dyDescent="0.25">
      <c r="A18" s="312"/>
      <c r="B18" s="323"/>
      <c r="C18" s="323"/>
      <c r="D18" s="313"/>
      <c r="E18" s="117" t="str">
        <f>'23Q2_パラメータ設定'!$F$4</f>
        <v>FY2022</v>
      </c>
      <c r="F18" s="30" t="str">
        <f>'23Q2_パラメータ設定'!$G$4</f>
        <v>FY2023</v>
      </c>
      <c r="G18" s="117" t="str">
        <f>'23Q2_パラメータ設定'!$E$4</f>
        <v>FY2021</v>
      </c>
      <c r="H18" s="117" t="str">
        <f>'23Q2_パラメータ設定'!$F$4</f>
        <v>FY2022</v>
      </c>
      <c r="I18" s="122" t="str">
        <f>'23Q2_パラメータ設定'!$G$4</f>
        <v>FY2023</v>
      </c>
      <c r="K18" s="29" t="e">
        <f t="shared" ref="K18:Z19" si="2">K8</f>
        <v>#REF!</v>
      </c>
      <c r="L18" s="29" t="e">
        <f t="shared" si="2"/>
        <v>#REF!</v>
      </c>
      <c r="M18" s="29" t="e">
        <f t="shared" si="2"/>
        <v>#REF!</v>
      </c>
      <c r="N18" s="29" t="e">
        <f t="shared" si="2"/>
        <v>#REF!</v>
      </c>
      <c r="O18" s="29" t="e">
        <f t="shared" si="2"/>
        <v>#REF!</v>
      </c>
      <c r="P18" s="29" t="e">
        <f t="shared" si="2"/>
        <v>#REF!</v>
      </c>
      <c r="Q18" s="29" t="e">
        <f t="shared" si="2"/>
        <v>#REF!</v>
      </c>
      <c r="R18" s="29" t="e">
        <f t="shared" si="2"/>
        <v>#REF!</v>
      </c>
      <c r="S18" s="29" t="e">
        <f t="shared" si="2"/>
        <v>#REF!</v>
      </c>
      <c r="T18" s="29" t="e">
        <f t="shared" si="2"/>
        <v>#REF!</v>
      </c>
      <c r="U18" s="29" t="e">
        <f t="shared" si="2"/>
        <v>#REF!</v>
      </c>
      <c r="V18" s="29" t="e">
        <f t="shared" si="2"/>
        <v>#REF!</v>
      </c>
      <c r="W18" s="29" t="e">
        <f t="shared" si="2"/>
        <v>#REF!</v>
      </c>
      <c r="X18" s="29" t="e">
        <f t="shared" si="2"/>
        <v>#REF!</v>
      </c>
      <c r="Y18" s="29" t="e">
        <f t="shared" si="2"/>
        <v>#REF!</v>
      </c>
      <c r="Z18" s="32" t="e">
        <f t="shared" si="2"/>
        <v>#REF!</v>
      </c>
      <c r="AE18" s="3" t="s">
        <v>89</v>
      </c>
    </row>
    <row r="19" spans="1:31" s="27" customFormat="1" ht="15" customHeight="1" x14ac:dyDescent="0.25">
      <c r="A19" s="314"/>
      <c r="B19" s="324"/>
      <c r="C19" s="324"/>
      <c r="D19" s="315"/>
      <c r="E19" s="119" t="s">
        <v>388</v>
      </c>
      <c r="F19" s="35" t="s">
        <v>388</v>
      </c>
      <c r="G19" s="118"/>
      <c r="H19" s="118"/>
      <c r="I19" s="118" t="s">
        <v>5</v>
      </c>
      <c r="K19" s="33" t="e">
        <f t="shared" si="2"/>
        <v>#REF!</v>
      </c>
      <c r="L19" s="33" t="e">
        <f t="shared" si="2"/>
        <v>#REF!</v>
      </c>
      <c r="M19" s="33" t="e">
        <f t="shared" si="2"/>
        <v>#REF!</v>
      </c>
      <c r="N19" s="33" t="e">
        <f t="shared" si="2"/>
        <v>#REF!</v>
      </c>
      <c r="O19" s="33" t="e">
        <f t="shared" si="2"/>
        <v>#REF!</v>
      </c>
      <c r="P19" s="33" t="e">
        <f t="shared" si="2"/>
        <v>#REF!</v>
      </c>
      <c r="Q19" s="33" t="e">
        <f t="shared" si="2"/>
        <v>#REF!</v>
      </c>
      <c r="R19" s="33" t="e">
        <f t="shared" si="2"/>
        <v>#REF!</v>
      </c>
      <c r="S19" s="33" t="e">
        <f t="shared" si="2"/>
        <v>#REF!</v>
      </c>
      <c r="T19" s="33" t="e">
        <f t="shared" si="2"/>
        <v>#REF!</v>
      </c>
      <c r="U19" s="33" t="e">
        <f t="shared" si="2"/>
        <v>#REF!</v>
      </c>
      <c r="V19" s="33" t="e">
        <f t="shared" si="2"/>
        <v>#REF!</v>
      </c>
      <c r="W19" s="33" t="e">
        <f t="shared" si="2"/>
        <v>#REF!</v>
      </c>
      <c r="X19" s="33" t="e">
        <f t="shared" si="2"/>
        <v>#REF!</v>
      </c>
      <c r="Y19" s="33" t="e">
        <f t="shared" si="2"/>
        <v>#REF!</v>
      </c>
      <c r="Z19" s="34" t="e">
        <f t="shared" si="2"/>
        <v>#REF!</v>
      </c>
      <c r="AE19" s="3" t="s">
        <v>89</v>
      </c>
    </row>
    <row r="20" spans="1:31" s="27" customFormat="1" ht="15" customHeight="1" x14ac:dyDescent="0.25">
      <c r="A20" s="36" t="s">
        <v>209</v>
      </c>
      <c r="B20" s="325" t="s">
        <v>12</v>
      </c>
      <c r="C20" s="326"/>
      <c r="D20" s="327"/>
      <c r="E20" s="85" t="e">
        <f t="shared" ref="E20:F24" si="3">+IF(R20="","―",R20)</f>
        <v>#REF!</v>
      </c>
      <c r="F20" s="85" t="e">
        <f t="shared" si="3"/>
        <v>#REF!</v>
      </c>
      <c r="G20" s="85" t="e">
        <f>'22Q4_P5'!G20</f>
        <v>#REF!</v>
      </c>
      <c r="H20" s="85" t="e">
        <f>'22Q4_P5'!H20</f>
        <v>#REF!</v>
      </c>
      <c r="I20" s="85" t="e">
        <f>'22Q4_P5'!I20</f>
        <v>#REF!</v>
      </c>
      <c r="J20" s="93"/>
      <c r="K20" s="85"/>
      <c r="L20" s="85" t="e">
        <f t="shared" ref="L20:Z24" si="4">IF(OR(L10&lt;=0,K10&lt;=0),"―",(L10/K10-1)*100)</f>
        <v>#REF!</v>
      </c>
      <c r="M20" s="85" t="e">
        <f t="shared" si="4"/>
        <v>#REF!</v>
      </c>
      <c r="N20" s="85" t="e">
        <f t="shared" si="4"/>
        <v>#REF!</v>
      </c>
      <c r="O20" s="85" t="e">
        <f t="shared" si="4"/>
        <v>#REF!</v>
      </c>
      <c r="P20" s="85" t="e">
        <f t="shared" si="4"/>
        <v>#REF!</v>
      </c>
      <c r="Q20" s="85" t="e">
        <f t="shared" si="4"/>
        <v>#REF!</v>
      </c>
      <c r="R20" s="85" t="e">
        <f t="shared" si="4"/>
        <v>#REF!</v>
      </c>
      <c r="S20" s="85" t="e">
        <f t="shared" si="4"/>
        <v>#REF!</v>
      </c>
      <c r="T20" s="85" t="e">
        <f t="shared" si="4"/>
        <v>#REF!</v>
      </c>
      <c r="U20" s="85" t="e">
        <f t="shared" si="4"/>
        <v>#REF!</v>
      </c>
      <c r="V20" s="85" t="e">
        <f t="shared" si="4"/>
        <v>#REF!</v>
      </c>
      <c r="W20" s="85" t="e">
        <f t="shared" si="4"/>
        <v>#REF!</v>
      </c>
      <c r="X20" s="85" t="e">
        <f t="shared" si="4"/>
        <v>#REF!</v>
      </c>
      <c r="Y20" s="85" t="e">
        <f t="shared" si="4"/>
        <v>#REF!</v>
      </c>
      <c r="Z20" s="85" t="e">
        <f t="shared" si="4"/>
        <v>#REF!</v>
      </c>
      <c r="AE20" s="3" t="s">
        <v>89</v>
      </c>
    </row>
    <row r="21" spans="1:31" s="27" customFormat="1" ht="15" customHeight="1" x14ac:dyDescent="0.25">
      <c r="A21" s="38" t="s">
        <v>210</v>
      </c>
      <c r="B21" s="328" t="s">
        <v>212</v>
      </c>
      <c r="C21" s="329"/>
      <c r="D21" s="330"/>
      <c r="E21" s="87">
        <f t="shared" si="3"/>
        <v>8.871086701027675</v>
      </c>
      <c r="F21" s="87">
        <f t="shared" si="3"/>
        <v>-1.9737246122145335</v>
      </c>
      <c r="G21" s="87">
        <f>'22Q4_P5'!G21</f>
        <v>6.8428011544673151</v>
      </c>
      <c r="H21" s="87">
        <f>'22Q4_P5'!H21</f>
        <v>9.3931317214895458</v>
      </c>
      <c r="I21" s="87" t="str">
        <f>'22Q4_P5'!I21</f>
        <v>―</v>
      </c>
      <c r="J21" s="93"/>
      <c r="K21" s="86"/>
      <c r="L21" s="87" t="str">
        <f t="shared" si="4"/>
        <v>―</v>
      </c>
      <c r="M21" s="87" t="str">
        <f t="shared" si="4"/>
        <v>―</v>
      </c>
      <c r="N21" s="87" t="str">
        <f t="shared" si="4"/>
        <v>―</v>
      </c>
      <c r="O21" s="87">
        <f t="shared" si="4"/>
        <v>3.9492992510586467</v>
      </c>
      <c r="P21" s="87">
        <f t="shared" si="4"/>
        <v>2.9614648382501274</v>
      </c>
      <c r="Q21" s="87">
        <f t="shared" si="4"/>
        <v>8.6871870192944289</v>
      </c>
      <c r="R21" s="87">
        <f t="shared" si="4"/>
        <v>8.871086701027675</v>
      </c>
      <c r="S21" s="87">
        <f t="shared" si="4"/>
        <v>-1.9737246122145335</v>
      </c>
      <c r="T21" s="87" t="str">
        <f t="shared" si="4"/>
        <v>―</v>
      </c>
      <c r="U21" s="87" t="str">
        <f t="shared" si="4"/>
        <v>―</v>
      </c>
      <c r="V21" s="87" t="str">
        <f t="shared" si="4"/>
        <v>―</v>
      </c>
      <c r="W21" s="87" t="str">
        <f t="shared" si="4"/>
        <v>―</v>
      </c>
      <c r="X21" s="87" t="str">
        <f t="shared" si="4"/>
        <v>―</v>
      </c>
      <c r="Y21" s="87" t="str">
        <f t="shared" si="4"/>
        <v>―</v>
      </c>
      <c r="Z21" s="87" t="str">
        <f t="shared" si="4"/>
        <v>―</v>
      </c>
      <c r="AE21" s="3" t="s">
        <v>89</v>
      </c>
    </row>
    <row r="22" spans="1:31" s="27" customFormat="1" ht="15" customHeight="1" x14ac:dyDescent="0.25">
      <c r="A22" s="38" t="s">
        <v>211</v>
      </c>
      <c r="B22" s="328" t="s">
        <v>213</v>
      </c>
      <c r="C22" s="329"/>
      <c r="D22" s="330"/>
      <c r="E22" s="87">
        <f t="shared" si="3"/>
        <v>6.0951052902387337</v>
      </c>
      <c r="F22" s="87">
        <f t="shared" si="3"/>
        <v>6.8393852411994693</v>
      </c>
      <c r="G22" s="87">
        <f>'22Q4_P5'!G22</f>
        <v>24.373304608460209</v>
      </c>
      <c r="H22" s="87">
        <f>'22Q4_P5'!H22</f>
        <v>7.5880880294075137</v>
      </c>
      <c r="I22" s="87" t="str">
        <f>'22Q4_P5'!I22</f>
        <v>―</v>
      </c>
      <c r="J22" s="93"/>
      <c r="K22" s="86"/>
      <c r="L22" s="87" t="str">
        <f t="shared" si="4"/>
        <v>―</v>
      </c>
      <c r="M22" s="87" t="str">
        <f t="shared" si="4"/>
        <v>―</v>
      </c>
      <c r="N22" s="87" t="str">
        <f t="shared" si="4"/>
        <v>―</v>
      </c>
      <c r="O22" s="87">
        <f t="shared" si="4"/>
        <v>9.820147680150404</v>
      </c>
      <c r="P22" s="87">
        <f t="shared" si="4"/>
        <v>12.713882021980783</v>
      </c>
      <c r="Q22" s="87">
        <f t="shared" si="4"/>
        <v>27.382858581437254</v>
      </c>
      <c r="R22" s="87">
        <f t="shared" si="4"/>
        <v>6.0951052902387337</v>
      </c>
      <c r="S22" s="87">
        <f t="shared" si="4"/>
        <v>6.8393852411994693</v>
      </c>
      <c r="T22" s="87" t="str">
        <f t="shared" si="4"/>
        <v>―</v>
      </c>
      <c r="U22" s="87" t="str">
        <f t="shared" si="4"/>
        <v>―</v>
      </c>
      <c r="V22" s="87" t="str">
        <f t="shared" si="4"/>
        <v>―</v>
      </c>
      <c r="W22" s="87" t="str">
        <f t="shared" si="4"/>
        <v>―</v>
      </c>
      <c r="X22" s="87" t="str">
        <f t="shared" si="4"/>
        <v>―</v>
      </c>
      <c r="Y22" s="87" t="str">
        <f t="shared" si="4"/>
        <v>―</v>
      </c>
      <c r="Z22" s="87" t="str">
        <f t="shared" si="4"/>
        <v>―</v>
      </c>
      <c r="AE22" s="3" t="s">
        <v>89</v>
      </c>
    </row>
    <row r="23" spans="1:31" s="27" customFormat="1" ht="15" customHeight="1" x14ac:dyDescent="0.25">
      <c r="A23" s="42" t="s">
        <v>15</v>
      </c>
      <c r="B23" s="317" t="s">
        <v>76</v>
      </c>
      <c r="C23" s="318"/>
      <c r="D23" s="319"/>
      <c r="E23" s="89" t="e">
        <f t="shared" si="3"/>
        <v>#REF!</v>
      </c>
      <c r="F23" s="89" t="e">
        <f t="shared" si="3"/>
        <v>#REF!</v>
      </c>
      <c r="G23" s="89" t="e">
        <f>'22Q4_P5'!G23</f>
        <v>#REF!</v>
      </c>
      <c r="H23" s="89" t="e">
        <f>'22Q4_P5'!H23</f>
        <v>#REF!</v>
      </c>
      <c r="I23" s="89" t="str">
        <f>'22Q4_P5'!I23</f>
        <v>―</v>
      </c>
      <c r="J23" s="93"/>
      <c r="K23" s="88"/>
      <c r="L23" s="89" t="e">
        <f t="shared" si="4"/>
        <v>#REF!</v>
      </c>
      <c r="M23" s="89" t="e">
        <f t="shared" si="4"/>
        <v>#REF!</v>
      </c>
      <c r="N23" s="89" t="e">
        <f t="shared" si="4"/>
        <v>#REF!</v>
      </c>
      <c r="O23" s="89" t="e">
        <f t="shared" si="4"/>
        <v>#REF!</v>
      </c>
      <c r="P23" s="89" t="e">
        <f t="shared" si="4"/>
        <v>#REF!</v>
      </c>
      <c r="Q23" s="89" t="e">
        <f t="shared" si="4"/>
        <v>#REF!</v>
      </c>
      <c r="R23" s="89" t="e">
        <f t="shared" si="4"/>
        <v>#REF!</v>
      </c>
      <c r="S23" s="89" t="e">
        <f t="shared" si="4"/>
        <v>#REF!</v>
      </c>
      <c r="T23" s="89" t="e">
        <f t="shared" si="4"/>
        <v>#REF!</v>
      </c>
      <c r="U23" s="89" t="e">
        <f t="shared" si="4"/>
        <v>#REF!</v>
      </c>
      <c r="V23" s="89" t="e">
        <f t="shared" si="4"/>
        <v>#REF!</v>
      </c>
      <c r="W23" s="89" t="e">
        <f t="shared" si="4"/>
        <v>#REF!</v>
      </c>
      <c r="X23" s="89" t="e">
        <f t="shared" si="4"/>
        <v>#REF!</v>
      </c>
      <c r="Y23" s="89" t="e">
        <f t="shared" si="4"/>
        <v>#REF!</v>
      </c>
      <c r="Z23" s="89" t="e">
        <f t="shared" si="4"/>
        <v>#REF!</v>
      </c>
      <c r="AE23" s="3" t="s">
        <v>89</v>
      </c>
    </row>
    <row r="24" spans="1:31" s="27" customFormat="1" ht="15" customHeight="1" x14ac:dyDescent="0.25">
      <c r="A24" s="45" t="s">
        <v>24</v>
      </c>
      <c r="B24" s="320" t="s">
        <v>27</v>
      </c>
      <c r="C24" s="321"/>
      <c r="D24" s="322"/>
      <c r="E24" s="91" t="e">
        <f t="shared" si="3"/>
        <v>#REF!</v>
      </c>
      <c r="F24" s="91" t="e">
        <f t="shared" si="3"/>
        <v>#REF!</v>
      </c>
      <c r="G24" s="91" t="e">
        <f>'22Q4_P5'!G24</f>
        <v>#REF!</v>
      </c>
      <c r="H24" s="91" t="e">
        <f>'22Q4_P5'!H24</f>
        <v>#REF!</v>
      </c>
      <c r="I24" s="91" t="e">
        <f>'22Q4_P5'!I24</f>
        <v>#REF!</v>
      </c>
      <c r="J24" s="93"/>
      <c r="K24" s="90"/>
      <c r="L24" s="91" t="e">
        <f t="shared" si="4"/>
        <v>#REF!</v>
      </c>
      <c r="M24" s="91" t="e">
        <f t="shared" si="4"/>
        <v>#REF!</v>
      </c>
      <c r="N24" s="91" t="e">
        <f t="shared" si="4"/>
        <v>#REF!</v>
      </c>
      <c r="O24" s="91" t="e">
        <f t="shared" si="4"/>
        <v>#REF!</v>
      </c>
      <c r="P24" s="91" t="e">
        <f t="shared" si="4"/>
        <v>#REF!</v>
      </c>
      <c r="Q24" s="91" t="e">
        <f t="shared" si="4"/>
        <v>#REF!</v>
      </c>
      <c r="R24" s="91" t="e">
        <f t="shared" si="4"/>
        <v>#REF!</v>
      </c>
      <c r="S24" s="91" t="e">
        <f t="shared" si="4"/>
        <v>#REF!</v>
      </c>
      <c r="T24" s="91" t="e">
        <f t="shared" si="4"/>
        <v>#REF!</v>
      </c>
      <c r="U24" s="91" t="e">
        <f t="shared" si="4"/>
        <v>#REF!</v>
      </c>
      <c r="V24" s="91" t="e">
        <f t="shared" si="4"/>
        <v>#REF!</v>
      </c>
      <c r="W24" s="91" t="e">
        <f t="shared" si="4"/>
        <v>#REF!</v>
      </c>
      <c r="X24" s="91" t="e">
        <f t="shared" si="4"/>
        <v>#REF!</v>
      </c>
      <c r="Y24" s="91" t="e">
        <f t="shared" si="4"/>
        <v>#REF!</v>
      </c>
      <c r="Z24" s="91" t="e">
        <f t="shared" si="4"/>
        <v>#REF!</v>
      </c>
      <c r="AE24" s="3" t="s">
        <v>89</v>
      </c>
    </row>
    <row r="25" spans="1:31" s="27" customFormat="1" ht="15" customHeight="1" x14ac:dyDescent="0.25">
      <c r="AE25" s="3" t="s">
        <v>89</v>
      </c>
    </row>
    <row r="26" spans="1:31" s="27" customFormat="1" ht="15" customHeight="1" x14ac:dyDescent="0.25">
      <c r="A26" s="66" t="s">
        <v>614</v>
      </c>
      <c r="K26" s="114" t="s">
        <v>375</v>
      </c>
      <c r="L26" s="114" t="s">
        <v>561</v>
      </c>
      <c r="AE26" s="3" t="s">
        <v>89</v>
      </c>
    </row>
    <row r="27" spans="1:31" s="27" customFormat="1" ht="15" customHeight="1" x14ac:dyDescent="0.25">
      <c r="AE27" s="3" t="s">
        <v>89</v>
      </c>
    </row>
    <row r="28" spans="1:31" s="27" customFormat="1" ht="15" customHeight="1" x14ac:dyDescent="0.25">
      <c r="A28" s="312"/>
      <c r="B28" s="323"/>
      <c r="C28" s="323"/>
      <c r="D28" s="313"/>
      <c r="E28" s="117" t="str">
        <f>'23Q2_パラメータ設定'!$F$4</f>
        <v>FY2022</v>
      </c>
      <c r="F28" s="31" t="str">
        <f>'23Q2_パラメータ設定'!$G$4</f>
        <v>FY2023</v>
      </c>
      <c r="K28" s="32" t="e">
        <f t="shared" ref="K28:Z28" si="5">K18</f>
        <v>#REF!</v>
      </c>
      <c r="L28" s="32" t="e">
        <f t="shared" si="5"/>
        <v>#REF!</v>
      </c>
      <c r="M28" s="32" t="e">
        <f t="shared" si="5"/>
        <v>#REF!</v>
      </c>
      <c r="N28" s="32" t="e">
        <f t="shared" si="5"/>
        <v>#REF!</v>
      </c>
      <c r="O28" s="32" t="e">
        <f t="shared" si="5"/>
        <v>#REF!</v>
      </c>
      <c r="P28" s="32" t="e">
        <f t="shared" si="5"/>
        <v>#REF!</v>
      </c>
      <c r="Q28" s="32" t="e">
        <f t="shared" si="5"/>
        <v>#REF!</v>
      </c>
      <c r="R28" s="32" t="e">
        <f t="shared" si="5"/>
        <v>#REF!</v>
      </c>
      <c r="S28" s="32" t="e">
        <f t="shared" si="5"/>
        <v>#REF!</v>
      </c>
      <c r="T28" s="32" t="e">
        <f t="shared" si="5"/>
        <v>#REF!</v>
      </c>
      <c r="U28" s="32" t="e">
        <f t="shared" si="5"/>
        <v>#REF!</v>
      </c>
      <c r="V28" s="32" t="e">
        <f t="shared" si="5"/>
        <v>#REF!</v>
      </c>
      <c r="W28" s="32" t="e">
        <f t="shared" si="5"/>
        <v>#REF!</v>
      </c>
      <c r="X28" s="32" t="e">
        <f t="shared" si="5"/>
        <v>#REF!</v>
      </c>
      <c r="Y28" s="32" t="e">
        <f t="shared" si="5"/>
        <v>#REF!</v>
      </c>
      <c r="Z28" s="32" t="e">
        <f t="shared" si="5"/>
        <v>#REF!</v>
      </c>
      <c r="AE28" s="3" t="s">
        <v>89</v>
      </c>
    </row>
    <row r="29" spans="1:31" s="27" customFormat="1" ht="15" customHeight="1" x14ac:dyDescent="0.25">
      <c r="A29" s="314"/>
      <c r="B29" s="324"/>
      <c r="C29" s="324"/>
      <c r="D29" s="315"/>
      <c r="E29" s="119" t="s">
        <v>381</v>
      </c>
      <c r="F29" s="35" t="s">
        <v>381</v>
      </c>
      <c r="K29" s="63" t="s">
        <v>381</v>
      </c>
      <c r="L29" s="63" t="s">
        <v>383</v>
      </c>
      <c r="M29" s="63" t="s">
        <v>383</v>
      </c>
      <c r="N29" s="63" t="s">
        <v>383</v>
      </c>
      <c r="O29" s="63" t="s">
        <v>383</v>
      </c>
      <c r="P29" s="63" t="s">
        <v>383</v>
      </c>
      <c r="Q29" s="63" t="s">
        <v>383</v>
      </c>
      <c r="R29" s="63" t="s">
        <v>383</v>
      </c>
      <c r="S29" s="63" t="s">
        <v>383</v>
      </c>
      <c r="T29" s="63" t="s">
        <v>383</v>
      </c>
      <c r="U29" s="63" t="s">
        <v>383</v>
      </c>
      <c r="V29" s="63" t="s">
        <v>383</v>
      </c>
      <c r="W29" s="63" t="s">
        <v>383</v>
      </c>
      <c r="X29" s="63" t="s">
        <v>383</v>
      </c>
      <c r="Y29" s="63" t="s">
        <v>383</v>
      </c>
      <c r="Z29" s="63" t="s">
        <v>383</v>
      </c>
      <c r="AE29" s="3" t="s">
        <v>89</v>
      </c>
    </row>
    <row r="30" spans="1:31" s="27" customFormat="1" ht="15" customHeight="1" x14ac:dyDescent="0.25">
      <c r="A30" s="36" t="s">
        <v>475</v>
      </c>
      <c r="B30" s="320" t="s">
        <v>477</v>
      </c>
      <c r="C30" s="321"/>
      <c r="D30" s="322"/>
      <c r="E30" s="37">
        <f>+IF(R30="","―",R30)</f>
        <v>552</v>
      </c>
      <c r="F30" s="37">
        <f>+IF(S30="","―",S30)</f>
        <v>549</v>
      </c>
      <c r="G30" s="65"/>
      <c r="H30" s="65"/>
      <c r="I30" s="65"/>
      <c r="J30" s="65"/>
      <c r="K30" s="48"/>
      <c r="L30" s="48"/>
      <c r="M30" s="48"/>
      <c r="N30" s="48"/>
      <c r="O30" s="48">
        <v>505</v>
      </c>
      <c r="P30" s="48">
        <v>508</v>
      </c>
      <c r="Q30" s="48">
        <v>520</v>
      </c>
      <c r="R30" s="48">
        <v>552</v>
      </c>
      <c r="S30" s="48">
        <v>549</v>
      </c>
      <c r="T30" s="48"/>
      <c r="U30" s="48"/>
      <c r="V30" s="48"/>
      <c r="W30" s="48"/>
      <c r="X30" s="48"/>
      <c r="Y30" s="48"/>
      <c r="Z30" s="48"/>
      <c r="AA30" s="65"/>
      <c r="AB30" s="65"/>
      <c r="AC30" s="65" t="s">
        <v>646</v>
      </c>
      <c r="AD30" s="65"/>
      <c r="AE30" s="3" t="s">
        <v>89</v>
      </c>
    </row>
    <row r="31" spans="1:31" s="27" customFormat="1" ht="15" customHeight="1" x14ac:dyDescent="0.25">
      <c r="A31" s="36" t="s">
        <v>476</v>
      </c>
      <c r="B31" s="325" t="s">
        <v>478</v>
      </c>
      <c r="C31" s="326"/>
      <c r="D31" s="327"/>
      <c r="E31" s="37"/>
      <c r="F31" s="37"/>
      <c r="G31" s="65"/>
      <c r="H31" s="65"/>
      <c r="I31" s="65"/>
      <c r="J31" s="65"/>
      <c r="K31" s="48"/>
      <c r="L31" s="48"/>
      <c r="M31" s="48"/>
      <c r="N31" s="48"/>
      <c r="O31" s="48"/>
      <c r="P31" s="48"/>
      <c r="Q31" s="48"/>
      <c r="R31" s="48"/>
      <c r="S31" s="48"/>
      <c r="T31" s="48"/>
      <c r="U31" s="48"/>
      <c r="V31" s="48"/>
      <c r="W31" s="48"/>
      <c r="X31" s="48"/>
      <c r="Y31" s="48"/>
      <c r="Z31" s="48"/>
      <c r="AA31" s="65"/>
      <c r="AB31" s="65"/>
      <c r="AC31" s="65" t="s">
        <v>646</v>
      </c>
      <c r="AD31" s="65"/>
      <c r="AE31" s="3" t="s">
        <v>89</v>
      </c>
    </row>
    <row r="32" spans="1:31" s="27" customFormat="1" ht="15" customHeight="1" x14ac:dyDescent="0.25">
      <c r="A32" s="38" t="s">
        <v>422</v>
      </c>
      <c r="B32" s="328" t="s">
        <v>423</v>
      </c>
      <c r="C32" s="329"/>
      <c r="D32" s="330"/>
      <c r="E32" s="39">
        <f>+IF(R32="","―",R32)</f>
        <v>24</v>
      </c>
      <c r="F32" s="39">
        <f>+IF(S32="","―",S32)</f>
        <v>27</v>
      </c>
      <c r="G32" s="65"/>
      <c r="H32" s="65"/>
      <c r="I32" s="65"/>
      <c r="J32" s="65"/>
      <c r="K32" s="40"/>
      <c r="L32" s="40"/>
      <c r="M32" s="40"/>
      <c r="N32" s="40"/>
      <c r="O32" s="40">
        <v>21</v>
      </c>
      <c r="P32" s="40">
        <v>12</v>
      </c>
      <c r="Q32" s="40">
        <v>19</v>
      </c>
      <c r="R32" s="40">
        <v>24</v>
      </c>
      <c r="S32" s="40">
        <v>27</v>
      </c>
      <c r="T32" s="40"/>
      <c r="U32" s="40"/>
      <c r="V32" s="40"/>
      <c r="W32" s="40"/>
      <c r="X32" s="40"/>
      <c r="Y32" s="40"/>
      <c r="Z32" s="40"/>
      <c r="AA32" s="65"/>
      <c r="AB32" s="65"/>
      <c r="AC32" s="65" t="s">
        <v>646</v>
      </c>
      <c r="AD32" s="65"/>
      <c r="AE32" s="3" t="s">
        <v>89</v>
      </c>
    </row>
    <row r="33" spans="1:31" s="27" customFormat="1" ht="15" customHeight="1" x14ac:dyDescent="0.25">
      <c r="A33" s="68" t="s">
        <v>424</v>
      </c>
      <c r="B33" s="317" t="s">
        <v>425</v>
      </c>
      <c r="C33" s="318"/>
      <c r="D33" s="319"/>
      <c r="E33" s="43">
        <f>+IF(R33="","―",R33)</f>
        <v>2022</v>
      </c>
      <c r="F33" s="43">
        <f>+IF(S33="","―",S33)</f>
        <v>2487</v>
      </c>
      <c r="G33" s="65"/>
      <c r="H33" s="65"/>
      <c r="I33" s="65"/>
      <c r="J33" s="65"/>
      <c r="K33" s="44"/>
      <c r="L33" s="44"/>
      <c r="M33" s="44"/>
      <c r="N33" s="44"/>
      <c r="O33" s="44">
        <v>2415</v>
      </c>
      <c r="P33" s="44">
        <v>326</v>
      </c>
      <c r="Q33" s="44">
        <v>1351</v>
      </c>
      <c r="R33" s="44">
        <v>2022</v>
      </c>
      <c r="S33" s="44">
        <v>2487</v>
      </c>
      <c r="T33" s="44"/>
      <c r="U33" s="44"/>
      <c r="V33" s="44"/>
      <c r="W33" s="44"/>
      <c r="X33" s="44"/>
      <c r="Y33" s="44"/>
      <c r="Z33" s="44"/>
      <c r="AA33" s="65"/>
      <c r="AB33" s="65"/>
      <c r="AC33" s="65" t="s">
        <v>646</v>
      </c>
      <c r="AD33" s="65"/>
      <c r="AE33" s="3" t="s">
        <v>89</v>
      </c>
    </row>
    <row r="34" spans="1:31" ht="15" customHeight="1" x14ac:dyDescent="0.2">
      <c r="AE34" s="3" t="s">
        <v>89</v>
      </c>
    </row>
    <row r="35" spans="1:31" ht="15" customHeight="1" x14ac:dyDescent="0.2">
      <c r="AE35" s="3" t="s">
        <v>89</v>
      </c>
    </row>
    <row r="36" spans="1:31" ht="15" customHeight="1" x14ac:dyDescent="0.25">
      <c r="A36" s="1" t="s">
        <v>215</v>
      </c>
      <c r="AE36" s="3" t="s">
        <v>89</v>
      </c>
    </row>
    <row r="37" spans="1:31" ht="8.1" customHeight="1" x14ac:dyDescent="0.25">
      <c r="A37" s="1"/>
      <c r="AE37" s="3" t="s">
        <v>89</v>
      </c>
    </row>
    <row r="38" spans="1:31" ht="15" customHeight="1" x14ac:dyDescent="0.25">
      <c r="A38" s="66" t="s">
        <v>665</v>
      </c>
      <c r="K38" s="114" t="s">
        <v>375</v>
      </c>
      <c r="L38" s="114" t="s">
        <v>561</v>
      </c>
      <c r="AE38" s="3" t="s">
        <v>89</v>
      </c>
    </row>
    <row r="39" spans="1:31" s="27" customFormat="1" ht="15" customHeight="1" x14ac:dyDescent="0.25">
      <c r="H39" s="28" t="s">
        <v>216</v>
      </c>
      <c r="I39" s="28"/>
      <c r="AE39" s="3" t="s">
        <v>89</v>
      </c>
    </row>
    <row r="40" spans="1:31" s="27" customFormat="1" ht="15" customHeight="1" x14ac:dyDescent="0.25">
      <c r="A40" s="312" t="s">
        <v>219</v>
      </c>
      <c r="B40" s="323"/>
      <c r="C40" s="323"/>
      <c r="D40" s="313"/>
      <c r="E40" s="117">
        <f>'23Q2_パラメータ設定'!$M$4</f>
        <v>2022</v>
      </c>
      <c r="F40" s="30">
        <f>'23Q2_パラメータ設定'!$N$4</f>
        <v>2023</v>
      </c>
      <c r="G40" s="117">
        <f>'23Q2_パラメータ設定'!$M$4</f>
        <v>2022</v>
      </c>
      <c r="H40" s="122">
        <f>'23Q2_パラメータ設定'!$N$4</f>
        <v>2023</v>
      </c>
      <c r="K40" s="60" t="str">
        <f>'23Q2_P3'!I6</f>
        <v>2015年</v>
      </c>
      <c r="L40" s="60" t="str">
        <f>'23Q2_P3'!J6</f>
        <v>2016年</v>
      </c>
      <c r="M40" s="60" t="str">
        <f>'23Q2_P3'!K6</f>
        <v>2017年</v>
      </c>
      <c r="N40" s="60" t="str">
        <f>'23Q2_P3'!L6</f>
        <v>2018年</v>
      </c>
      <c r="O40" s="60" t="str">
        <f>'23Q2_P3'!M6</f>
        <v>2019年</v>
      </c>
      <c r="P40" s="60" t="str">
        <f>'23Q2_P3'!N6</f>
        <v>2020年</v>
      </c>
      <c r="Q40" s="60" t="str">
        <f>'23Q2_P3'!O6</f>
        <v>2021年</v>
      </c>
      <c r="R40" s="60" t="str">
        <f>'23Q2_P3'!P6</f>
        <v>2022年</v>
      </c>
      <c r="S40" s="60" t="str">
        <f>'23Q2_P3'!Q6</f>
        <v>2023年</v>
      </c>
      <c r="T40" s="60" t="str">
        <f>'23Q2_P3'!R6</f>
        <v>2024年</v>
      </c>
      <c r="U40" s="60" t="str">
        <f>'23Q2_P3'!S6</f>
        <v>2025年</v>
      </c>
      <c r="V40" s="60" t="str">
        <f>'23Q2_P3'!T6</f>
        <v>2026年</v>
      </c>
      <c r="W40" s="60" t="str">
        <f>'23Q2_P3'!U6</f>
        <v>2027年</v>
      </c>
      <c r="X40" s="60" t="str">
        <f>'23Q2_P3'!V6</f>
        <v>2028年</v>
      </c>
      <c r="Y40" s="60" t="str">
        <f>'23Q2_P3'!W6</f>
        <v>2029年</v>
      </c>
      <c r="Z40" s="60" t="str">
        <f>'23Q2_P3'!X6</f>
        <v>2030年</v>
      </c>
      <c r="AE40" s="3" t="s">
        <v>89</v>
      </c>
    </row>
    <row r="41" spans="1:31" s="27" customFormat="1" ht="15" customHeight="1" x14ac:dyDescent="0.25">
      <c r="A41" s="314"/>
      <c r="B41" s="324"/>
      <c r="C41" s="324"/>
      <c r="D41" s="315"/>
      <c r="E41" s="119" t="s">
        <v>241</v>
      </c>
      <c r="F41" s="35" t="s">
        <v>594</v>
      </c>
      <c r="G41" s="118" t="s">
        <v>217</v>
      </c>
      <c r="H41" s="118" t="s">
        <v>217</v>
      </c>
      <c r="K41" s="59" t="str">
        <f>'23Q2_P3'!I7</f>
        <v>Sep.</v>
      </c>
      <c r="L41" s="59" t="str">
        <f>'23Q2_P3'!J7</f>
        <v>Sep.</v>
      </c>
      <c r="M41" s="59" t="str">
        <f>'23Q2_P3'!K7</f>
        <v>Sep.</v>
      </c>
      <c r="N41" s="59" t="str">
        <f>'23Q2_P3'!L7</f>
        <v>Sep.</v>
      </c>
      <c r="O41" s="59" t="str">
        <f>'23Q2_P3'!M7</f>
        <v>Sep.</v>
      </c>
      <c r="P41" s="59" t="str">
        <f>'23Q2_P3'!N7</f>
        <v>Sep.</v>
      </c>
      <c r="Q41" s="59" t="str">
        <f>'23Q2_P3'!O7</f>
        <v>Sep.</v>
      </c>
      <c r="R41" s="59" t="str">
        <f>'23Q2_P3'!P7</f>
        <v>Sep.</v>
      </c>
      <c r="S41" s="59" t="str">
        <f>'23Q2_P3'!Q7</f>
        <v>Sep.</v>
      </c>
      <c r="T41" s="59" t="str">
        <f>'23Q2_P3'!R7</f>
        <v>Sep.</v>
      </c>
      <c r="U41" s="59" t="str">
        <f>'23Q2_P3'!S7</f>
        <v>Sep.</v>
      </c>
      <c r="V41" s="59" t="str">
        <f>'23Q2_P3'!T7</f>
        <v>Sep.</v>
      </c>
      <c r="W41" s="59" t="str">
        <f>'23Q2_P3'!U7</f>
        <v>Sep.</v>
      </c>
      <c r="X41" s="59" t="str">
        <f>'23Q2_P3'!V7</f>
        <v>Sep.</v>
      </c>
      <c r="Y41" s="59" t="str">
        <f>'23Q2_P3'!W7</f>
        <v>Sep.</v>
      </c>
      <c r="Z41" s="59" t="str">
        <f>'23Q2_P3'!X7</f>
        <v>Sep.</v>
      </c>
      <c r="AE41" s="3" t="s">
        <v>89</v>
      </c>
    </row>
    <row r="42" spans="1:31" s="27" customFormat="1" ht="15" customHeight="1" x14ac:dyDescent="0.25">
      <c r="A42" s="69" t="s">
        <v>479</v>
      </c>
      <c r="B42" s="337" t="s">
        <v>481</v>
      </c>
      <c r="C42" s="338"/>
      <c r="D42" s="339"/>
      <c r="E42" s="70">
        <f t="shared" ref="E42:F48" si="6">+IF(R42="","―",R42)</f>
        <v>151</v>
      </c>
      <c r="F42" s="70">
        <f t="shared" si="6"/>
        <v>160</v>
      </c>
      <c r="G42" s="70">
        <f>'22Q4_P5'!G42</f>
        <v>151</v>
      </c>
      <c r="H42" s="70">
        <f>'22Q4_P5'!H42</f>
        <v>152</v>
      </c>
      <c r="I42" s="67"/>
      <c r="J42" s="67"/>
      <c r="K42" s="103"/>
      <c r="L42" s="103"/>
      <c r="M42" s="103"/>
      <c r="N42" s="103"/>
      <c r="O42" s="103">
        <v>69</v>
      </c>
      <c r="P42" s="103">
        <v>74</v>
      </c>
      <c r="Q42" s="103">
        <v>151</v>
      </c>
      <c r="R42" s="103">
        <v>151</v>
      </c>
      <c r="S42" s="103">
        <v>160</v>
      </c>
      <c r="T42" s="103"/>
      <c r="U42" s="103"/>
      <c r="V42" s="103"/>
      <c r="W42" s="103"/>
      <c r="X42" s="103"/>
      <c r="Y42" s="103"/>
      <c r="Z42" s="103"/>
      <c r="AA42" s="67"/>
      <c r="AB42" s="67"/>
      <c r="AC42" s="27" t="s">
        <v>647</v>
      </c>
      <c r="AE42" s="3" t="s">
        <v>89</v>
      </c>
    </row>
    <row r="43" spans="1:31" s="27" customFormat="1" ht="15" customHeight="1" x14ac:dyDescent="0.25">
      <c r="A43" s="38" t="s">
        <v>226</v>
      </c>
      <c r="B43" s="328" t="s">
        <v>222</v>
      </c>
      <c r="C43" s="329"/>
      <c r="D43" s="330"/>
      <c r="E43" s="39">
        <f t="shared" si="6"/>
        <v>192</v>
      </c>
      <c r="F43" s="39">
        <f t="shared" si="6"/>
        <v>218</v>
      </c>
      <c r="G43" s="39">
        <f>'22Q4_P5'!G43</f>
        <v>194</v>
      </c>
      <c r="H43" s="39">
        <f>'22Q4_P5'!H43</f>
        <v>190</v>
      </c>
      <c r="I43" s="67"/>
      <c r="J43" s="67"/>
      <c r="K43" s="40"/>
      <c r="L43" s="40"/>
      <c r="M43" s="40"/>
      <c r="N43" s="40"/>
      <c r="O43" s="40">
        <v>156</v>
      </c>
      <c r="P43" s="40">
        <v>169</v>
      </c>
      <c r="Q43" s="40">
        <v>194</v>
      </c>
      <c r="R43" s="40">
        <v>192</v>
      </c>
      <c r="S43" s="40">
        <v>218</v>
      </c>
      <c r="T43" s="40"/>
      <c r="U43" s="40"/>
      <c r="V43" s="40"/>
      <c r="W43" s="40"/>
      <c r="X43" s="40"/>
      <c r="Y43" s="40"/>
      <c r="Z43" s="40"/>
      <c r="AA43" s="67"/>
      <c r="AB43" s="67"/>
      <c r="AC43" s="27" t="s">
        <v>647</v>
      </c>
      <c r="AE43" s="3" t="s">
        <v>89</v>
      </c>
    </row>
    <row r="44" spans="1:31" s="27" customFormat="1" ht="15" customHeight="1" x14ac:dyDescent="0.25">
      <c r="A44" s="38" t="s">
        <v>227</v>
      </c>
      <c r="B44" s="328" t="s">
        <v>223</v>
      </c>
      <c r="C44" s="329"/>
      <c r="D44" s="330"/>
      <c r="E44" s="39">
        <f t="shared" si="6"/>
        <v>88</v>
      </c>
      <c r="F44" s="39">
        <f t="shared" si="6"/>
        <v>97</v>
      </c>
      <c r="G44" s="39">
        <f>'22Q4_P5'!G44</f>
        <v>87</v>
      </c>
      <c r="H44" s="39">
        <f>'22Q4_P5'!H44</f>
        <v>90</v>
      </c>
      <c r="I44" s="67"/>
      <c r="J44" s="67"/>
      <c r="K44" s="40"/>
      <c r="L44" s="40"/>
      <c r="M44" s="40"/>
      <c r="N44" s="40"/>
      <c r="O44" s="40">
        <v>63</v>
      </c>
      <c r="P44" s="40">
        <v>65</v>
      </c>
      <c r="Q44" s="40">
        <v>91</v>
      </c>
      <c r="R44" s="40">
        <v>88</v>
      </c>
      <c r="S44" s="40">
        <v>97</v>
      </c>
      <c r="T44" s="40"/>
      <c r="U44" s="40"/>
      <c r="V44" s="40"/>
      <c r="W44" s="40"/>
      <c r="X44" s="40"/>
      <c r="Y44" s="40"/>
      <c r="Z44" s="40"/>
      <c r="AA44" s="67"/>
      <c r="AB44" s="67"/>
      <c r="AC44" s="27" t="s">
        <v>647</v>
      </c>
      <c r="AE44" s="3" t="s">
        <v>89</v>
      </c>
    </row>
    <row r="45" spans="1:31" s="27" customFormat="1" ht="15" customHeight="1" x14ac:dyDescent="0.25">
      <c r="A45" s="38" t="s">
        <v>228</v>
      </c>
      <c r="B45" s="328" t="s">
        <v>224</v>
      </c>
      <c r="C45" s="329"/>
      <c r="D45" s="330"/>
      <c r="E45" s="39">
        <f t="shared" si="6"/>
        <v>98</v>
      </c>
      <c r="F45" s="39">
        <f t="shared" si="6"/>
        <v>108</v>
      </c>
      <c r="G45" s="39">
        <f>'22Q4_P5'!G45</f>
        <v>97</v>
      </c>
      <c r="H45" s="39">
        <f>'22Q4_P5'!H45</f>
        <v>103</v>
      </c>
      <c r="I45" s="67"/>
      <c r="J45" s="67"/>
      <c r="K45" s="40"/>
      <c r="L45" s="40"/>
      <c r="M45" s="40"/>
      <c r="N45" s="40"/>
      <c r="O45" s="40">
        <v>68</v>
      </c>
      <c r="P45" s="40">
        <v>71</v>
      </c>
      <c r="Q45" s="40">
        <v>89</v>
      </c>
      <c r="R45" s="40">
        <v>98</v>
      </c>
      <c r="S45" s="40">
        <v>108</v>
      </c>
      <c r="T45" s="40"/>
      <c r="U45" s="40"/>
      <c r="V45" s="40"/>
      <c r="W45" s="40"/>
      <c r="X45" s="40"/>
      <c r="Y45" s="40"/>
      <c r="Z45" s="40"/>
      <c r="AA45" s="67"/>
      <c r="AB45" s="67"/>
      <c r="AC45" s="27" t="s">
        <v>647</v>
      </c>
      <c r="AE45" s="3" t="s">
        <v>89</v>
      </c>
    </row>
    <row r="46" spans="1:31" s="27" customFormat="1" ht="15" customHeight="1" x14ac:dyDescent="0.25">
      <c r="A46" s="38" t="s">
        <v>229</v>
      </c>
      <c r="B46" s="334" t="s">
        <v>225</v>
      </c>
      <c r="C46" s="335"/>
      <c r="D46" s="336"/>
      <c r="E46" s="39">
        <f t="shared" si="6"/>
        <v>47</v>
      </c>
      <c r="F46" s="39">
        <f t="shared" si="6"/>
        <v>57</v>
      </c>
      <c r="G46" s="39">
        <f>'22Q4_P5'!G46</f>
        <v>47</v>
      </c>
      <c r="H46" s="39">
        <f>'22Q4_P5'!H46</f>
        <v>50</v>
      </c>
      <c r="I46" s="67"/>
      <c r="J46" s="67"/>
      <c r="K46" s="40"/>
      <c r="L46" s="40"/>
      <c r="M46" s="40"/>
      <c r="N46" s="40"/>
      <c r="O46" s="40">
        <v>29</v>
      </c>
      <c r="P46" s="40">
        <v>42</v>
      </c>
      <c r="Q46" s="40">
        <v>47</v>
      </c>
      <c r="R46" s="40">
        <v>47</v>
      </c>
      <c r="S46" s="40">
        <v>57</v>
      </c>
      <c r="T46" s="40"/>
      <c r="U46" s="40"/>
      <c r="V46" s="40"/>
      <c r="W46" s="40"/>
      <c r="X46" s="40"/>
      <c r="Y46" s="40"/>
      <c r="Z46" s="40"/>
      <c r="AA46" s="67"/>
      <c r="AB46" s="67"/>
      <c r="AC46" s="27" t="s">
        <v>647</v>
      </c>
      <c r="AE46" s="3" t="s">
        <v>89</v>
      </c>
    </row>
    <row r="47" spans="1:31" s="27" customFormat="1" ht="15" customHeight="1" x14ac:dyDescent="0.25">
      <c r="A47" s="42" t="s">
        <v>480</v>
      </c>
      <c r="B47" s="317" t="s">
        <v>482</v>
      </c>
      <c r="C47" s="318"/>
      <c r="D47" s="319"/>
      <c r="E47" s="43">
        <f t="shared" si="6"/>
        <v>72</v>
      </c>
      <c r="F47" s="43">
        <f t="shared" si="6"/>
        <v>88</v>
      </c>
      <c r="G47" s="43">
        <f>'22Q4_P5'!G47</f>
        <v>72</v>
      </c>
      <c r="H47" s="43">
        <f>'22Q4_P5'!H47</f>
        <v>78</v>
      </c>
      <c r="I47" s="67"/>
      <c r="J47" s="67"/>
      <c r="K47" s="44"/>
      <c r="L47" s="44"/>
      <c r="M47" s="44"/>
      <c r="N47" s="44"/>
      <c r="O47" s="44">
        <v>59</v>
      </c>
      <c r="P47" s="44">
        <v>61</v>
      </c>
      <c r="Q47" s="44">
        <v>65</v>
      </c>
      <c r="R47" s="44">
        <v>72</v>
      </c>
      <c r="S47" s="44">
        <v>88</v>
      </c>
      <c r="T47" s="44"/>
      <c r="U47" s="44"/>
      <c r="V47" s="44"/>
      <c r="W47" s="44"/>
      <c r="X47" s="44"/>
      <c r="Y47" s="44"/>
      <c r="Z47" s="44"/>
      <c r="AA47" s="67"/>
      <c r="AB47" s="67"/>
      <c r="AC47" s="27" t="s">
        <v>647</v>
      </c>
      <c r="AE47" s="3" t="s">
        <v>89</v>
      </c>
    </row>
    <row r="48" spans="1:31" s="27" customFormat="1" ht="15" customHeight="1" x14ac:dyDescent="0.25">
      <c r="A48" s="45" t="s">
        <v>220</v>
      </c>
      <c r="B48" s="320" t="s">
        <v>221</v>
      </c>
      <c r="C48" s="321"/>
      <c r="D48" s="322"/>
      <c r="E48" s="46">
        <f t="shared" si="6"/>
        <v>648</v>
      </c>
      <c r="F48" s="46">
        <f t="shared" si="6"/>
        <v>728</v>
      </c>
      <c r="G48" s="46">
        <f>'22Q4_P5'!G48</f>
        <v>648</v>
      </c>
      <c r="H48" s="46">
        <f>'22Q4_P5'!H48</f>
        <v>663</v>
      </c>
      <c r="I48" s="67"/>
      <c r="J48" s="67"/>
      <c r="K48" s="46">
        <f>SUM(K42:K47)</f>
        <v>0</v>
      </c>
      <c r="L48" s="46">
        <f t="shared" ref="L48:Z48" si="7">SUM(L42:L47)</f>
        <v>0</v>
      </c>
      <c r="M48" s="46">
        <f t="shared" si="7"/>
        <v>0</v>
      </c>
      <c r="N48" s="46">
        <f t="shared" si="7"/>
        <v>0</v>
      </c>
      <c r="O48" s="46">
        <f t="shared" si="7"/>
        <v>444</v>
      </c>
      <c r="P48" s="46">
        <f t="shared" si="7"/>
        <v>482</v>
      </c>
      <c r="Q48" s="46">
        <f t="shared" si="7"/>
        <v>637</v>
      </c>
      <c r="R48" s="46">
        <f t="shared" si="7"/>
        <v>648</v>
      </c>
      <c r="S48" s="46">
        <f t="shared" si="7"/>
        <v>728</v>
      </c>
      <c r="T48" s="46">
        <f t="shared" si="7"/>
        <v>0</v>
      </c>
      <c r="U48" s="46">
        <f t="shared" si="7"/>
        <v>0</v>
      </c>
      <c r="V48" s="46">
        <f t="shared" si="7"/>
        <v>0</v>
      </c>
      <c r="W48" s="46">
        <f t="shared" si="7"/>
        <v>0</v>
      </c>
      <c r="X48" s="46">
        <f t="shared" si="7"/>
        <v>0</v>
      </c>
      <c r="Y48" s="46">
        <f t="shared" si="7"/>
        <v>0</v>
      </c>
      <c r="Z48" s="46">
        <f t="shared" si="7"/>
        <v>0</v>
      </c>
      <c r="AA48" s="67"/>
      <c r="AB48" s="67"/>
      <c r="AE48" s="3" t="s">
        <v>89</v>
      </c>
    </row>
    <row r="49" spans="1:31" s="27" customFormat="1" ht="15" customHeight="1" x14ac:dyDescent="0.25">
      <c r="AE49" s="3" t="s">
        <v>89</v>
      </c>
    </row>
    <row r="50" spans="1:31" s="27" customFormat="1" ht="15" customHeight="1" x14ac:dyDescent="0.25">
      <c r="A50" s="213" t="s">
        <v>834</v>
      </c>
      <c r="B50" s="376" t="s">
        <v>835</v>
      </c>
      <c r="C50" s="377"/>
      <c r="D50" s="378"/>
      <c r="E50" s="214" t="str">
        <f>+IF(R50="","―",R50)</f>
        <v>―</v>
      </c>
      <c r="F50" s="214">
        <f>+IF(S50="","―",S50)</f>
        <v>24</v>
      </c>
      <c r="G50" s="214" t="s">
        <v>771</v>
      </c>
      <c r="H50" s="214" t="s">
        <v>771</v>
      </c>
      <c r="I50" s="67"/>
      <c r="J50" s="67"/>
      <c r="K50" s="44"/>
      <c r="L50" s="44"/>
      <c r="M50" s="44"/>
      <c r="N50" s="44"/>
      <c r="O50" s="44"/>
      <c r="P50" s="44"/>
      <c r="Q50" s="44"/>
      <c r="R50" s="44"/>
      <c r="S50" s="44">
        <v>24</v>
      </c>
      <c r="T50" s="44"/>
      <c r="U50" s="44"/>
      <c r="V50" s="44"/>
      <c r="W50" s="44"/>
      <c r="X50" s="44"/>
      <c r="Y50" s="44"/>
      <c r="Z50" s="44"/>
      <c r="AA50" s="67"/>
      <c r="AB50" s="67"/>
      <c r="AC50" s="27" t="s">
        <v>647</v>
      </c>
      <c r="AE50" s="3" t="s">
        <v>89</v>
      </c>
    </row>
    <row r="51" spans="1:31" s="27" customFormat="1" ht="15" customHeight="1" x14ac:dyDescent="0.25">
      <c r="AE51" s="3" t="s">
        <v>89</v>
      </c>
    </row>
    <row r="52" spans="1:31" ht="15" customHeight="1" x14ac:dyDescent="0.25">
      <c r="A52" s="66" t="s">
        <v>444</v>
      </c>
      <c r="AE52" s="3" t="s">
        <v>89</v>
      </c>
    </row>
    <row r="53" spans="1:31" s="27" customFormat="1" ht="15" customHeight="1" x14ac:dyDescent="0.25">
      <c r="H53" s="28"/>
      <c r="I53" s="28"/>
      <c r="AE53" s="3" t="s">
        <v>89</v>
      </c>
    </row>
    <row r="54" spans="1:31" s="27" customFormat="1" ht="15" customHeight="1" x14ac:dyDescent="0.25">
      <c r="A54" s="312" t="s">
        <v>219</v>
      </c>
      <c r="B54" s="323"/>
      <c r="C54" s="323"/>
      <c r="D54" s="313"/>
      <c r="E54" s="117">
        <f>'23Q2_パラメータ設定'!$J$4</f>
        <v>2019</v>
      </c>
      <c r="F54" s="117">
        <f>'23Q2_パラメータ設定'!$K$4</f>
        <v>2020</v>
      </c>
      <c r="G54" s="117">
        <f>'23Q2_パラメータ設定'!$L$4</f>
        <v>2021</v>
      </c>
      <c r="H54" s="122">
        <f>'23Q2_パラメータ設定'!$M$4</f>
        <v>2022</v>
      </c>
      <c r="AE54" s="3" t="s">
        <v>89</v>
      </c>
    </row>
    <row r="55" spans="1:31" s="27" customFormat="1" ht="15" customHeight="1" x14ac:dyDescent="0.25">
      <c r="A55" s="314"/>
      <c r="B55" s="324"/>
      <c r="C55" s="324"/>
      <c r="D55" s="315"/>
      <c r="E55" s="119" t="s">
        <v>252</v>
      </c>
      <c r="F55" s="118" t="s">
        <v>445</v>
      </c>
      <c r="G55" s="118" t="s">
        <v>445</v>
      </c>
      <c r="H55" s="118" t="s">
        <v>445</v>
      </c>
      <c r="AE55" s="3" t="s">
        <v>89</v>
      </c>
    </row>
    <row r="56" spans="1:31" s="27" customFormat="1" ht="15" customHeight="1" x14ac:dyDescent="0.25">
      <c r="A56" s="148" t="s">
        <v>447</v>
      </c>
      <c r="B56" s="325" t="s">
        <v>446</v>
      </c>
      <c r="C56" s="326"/>
      <c r="D56" s="327"/>
      <c r="E56" s="37" t="str">
        <f>'22Q4_P5'!E54</f>
        <v>―</v>
      </c>
      <c r="F56" s="37">
        <f>'22Q4_P5'!F54</f>
        <v>143</v>
      </c>
      <c r="G56" s="37">
        <f>'22Q4_P5'!G54</f>
        <v>148</v>
      </c>
      <c r="H56" s="37">
        <f>'22Q4_P5'!H54</f>
        <v>150</v>
      </c>
      <c r="I56" s="67"/>
      <c r="J56" s="67"/>
      <c r="AA56" s="67"/>
      <c r="AB56" s="67"/>
      <c r="AC56" s="27" t="s">
        <v>648</v>
      </c>
      <c r="AE56" s="3" t="s">
        <v>89</v>
      </c>
    </row>
    <row r="57" spans="1:31" s="27" customFormat="1" ht="15" customHeight="1" x14ac:dyDescent="0.25">
      <c r="A57" s="149" t="s">
        <v>484</v>
      </c>
      <c r="B57" s="331" t="s">
        <v>485</v>
      </c>
      <c r="C57" s="332"/>
      <c r="D57" s="333"/>
      <c r="E57" s="147" t="str">
        <f>'22Q4_P5'!E55</f>
        <v>―</v>
      </c>
      <c r="F57" s="147">
        <f>'22Q4_P5'!F55</f>
        <v>12</v>
      </c>
      <c r="G57" s="147">
        <f>'22Q4_P5'!G55</f>
        <v>12</v>
      </c>
      <c r="H57" s="147">
        <f>'22Q4_P5'!H55</f>
        <v>13</v>
      </c>
      <c r="I57" s="67"/>
      <c r="J57" s="67"/>
      <c r="AA57" s="67"/>
      <c r="AB57" s="67"/>
      <c r="AC57" s="27" t="s">
        <v>648</v>
      </c>
      <c r="AE57" s="3" t="s">
        <v>89</v>
      </c>
    </row>
    <row r="58" spans="1:31" s="27" customFormat="1" ht="15" customHeight="1" x14ac:dyDescent="0.25">
      <c r="AE58" s="3" t="s">
        <v>89</v>
      </c>
    </row>
    <row r="59" spans="1:31" s="27" customFormat="1" ht="15" customHeight="1" x14ac:dyDescent="0.25">
      <c r="A59" s="66" t="s">
        <v>483</v>
      </c>
      <c r="K59" s="114" t="s">
        <v>563</v>
      </c>
      <c r="AE59" s="3" t="s">
        <v>89</v>
      </c>
    </row>
    <row r="60" spans="1:31" s="27" customFormat="1" ht="15" customHeight="1" x14ac:dyDescent="0.25">
      <c r="H60" s="28" t="s">
        <v>698</v>
      </c>
      <c r="AE60" s="3" t="s">
        <v>89</v>
      </c>
    </row>
    <row r="61" spans="1:31" s="27" customFormat="1" ht="15" customHeight="1" x14ac:dyDescent="0.25">
      <c r="A61" s="312"/>
      <c r="B61" s="323"/>
      <c r="C61" s="323"/>
      <c r="D61" s="313"/>
      <c r="E61" s="117" t="str">
        <f>'23Q2_パラメータ設定'!$E$4</f>
        <v>FY2021</v>
      </c>
      <c r="F61" s="117" t="str">
        <f>'23Q2_パラメータ設定'!$F$4</f>
        <v>FY2022</v>
      </c>
      <c r="G61" s="30" t="str">
        <f>'23Q2_パラメータ設定'!$G$4</f>
        <v>FY2023</v>
      </c>
      <c r="H61" s="122" t="str">
        <f>'23Q2_パラメータ設定'!$G$4</f>
        <v>FY2023</v>
      </c>
      <c r="K61" s="27" t="s">
        <v>341</v>
      </c>
      <c r="AE61" s="3" t="s">
        <v>89</v>
      </c>
    </row>
    <row r="62" spans="1:31" s="27" customFormat="1" ht="15" customHeight="1" x14ac:dyDescent="0.25">
      <c r="A62" s="314"/>
      <c r="B62" s="324"/>
      <c r="C62" s="324"/>
      <c r="D62" s="315"/>
      <c r="E62" s="118"/>
      <c r="F62" s="118"/>
      <c r="G62" s="35" t="s">
        <v>388</v>
      </c>
      <c r="H62" s="118" t="s">
        <v>5</v>
      </c>
      <c r="AE62" s="3" t="s">
        <v>89</v>
      </c>
    </row>
    <row r="63" spans="1:31" s="27" customFormat="1" ht="15" customHeight="1" x14ac:dyDescent="0.25">
      <c r="A63" s="36" t="s">
        <v>209</v>
      </c>
      <c r="B63" s="325" t="s">
        <v>12</v>
      </c>
      <c r="C63" s="326"/>
      <c r="D63" s="327"/>
      <c r="E63" s="37"/>
      <c r="F63" s="37"/>
      <c r="G63" s="37"/>
      <c r="H63" s="37"/>
      <c r="J63" s="65"/>
      <c r="K63" s="65"/>
      <c r="L63" s="65"/>
      <c r="M63" s="65"/>
      <c r="N63" s="65"/>
      <c r="O63" s="65"/>
      <c r="P63" s="65"/>
      <c r="Q63" s="65"/>
      <c r="R63" s="65"/>
      <c r="S63" s="65"/>
      <c r="T63" s="65"/>
      <c r="U63" s="65"/>
      <c r="V63" s="65"/>
      <c r="W63" s="65"/>
      <c r="X63" s="65"/>
      <c r="Y63" s="65"/>
      <c r="Z63" s="65"/>
      <c r="AA63" s="65"/>
      <c r="AB63" s="65"/>
      <c r="AE63" s="3" t="s">
        <v>89</v>
      </c>
    </row>
    <row r="64" spans="1:31" s="27" customFormat="1" ht="15" customHeight="1" x14ac:dyDescent="0.25">
      <c r="A64" s="38" t="s">
        <v>259</v>
      </c>
      <c r="B64" s="328" t="s">
        <v>464</v>
      </c>
      <c r="C64" s="329"/>
      <c r="D64" s="330"/>
      <c r="E64" s="39">
        <v>175</v>
      </c>
      <c r="F64" s="39">
        <v>170</v>
      </c>
      <c r="G64" s="39">
        <v>86</v>
      </c>
      <c r="H64" s="39" t="str">
        <f>+IF(AA64="","―",ROUNDDOWN(AA64/10^6,0))</f>
        <v>―</v>
      </c>
      <c r="J64" s="65"/>
      <c r="K64" s="65"/>
      <c r="L64" s="65"/>
      <c r="M64" s="65"/>
      <c r="N64" s="65"/>
      <c r="O64" s="65"/>
      <c r="P64" s="65"/>
      <c r="Q64" s="65"/>
      <c r="R64" s="65"/>
      <c r="S64" s="65"/>
      <c r="T64" s="65"/>
      <c r="U64" s="65"/>
      <c r="V64" s="65"/>
      <c r="W64" s="65"/>
      <c r="X64" s="65"/>
      <c r="Y64" s="65"/>
      <c r="Z64" s="65"/>
      <c r="AA64" s="65"/>
      <c r="AB64" s="65"/>
      <c r="AC64" s="27" t="s">
        <v>649</v>
      </c>
      <c r="AE64" s="3" t="s">
        <v>89</v>
      </c>
    </row>
    <row r="65" spans="1:31" s="27" customFormat="1" ht="15" customHeight="1" x14ac:dyDescent="0.25">
      <c r="A65" s="38" t="s">
        <v>260</v>
      </c>
      <c r="B65" s="328" t="s">
        <v>465</v>
      </c>
      <c r="C65" s="329"/>
      <c r="D65" s="330"/>
      <c r="E65" s="39">
        <v>49</v>
      </c>
      <c r="F65" s="39">
        <v>49</v>
      </c>
      <c r="G65" s="39">
        <v>25</v>
      </c>
      <c r="H65" s="39" t="str">
        <f>+IF(AA65="","―",ROUNDDOWN(AA65/10^6,0))</f>
        <v>―</v>
      </c>
      <c r="J65" s="65"/>
      <c r="K65" s="65"/>
      <c r="L65" s="65"/>
      <c r="M65" s="65"/>
      <c r="N65" s="65"/>
      <c r="O65" s="65"/>
      <c r="P65" s="65"/>
      <c r="Q65" s="65"/>
      <c r="R65" s="65"/>
      <c r="S65" s="65"/>
      <c r="T65" s="65"/>
      <c r="U65" s="65"/>
      <c r="V65" s="65"/>
      <c r="W65" s="65"/>
      <c r="X65" s="65"/>
      <c r="Y65" s="65"/>
      <c r="Z65" s="65"/>
      <c r="AA65" s="65"/>
      <c r="AB65" s="65"/>
      <c r="AC65" s="27" t="s">
        <v>649</v>
      </c>
      <c r="AE65" s="3" t="s">
        <v>89</v>
      </c>
    </row>
    <row r="66" spans="1:31" s="27" customFormat="1" ht="15" customHeight="1" x14ac:dyDescent="0.25">
      <c r="A66" s="38" t="s">
        <v>261</v>
      </c>
      <c r="B66" s="328" t="s">
        <v>466</v>
      </c>
      <c r="C66" s="329"/>
      <c r="D66" s="330"/>
      <c r="E66" s="39">
        <v>115</v>
      </c>
      <c r="F66" s="39">
        <v>116</v>
      </c>
      <c r="G66" s="39">
        <v>59</v>
      </c>
      <c r="H66" s="39" t="str">
        <f>+IF(AA66="","―",ROUNDDOWN(AA66/10^6,0))</f>
        <v>―</v>
      </c>
      <c r="J66" s="65"/>
      <c r="K66" s="65"/>
      <c r="L66" s="65"/>
      <c r="M66" s="65"/>
      <c r="N66" s="65"/>
      <c r="O66" s="65"/>
      <c r="P66" s="65"/>
      <c r="Q66" s="65"/>
      <c r="R66" s="65"/>
      <c r="S66" s="65"/>
      <c r="T66" s="65"/>
      <c r="U66" s="65"/>
      <c r="V66" s="65"/>
      <c r="W66" s="65"/>
      <c r="X66" s="65"/>
      <c r="Y66" s="65"/>
      <c r="Z66" s="65"/>
      <c r="AA66" s="65"/>
      <c r="AB66" s="65"/>
      <c r="AC66" s="27" t="s">
        <v>649</v>
      </c>
      <c r="AE66" s="3" t="s">
        <v>89</v>
      </c>
    </row>
    <row r="67" spans="1:31" s="27" customFormat="1" ht="15" customHeight="1" x14ac:dyDescent="0.25">
      <c r="A67" s="38" t="s">
        <v>262</v>
      </c>
      <c r="B67" s="328" t="s">
        <v>467</v>
      </c>
      <c r="C67" s="329"/>
      <c r="D67" s="330"/>
      <c r="E67" s="39">
        <v>9</v>
      </c>
      <c r="F67" s="39">
        <v>17</v>
      </c>
      <c r="G67" s="39">
        <v>8</v>
      </c>
      <c r="H67" s="39" t="str">
        <f>+IF(AA67="","―",ROUNDDOWN(AA67/10^6,0))</f>
        <v>―</v>
      </c>
      <c r="J67" s="65"/>
      <c r="K67" s="65"/>
      <c r="L67" s="65"/>
      <c r="M67" s="65"/>
      <c r="N67" s="65"/>
      <c r="O67" s="65"/>
      <c r="P67" s="65"/>
      <c r="Q67" s="65"/>
      <c r="R67" s="65"/>
      <c r="S67" s="65"/>
      <c r="T67" s="65"/>
      <c r="U67" s="65"/>
      <c r="V67" s="65"/>
      <c r="W67" s="65"/>
      <c r="X67" s="65"/>
      <c r="Y67" s="65"/>
      <c r="Z67" s="65"/>
      <c r="AA67" s="65"/>
      <c r="AB67" s="65"/>
      <c r="AC67" s="27" t="s">
        <v>649</v>
      </c>
      <c r="AE67" s="3" t="s">
        <v>89</v>
      </c>
    </row>
    <row r="68" spans="1:31" s="27" customFormat="1" ht="15" customHeight="1" x14ac:dyDescent="0.25">
      <c r="A68" s="38" t="s">
        <v>746</v>
      </c>
      <c r="B68" s="328" t="s">
        <v>751</v>
      </c>
      <c r="C68" s="329"/>
      <c r="D68" s="330"/>
      <c r="E68" s="39" t="s">
        <v>771</v>
      </c>
      <c r="F68" s="39">
        <v>1</v>
      </c>
      <c r="G68" s="39">
        <v>9</v>
      </c>
      <c r="H68" s="39" t="str">
        <f>+IF(AA68="","―",ROUNDDOWN(AA68/10^6,0))</f>
        <v>―</v>
      </c>
      <c r="J68" s="65"/>
      <c r="K68" s="65"/>
      <c r="L68" s="65"/>
      <c r="M68" s="65"/>
      <c r="N68" s="65"/>
      <c r="O68" s="65"/>
      <c r="P68" s="65"/>
      <c r="Q68" s="65"/>
      <c r="R68" s="65"/>
      <c r="S68" s="65"/>
      <c r="T68" s="65"/>
      <c r="U68" s="65"/>
      <c r="V68" s="65"/>
      <c r="W68" s="65"/>
      <c r="X68" s="65"/>
      <c r="Y68" s="65"/>
      <c r="Z68" s="65"/>
      <c r="AA68" s="65"/>
      <c r="AB68" s="65"/>
      <c r="AC68" s="27" t="s">
        <v>649</v>
      </c>
      <c r="AE68" s="3" t="s">
        <v>89</v>
      </c>
    </row>
    <row r="69" spans="1:31" ht="15" customHeight="1" x14ac:dyDescent="0.25">
      <c r="A69" s="42" t="s">
        <v>844</v>
      </c>
      <c r="B69" s="317" t="s">
        <v>845</v>
      </c>
      <c r="C69" s="318"/>
      <c r="D69" s="319"/>
      <c r="E69" s="43" t="s">
        <v>771</v>
      </c>
      <c r="F69" s="43" t="s">
        <v>771</v>
      </c>
      <c r="G69" s="43">
        <v>9</v>
      </c>
      <c r="H69" s="43">
        <v>37</v>
      </c>
      <c r="AC69" s="27" t="s">
        <v>649</v>
      </c>
      <c r="AE69" s="3" t="s">
        <v>89</v>
      </c>
    </row>
    <row r="70" spans="1:31" ht="15" customHeight="1" x14ac:dyDescent="0.25">
      <c r="A70" s="209"/>
      <c r="B70" s="210"/>
      <c r="C70" s="210"/>
      <c r="D70" s="210"/>
      <c r="E70" s="211"/>
      <c r="F70" s="211"/>
      <c r="G70" s="211"/>
      <c r="H70" s="211"/>
    </row>
    <row r="71" spans="1:31" ht="15" customHeight="1" x14ac:dyDescent="0.25">
      <c r="A71" s="209"/>
      <c r="B71" s="210"/>
      <c r="C71" s="210"/>
      <c r="D71" s="210"/>
      <c r="E71" s="211"/>
      <c r="F71" s="211"/>
      <c r="G71" s="211"/>
      <c r="H71" s="211"/>
    </row>
    <row r="72" spans="1:31" ht="15" customHeight="1" x14ac:dyDescent="0.2">
      <c r="A72" s="3" t="s">
        <v>89</v>
      </c>
      <c r="B72" s="3" t="s">
        <v>89</v>
      </c>
      <c r="C72" s="3" t="s">
        <v>89</v>
      </c>
      <c r="D72" s="3" t="s">
        <v>89</v>
      </c>
      <c r="E72" s="3" t="s">
        <v>89</v>
      </c>
      <c r="F72" s="3" t="s">
        <v>89</v>
      </c>
      <c r="G72" s="3" t="s">
        <v>89</v>
      </c>
      <c r="H72" s="3" t="s">
        <v>89</v>
      </c>
      <c r="I72" s="3" t="s">
        <v>89</v>
      </c>
      <c r="J72" s="3" t="s">
        <v>89</v>
      </c>
      <c r="K72" s="3" t="s">
        <v>89</v>
      </c>
      <c r="L72" s="3" t="s">
        <v>89</v>
      </c>
      <c r="M72" s="3" t="s">
        <v>89</v>
      </c>
      <c r="N72" s="3" t="s">
        <v>89</v>
      </c>
      <c r="O72" s="3" t="s">
        <v>89</v>
      </c>
      <c r="P72" s="3" t="s">
        <v>89</v>
      </c>
      <c r="Q72" s="3" t="s">
        <v>89</v>
      </c>
      <c r="R72" s="3" t="s">
        <v>89</v>
      </c>
      <c r="S72" s="3" t="s">
        <v>89</v>
      </c>
      <c r="T72" s="3" t="s">
        <v>89</v>
      </c>
      <c r="U72" s="3" t="s">
        <v>89</v>
      </c>
      <c r="V72" s="3" t="s">
        <v>89</v>
      </c>
      <c r="W72" s="3" t="s">
        <v>89</v>
      </c>
      <c r="X72" s="3" t="s">
        <v>89</v>
      </c>
      <c r="Y72" s="3" t="s">
        <v>89</v>
      </c>
      <c r="Z72" s="3" t="s">
        <v>89</v>
      </c>
      <c r="AA72" s="3" t="s">
        <v>89</v>
      </c>
      <c r="AB72" s="3" t="s">
        <v>89</v>
      </c>
      <c r="AC72" s="3" t="s">
        <v>89</v>
      </c>
      <c r="AD72" s="3" t="s">
        <v>89</v>
      </c>
      <c r="AE72" s="3" t="s">
        <v>89</v>
      </c>
    </row>
  </sheetData>
  <mergeCells count="38">
    <mergeCell ref="B68:D68"/>
    <mergeCell ref="B69:D69"/>
    <mergeCell ref="B63:D63"/>
    <mergeCell ref="B64:D64"/>
    <mergeCell ref="B67:D67"/>
    <mergeCell ref="B65:D65"/>
    <mergeCell ref="B66:D66"/>
    <mergeCell ref="A61:D62"/>
    <mergeCell ref="A40:D41"/>
    <mergeCell ref="B42:D42"/>
    <mergeCell ref="B43:D43"/>
    <mergeCell ref="B44:D44"/>
    <mergeCell ref="B45:D45"/>
    <mergeCell ref="B46:D46"/>
    <mergeCell ref="B47:D47"/>
    <mergeCell ref="B48:D48"/>
    <mergeCell ref="A54:D55"/>
    <mergeCell ref="B56:D56"/>
    <mergeCell ref="B57:D57"/>
    <mergeCell ref="B50:D50"/>
    <mergeCell ref="B33:D33"/>
    <mergeCell ref="B14:D14"/>
    <mergeCell ref="A18:D19"/>
    <mergeCell ref="B20:D20"/>
    <mergeCell ref="B21:D21"/>
    <mergeCell ref="B22:D22"/>
    <mergeCell ref="B23:D23"/>
    <mergeCell ref="B24:D24"/>
    <mergeCell ref="A28:D29"/>
    <mergeCell ref="B30:D30"/>
    <mergeCell ref="B31:D31"/>
    <mergeCell ref="B32:D32"/>
    <mergeCell ref="B13:D13"/>
    <mergeCell ref="A2:I2"/>
    <mergeCell ref="A8:D9"/>
    <mergeCell ref="B10:D10"/>
    <mergeCell ref="B11:D11"/>
    <mergeCell ref="B12:D12"/>
  </mergeCells>
  <phoneticPr fontId="3"/>
  <printOptions horizontalCentered="1"/>
  <pageMargins left="0.70866141732283472" right="0.70866141732283472" top="0.74803149606299213" bottom="0.74803149606299213" header="0.31496062992125984" footer="0.31496062992125984"/>
  <pageSetup paperSize="9" scale="70" orientation="portrait" r:id="rId1"/>
  <headerFooter>
    <oddFooter>&amp;R5</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EE7F-CCA6-4576-980C-4AB81A597EDC}">
  <dimension ref="A1:AD61"/>
  <sheetViews>
    <sheetView defaultGridColor="0" colorId="23" zoomScaleNormal="100" zoomScaleSheetLayoutView="70" workbookViewId="0">
      <pane xSplit="10" ySplit="3" topLeftCell="K27"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16.77734375" style="3" customWidth="1"/>
    <col min="3" max="9" width="7.77734375" style="3" customWidth="1"/>
    <col min="10" max="10" width="8.88671875" style="3"/>
    <col min="11" max="27" width="13.77734375" style="3" customWidth="1"/>
    <col min="28" max="28" width="14.21875" style="3" customWidth="1"/>
    <col min="29" max="16384" width="8.88671875" style="3"/>
  </cols>
  <sheetData>
    <row r="1" spans="1:30" ht="15" customHeight="1" x14ac:dyDescent="0.2">
      <c r="AD1" s="3" t="s">
        <v>89</v>
      </c>
    </row>
    <row r="2" spans="1:30" ht="15" customHeight="1" thickBot="1" x14ac:dyDescent="0.3">
      <c r="A2" s="316" t="s">
        <v>681</v>
      </c>
      <c r="B2" s="316"/>
      <c r="C2" s="316"/>
      <c r="D2" s="316"/>
      <c r="E2" s="316"/>
      <c r="F2" s="316"/>
      <c r="G2" s="316"/>
      <c r="H2" s="316"/>
      <c r="I2" s="316"/>
      <c r="AD2" s="3" t="s">
        <v>89</v>
      </c>
    </row>
    <row r="3" spans="1:30" ht="15" customHeight="1" x14ac:dyDescent="0.2">
      <c r="AD3" s="3" t="s">
        <v>89</v>
      </c>
    </row>
    <row r="4" spans="1:30" s="27" customFormat="1" ht="15" customHeight="1" x14ac:dyDescent="0.25">
      <c r="A4" s="66" t="s">
        <v>487</v>
      </c>
      <c r="K4" s="114" t="s">
        <v>375</v>
      </c>
      <c r="L4" s="114" t="s">
        <v>564</v>
      </c>
      <c r="AB4" s="171" t="s">
        <v>635</v>
      </c>
      <c r="AD4" s="3" t="s">
        <v>89</v>
      </c>
    </row>
    <row r="5" spans="1:30" s="27" customFormat="1" ht="15" customHeight="1" x14ac:dyDescent="0.25">
      <c r="I5" s="28" t="s">
        <v>242</v>
      </c>
      <c r="AD5" s="3" t="s">
        <v>89</v>
      </c>
    </row>
    <row r="6" spans="1:30" s="27" customFormat="1" ht="15" customHeight="1" x14ac:dyDescent="0.25">
      <c r="A6" s="312" t="s">
        <v>243</v>
      </c>
      <c r="B6" s="323"/>
      <c r="C6" s="313"/>
      <c r="D6" s="117" t="s">
        <v>231</v>
      </c>
      <c r="E6" s="117" t="s">
        <v>232</v>
      </c>
      <c r="F6" s="117" t="s">
        <v>233</v>
      </c>
      <c r="G6" s="117" t="s">
        <v>595</v>
      </c>
      <c r="H6" s="117" t="s">
        <v>235</v>
      </c>
      <c r="I6" s="31" t="s">
        <v>236</v>
      </c>
      <c r="K6" s="29" t="s">
        <v>231</v>
      </c>
      <c r="L6" s="29" t="s">
        <v>232</v>
      </c>
      <c r="M6" s="29" t="s">
        <v>233</v>
      </c>
      <c r="N6" s="29" t="s">
        <v>234</v>
      </c>
      <c r="O6" s="29" t="s">
        <v>235</v>
      </c>
      <c r="P6" s="32" t="s">
        <v>236</v>
      </c>
      <c r="AD6" s="3" t="s">
        <v>89</v>
      </c>
    </row>
    <row r="7" spans="1:30" s="27" customFormat="1" ht="15" customHeight="1" x14ac:dyDescent="0.25">
      <c r="A7" s="314"/>
      <c r="B7" s="324"/>
      <c r="C7" s="315"/>
      <c r="D7" s="119" t="s">
        <v>230</v>
      </c>
      <c r="E7" s="119" t="s">
        <v>237</v>
      </c>
      <c r="F7" s="119" t="s">
        <v>238</v>
      </c>
      <c r="G7" s="119" t="s">
        <v>239</v>
      </c>
      <c r="H7" s="119" t="s">
        <v>240</v>
      </c>
      <c r="I7" s="35" t="s">
        <v>241</v>
      </c>
      <c r="K7" s="33" t="s">
        <v>230</v>
      </c>
      <c r="L7" s="33" t="s">
        <v>237</v>
      </c>
      <c r="M7" s="33" t="s">
        <v>238</v>
      </c>
      <c r="N7" s="33" t="s">
        <v>239</v>
      </c>
      <c r="O7" s="33" t="s">
        <v>240</v>
      </c>
      <c r="P7" s="34" t="s">
        <v>241</v>
      </c>
      <c r="AD7" s="3" t="s">
        <v>89</v>
      </c>
    </row>
    <row r="8" spans="1:30" s="27" customFormat="1" ht="15" customHeight="1" x14ac:dyDescent="0.25">
      <c r="A8" s="71" t="s">
        <v>255</v>
      </c>
      <c r="B8" s="340" t="s">
        <v>258</v>
      </c>
      <c r="C8" s="341"/>
      <c r="D8" s="29"/>
      <c r="E8" s="29"/>
      <c r="F8" s="29"/>
      <c r="G8" s="29"/>
      <c r="H8" s="29"/>
      <c r="I8" s="32"/>
      <c r="K8" s="29"/>
      <c r="L8" s="29"/>
      <c r="M8" s="29"/>
      <c r="N8" s="29"/>
      <c r="O8" s="29"/>
      <c r="P8" s="32"/>
      <c r="AD8" s="3" t="s">
        <v>89</v>
      </c>
    </row>
    <row r="9" spans="1:30" s="27" customFormat="1" ht="15" customHeight="1" x14ac:dyDescent="0.25">
      <c r="A9" s="49" t="s">
        <v>685</v>
      </c>
      <c r="B9" s="328" t="s">
        <v>686</v>
      </c>
      <c r="C9" s="330"/>
      <c r="D9" s="39">
        <f>+IF(K9="","―",K9)</f>
        <v>14157</v>
      </c>
      <c r="E9" s="39">
        <f t="shared" ref="E9:I11" si="0">+IF(L9="","―",L9)</f>
        <v>14092</v>
      </c>
      <c r="F9" s="39">
        <f t="shared" si="0"/>
        <v>14191</v>
      </c>
      <c r="G9" s="39">
        <f t="shared" si="0"/>
        <v>14206</v>
      </c>
      <c r="H9" s="39">
        <f t="shared" si="0"/>
        <v>14123</v>
      </c>
      <c r="I9" s="39">
        <f t="shared" si="0"/>
        <v>14217</v>
      </c>
      <c r="J9" s="65"/>
      <c r="K9" s="191">
        <f>'23Q1_P6'!K9</f>
        <v>14157</v>
      </c>
      <c r="L9" s="191">
        <f>'23Q1_P6'!L9</f>
        <v>14092</v>
      </c>
      <c r="M9" s="191">
        <f>'23Q1_P6'!M9</f>
        <v>14191</v>
      </c>
      <c r="N9" s="191">
        <f>'23Q1_P6'!N9</f>
        <v>14206</v>
      </c>
      <c r="O9" s="191">
        <f>'23Q1_P6'!O9</f>
        <v>14123</v>
      </c>
      <c r="P9" s="191">
        <f>'23Q1_P6'!P9</f>
        <v>14217</v>
      </c>
      <c r="Q9" s="65"/>
      <c r="R9" s="65"/>
      <c r="S9" s="65"/>
      <c r="T9" s="65"/>
      <c r="U9" s="65"/>
      <c r="V9" s="65"/>
      <c r="W9" s="65"/>
      <c r="X9" s="65"/>
      <c r="Y9" s="65"/>
      <c r="Z9" s="65"/>
      <c r="AA9" s="65"/>
      <c r="AB9" s="65" t="s">
        <v>650</v>
      </c>
      <c r="AC9" s="65"/>
      <c r="AD9" s="3" t="s">
        <v>89</v>
      </c>
    </row>
    <row r="10" spans="1:30" s="27" customFormat="1" ht="15" customHeight="1" x14ac:dyDescent="0.25">
      <c r="A10" s="49" t="s">
        <v>783</v>
      </c>
      <c r="B10" s="328" t="s">
        <v>784</v>
      </c>
      <c r="C10" s="330"/>
      <c r="D10" s="39">
        <f>+IF(K10="","―",K10)</f>
        <v>14022</v>
      </c>
      <c r="E10" s="39">
        <f t="shared" si="0"/>
        <v>14018</v>
      </c>
      <c r="F10" s="39">
        <f t="shared" si="0"/>
        <v>14411</v>
      </c>
      <c r="G10" s="39">
        <f t="shared" si="0"/>
        <v>14725</v>
      </c>
      <c r="H10" s="39">
        <f t="shared" si="0"/>
        <v>14611</v>
      </c>
      <c r="I10" s="39">
        <f t="shared" si="0"/>
        <v>14638</v>
      </c>
      <c r="J10" s="65"/>
      <c r="K10" s="191">
        <f>'23Q1_P6'!K10</f>
        <v>14022</v>
      </c>
      <c r="L10" s="191">
        <f>'23Q1_P6'!L10</f>
        <v>14018</v>
      </c>
      <c r="M10" s="191">
        <f>'23Q1_P6'!M10</f>
        <v>14411</v>
      </c>
      <c r="N10" s="40">
        <v>14725</v>
      </c>
      <c r="O10" s="40">
        <v>14611</v>
      </c>
      <c r="P10" s="40">
        <v>14638</v>
      </c>
      <c r="Q10" s="65"/>
      <c r="R10" s="65"/>
      <c r="S10" s="65"/>
      <c r="T10" s="65"/>
      <c r="U10" s="65"/>
      <c r="V10" s="65"/>
      <c r="W10" s="65"/>
      <c r="X10" s="65"/>
      <c r="Y10" s="65"/>
      <c r="Z10" s="65"/>
      <c r="AA10" s="65"/>
      <c r="AB10" s="65" t="s">
        <v>650</v>
      </c>
      <c r="AC10" s="65"/>
      <c r="AD10" s="3" t="s">
        <v>89</v>
      </c>
    </row>
    <row r="11" spans="1:30" s="27" customFormat="1" ht="15" customHeight="1" x14ac:dyDescent="0.25">
      <c r="A11" s="68" t="s">
        <v>622</v>
      </c>
      <c r="B11" s="317" t="s">
        <v>428</v>
      </c>
      <c r="C11" s="319"/>
      <c r="D11" s="89">
        <f>+IF(K11="","―",K11)</f>
        <v>-0.95359186268276774</v>
      </c>
      <c r="E11" s="89">
        <f t="shared" si="0"/>
        <v>-0.52512063582174084</v>
      </c>
      <c r="F11" s="89">
        <f t="shared" si="0"/>
        <v>1.5502783454302005</v>
      </c>
      <c r="G11" s="89">
        <f t="shared" si="0"/>
        <v>3.653385893284522</v>
      </c>
      <c r="H11" s="89">
        <f t="shared" si="0"/>
        <v>3.4553565106563822</v>
      </c>
      <c r="I11" s="89">
        <f t="shared" si="0"/>
        <v>2.9612435816276372</v>
      </c>
      <c r="J11" s="65"/>
      <c r="K11" s="98">
        <f t="shared" ref="K11:P11" si="1">+IFERROR((K10/K9-1)*100,"―")</f>
        <v>-0.95359186268276774</v>
      </c>
      <c r="L11" s="98">
        <f t="shared" si="1"/>
        <v>-0.52512063582174084</v>
      </c>
      <c r="M11" s="98">
        <f t="shared" si="1"/>
        <v>1.5502783454302005</v>
      </c>
      <c r="N11" s="98">
        <f t="shared" si="1"/>
        <v>3.653385893284522</v>
      </c>
      <c r="O11" s="98">
        <f t="shared" si="1"/>
        <v>3.4553565106563822</v>
      </c>
      <c r="P11" s="98">
        <f t="shared" si="1"/>
        <v>2.9612435816276372</v>
      </c>
      <c r="Q11" s="65"/>
      <c r="R11" s="65"/>
      <c r="S11" s="65"/>
      <c r="T11" s="65"/>
      <c r="U11" s="65"/>
      <c r="V11" s="65"/>
      <c r="W11" s="65"/>
      <c r="X11" s="65"/>
      <c r="Y11" s="65"/>
      <c r="Z11" s="65"/>
      <c r="AA11" s="65"/>
      <c r="AB11" s="65"/>
      <c r="AC11" s="65"/>
      <c r="AD11" s="3" t="s">
        <v>89</v>
      </c>
    </row>
    <row r="12" spans="1:30" s="27" customFormat="1" ht="15" customHeight="1" x14ac:dyDescent="0.25">
      <c r="A12" s="71" t="s">
        <v>256</v>
      </c>
      <c r="B12" s="340" t="s">
        <v>257</v>
      </c>
      <c r="C12" s="341"/>
      <c r="D12" s="29"/>
      <c r="E12" s="29"/>
      <c r="F12" s="29"/>
      <c r="G12" s="29"/>
      <c r="H12" s="29"/>
      <c r="I12" s="32"/>
      <c r="K12" s="29"/>
      <c r="L12" s="29"/>
      <c r="M12" s="29"/>
      <c r="N12" s="29"/>
      <c r="O12" s="29"/>
      <c r="P12" s="32"/>
      <c r="AD12" s="3" t="s">
        <v>89</v>
      </c>
    </row>
    <row r="13" spans="1:30" s="27" customFormat="1" ht="15" customHeight="1" x14ac:dyDescent="0.25">
      <c r="A13" s="49" t="s">
        <v>685</v>
      </c>
      <c r="B13" s="328" t="s">
        <v>686</v>
      </c>
      <c r="C13" s="330"/>
      <c r="D13" s="39">
        <f>+IF(K13="","―",K13)</f>
        <v>11906</v>
      </c>
      <c r="E13" s="39">
        <f t="shared" ref="E13:I15" si="2">+IF(L13="","―",L13)</f>
        <v>11947</v>
      </c>
      <c r="F13" s="39">
        <f t="shared" si="2"/>
        <v>12107</v>
      </c>
      <c r="G13" s="39">
        <f t="shared" si="2"/>
        <v>12073</v>
      </c>
      <c r="H13" s="39">
        <f t="shared" si="2"/>
        <v>11685</v>
      </c>
      <c r="I13" s="39">
        <f t="shared" si="2"/>
        <v>11859</v>
      </c>
      <c r="J13" s="65"/>
      <c r="K13" s="191">
        <f>'23Q1_P6'!K13</f>
        <v>11906</v>
      </c>
      <c r="L13" s="191">
        <f>'23Q1_P6'!L13</f>
        <v>11947</v>
      </c>
      <c r="M13" s="191">
        <f>'23Q1_P6'!M13</f>
        <v>12107</v>
      </c>
      <c r="N13" s="191">
        <f>'23Q1_P6'!N13</f>
        <v>12073</v>
      </c>
      <c r="O13" s="191">
        <f>'23Q1_P6'!O13</f>
        <v>11685</v>
      </c>
      <c r="P13" s="191">
        <f>'23Q1_P6'!P13</f>
        <v>11859</v>
      </c>
      <c r="Q13" s="65"/>
      <c r="R13" s="65"/>
      <c r="S13" s="65"/>
      <c r="T13" s="65"/>
      <c r="U13" s="65"/>
      <c r="V13" s="65"/>
      <c r="W13" s="65"/>
      <c r="X13" s="65"/>
      <c r="Y13" s="65"/>
      <c r="Z13" s="65"/>
      <c r="AA13" s="65"/>
      <c r="AB13" s="65" t="s">
        <v>650</v>
      </c>
      <c r="AC13" s="65"/>
      <c r="AD13" s="3" t="s">
        <v>89</v>
      </c>
    </row>
    <row r="14" spans="1:30" s="27" customFormat="1" ht="15" customHeight="1" x14ac:dyDescent="0.25">
      <c r="A14" s="49" t="s">
        <v>783</v>
      </c>
      <c r="B14" s="328" t="s">
        <v>784</v>
      </c>
      <c r="C14" s="330"/>
      <c r="D14" s="39">
        <f>+IF(K14="","―",K14)</f>
        <v>12012</v>
      </c>
      <c r="E14" s="39">
        <f t="shared" si="2"/>
        <v>12127</v>
      </c>
      <c r="F14" s="39">
        <f t="shared" si="2"/>
        <v>12298</v>
      </c>
      <c r="G14" s="39">
        <f t="shared" si="2"/>
        <v>15366</v>
      </c>
      <c r="H14" s="39">
        <f t="shared" si="2"/>
        <v>15211</v>
      </c>
      <c r="I14" s="39">
        <f t="shared" si="2"/>
        <v>15226</v>
      </c>
      <c r="J14" s="65"/>
      <c r="K14" s="191">
        <f>'23Q1_P6'!K14</f>
        <v>12012</v>
      </c>
      <c r="L14" s="191">
        <f>'23Q1_P6'!L14</f>
        <v>12127</v>
      </c>
      <c r="M14" s="191">
        <f>'23Q1_P6'!M14</f>
        <v>12298</v>
      </c>
      <c r="N14" s="40">
        <v>15366</v>
      </c>
      <c r="O14" s="40">
        <v>15211</v>
      </c>
      <c r="P14" s="40">
        <v>15226</v>
      </c>
      <c r="Q14" s="65"/>
      <c r="R14" s="65"/>
      <c r="S14" s="65"/>
      <c r="T14" s="65"/>
      <c r="U14" s="65"/>
      <c r="V14" s="65"/>
      <c r="W14" s="65"/>
      <c r="X14" s="65"/>
      <c r="Y14" s="65"/>
      <c r="Z14" s="65"/>
      <c r="AA14" s="65"/>
      <c r="AB14" s="65" t="s">
        <v>650</v>
      </c>
      <c r="AC14" s="65"/>
      <c r="AD14" s="3" t="s">
        <v>89</v>
      </c>
    </row>
    <row r="15" spans="1:30" s="27" customFormat="1" ht="15" customHeight="1" x14ac:dyDescent="0.25">
      <c r="A15" s="68" t="s">
        <v>622</v>
      </c>
      <c r="B15" s="317" t="s">
        <v>428</v>
      </c>
      <c r="C15" s="319"/>
      <c r="D15" s="89">
        <f>+IF(K15="","―",K15)</f>
        <v>0.89030740802955588</v>
      </c>
      <c r="E15" s="89">
        <f t="shared" si="2"/>
        <v>1.506654390223483</v>
      </c>
      <c r="F15" s="89">
        <f t="shared" si="2"/>
        <v>1.5775997356900939</v>
      </c>
      <c r="G15" s="89">
        <f t="shared" si="2"/>
        <v>27.275739252878317</v>
      </c>
      <c r="H15" s="89">
        <f t="shared" si="2"/>
        <v>30.175438596491233</v>
      </c>
      <c r="I15" s="89">
        <f t="shared" si="2"/>
        <v>28.391938612024624</v>
      </c>
      <c r="J15" s="65"/>
      <c r="K15" s="98">
        <f t="shared" ref="K15:P15" si="3">+IFERROR((K14/K13-1)*100,"―")</f>
        <v>0.89030740802955588</v>
      </c>
      <c r="L15" s="98">
        <f t="shared" si="3"/>
        <v>1.506654390223483</v>
      </c>
      <c r="M15" s="98">
        <f t="shared" si="3"/>
        <v>1.5775997356900939</v>
      </c>
      <c r="N15" s="98">
        <f t="shared" si="3"/>
        <v>27.275739252878317</v>
      </c>
      <c r="O15" s="98">
        <f t="shared" si="3"/>
        <v>30.175438596491233</v>
      </c>
      <c r="P15" s="98">
        <f t="shared" si="3"/>
        <v>28.391938612024624</v>
      </c>
      <c r="Q15" s="65"/>
      <c r="R15" s="65"/>
      <c r="S15" s="65"/>
      <c r="T15" s="65"/>
      <c r="U15" s="65"/>
      <c r="V15" s="65"/>
      <c r="W15" s="65"/>
      <c r="X15" s="65"/>
      <c r="Y15" s="65"/>
      <c r="Z15" s="65"/>
      <c r="AA15" s="65"/>
      <c r="AB15" s="65"/>
      <c r="AC15" s="65"/>
      <c r="AD15" s="3" t="s">
        <v>89</v>
      </c>
    </row>
    <row r="16" spans="1:30" s="27" customFormat="1" ht="15" customHeight="1" x14ac:dyDescent="0.25">
      <c r="AD16" s="3" t="s">
        <v>89</v>
      </c>
    </row>
    <row r="17" spans="1:30" s="27" customFormat="1" ht="15" customHeight="1" x14ac:dyDescent="0.25">
      <c r="A17" s="312" t="s">
        <v>243</v>
      </c>
      <c r="B17" s="323"/>
      <c r="C17" s="313"/>
      <c r="D17" s="29" t="s">
        <v>244</v>
      </c>
      <c r="E17" s="29" t="s">
        <v>245</v>
      </c>
      <c r="F17" s="29" t="s">
        <v>246</v>
      </c>
      <c r="G17" s="29" t="s">
        <v>247</v>
      </c>
      <c r="H17" s="29" t="s">
        <v>248</v>
      </c>
      <c r="I17" s="32" t="s">
        <v>249</v>
      </c>
      <c r="K17" s="29" t="s">
        <v>244</v>
      </c>
      <c r="L17" s="29" t="s">
        <v>245</v>
      </c>
      <c r="M17" s="29" t="s">
        <v>246</v>
      </c>
      <c r="N17" s="29" t="s">
        <v>247</v>
      </c>
      <c r="O17" s="29" t="s">
        <v>248</v>
      </c>
      <c r="P17" s="29" t="s">
        <v>249</v>
      </c>
      <c r="AD17" s="3" t="s">
        <v>89</v>
      </c>
    </row>
    <row r="18" spans="1:30" s="27" customFormat="1" ht="15" customHeight="1" x14ac:dyDescent="0.25">
      <c r="A18" s="314"/>
      <c r="B18" s="324"/>
      <c r="C18" s="315"/>
      <c r="D18" s="33" t="s">
        <v>250</v>
      </c>
      <c r="E18" s="33" t="s">
        <v>251</v>
      </c>
      <c r="F18" s="33" t="s">
        <v>252</v>
      </c>
      <c r="G18" s="33" t="s">
        <v>253</v>
      </c>
      <c r="H18" s="33" t="s">
        <v>254</v>
      </c>
      <c r="I18" s="34" t="s">
        <v>218</v>
      </c>
      <c r="K18" s="33" t="s">
        <v>250</v>
      </c>
      <c r="L18" s="33" t="s">
        <v>251</v>
      </c>
      <c r="M18" s="33" t="s">
        <v>252</v>
      </c>
      <c r="N18" s="33" t="s">
        <v>253</v>
      </c>
      <c r="O18" s="33" t="s">
        <v>254</v>
      </c>
      <c r="P18" s="33" t="s">
        <v>218</v>
      </c>
      <c r="AD18" s="3" t="s">
        <v>89</v>
      </c>
    </row>
    <row r="19" spans="1:30" s="27" customFormat="1" ht="15" customHeight="1" x14ac:dyDescent="0.25">
      <c r="A19" s="71" t="s">
        <v>255</v>
      </c>
      <c r="B19" s="340" t="s">
        <v>258</v>
      </c>
      <c r="C19" s="341"/>
      <c r="D19" s="29"/>
      <c r="E19" s="29"/>
      <c r="F19" s="29"/>
      <c r="G19" s="29"/>
      <c r="H19" s="29"/>
      <c r="I19" s="32"/>
      <c r="K19" s="29"/>
      <c r="L19" s="29"/>
      <c r="M19" s="29"/>
      <c r="N19" s="29"/>
      <c r="O19" s="29"/>
      <c r="P19" s="32"/>
      <c r="AD19" s="3" t="s">
        <v>89</v>
      </c>
    </row>
    <row r="20" spans="1:30" s="27" customFormat="1" ht="15" customHeight="1" x14ac:dyDescent="0.25">
      <c r="A20" s="49" t="s">
        <v>685</v>
      </c>
      <c r="B20" s="328" t="s">
        <v>686</v>
      </c>
      <c r="C20" s="330"/>
      <c r="D20" s="39">
        <f>+IF(K20="","―",K20)</f>
        <v>14237</v>
      </c>
      <c r="E20" s="39">
        <f t="shared" ref="E20:I22" si="4">+IF(L20="","―",L20)</f>
        <v>14163</v>
      </c>
      <c r="F20" s="39">
        <f t="shared" si="4"/>
        <v>14163</v>
      </c>
      <c r="G20" s="39">
        <f t="shared" si="4"/>
        <v>13970</v>
      </c>
      <c r="H20" s="39">
        <f t="shared" si="4"/>
        <v>13980</v>
      </c>
      <c r="I20" s="39">
        <f t="shared" si="4"/>
        <v>14021</v>
      </c>
      <c r="J20" s="65"/>
      <c r="K20" s="191">
        <f>'23Q1_P6'!K20</f>
        <v>14237</v>
      </c>
      <c r="L20" s="191">
        <f>'23Q1_P6'!L20</f>
        <v>14163</v>
      </c>
      <c r="M20" s="191">
        <f>'23Q1_P6'!M20</f>
        <v>14163</v>
      </c>
      <c r="N20" s="191">
        <f>'23Q1_P6'!N20</f>
        <v>13970</v>
      </c>
      <c r="O20" s="191">
        <f>'23Q1_P6'!O20</f>
        <v>13980</v>
      </c>
      <c r="P20" s="191">
        <f>'23Q1_P6'!P20</f>
        <v>14021</v>
      </c>
      <c r="Q20" s="65"/>
      <c r="R20" s="65"/>
      <c r="S20" s="65"/>
      <c r="T20" s="65"/>
      <c r="U20" s="65"/>
      <c r="V20" s="65"/>
      <c r="W20" s="65"/>
      <c r="X20" s="65"/>
      <c r="Y20" s="65"/>
      <c r="Z20" s="65"/>
      <c r="AA20" s="65"/>
      <c r="AB20" s="65" t="s">
        <v>650</v>
      </c>
      <c r="AC20" s="65"/>
      <c r="AD20" s="3" t="s">
        <v>89</v>
      </c>
    </row>
    <row r="21" spans="1:30" s="27" customFormat="1" ht="15" customHeight="1" x14ac:dyDescent="0.25">
      <c r="A21" s="49" t="s">
        <v>783</v>
      </c>
      <c r="B21" s="328" t="s">
        <v>784</v>
      </c>
      <c r="C21" s="330"/>
      <c r="D21" s="39" t="str">
        <f>+IF(K21="","―",K21)</f>
        <v>―</v>
      </c>
      <c r="E21" s="39" t="str">
        <f t="shared" si="4"/>
        <v>―</v>
      </c>
      <c r="F21" s="39" t="str">
        <f t="shared" si="4"/>
        <v>―</v>
      </c>
      <c r="G21" s="39" t="str">
        <f t="shared" si="4"/>
        <v>―</v>
      </c>
      <c r="H21" s="39" t="str">
        <f t="shared" si="4"/>
        <v>―</v>
      </c>
      <c r="I21" s="39" t="str">
        <f t="shared" si="4"/>
        <v>―</v>
      </c>
      <c r="J21" s="65"/>
      <c r="K21" s="40"/>
      <c r="L21" s="40"/>
      <c r="M21" s="40"/>
      <c r="N21" s="40"/>
      <c r="O21" s="40"/>
      <c r="P21" s="40"/>
      <c r="Q21" s="65"/>
      <c r="R21" s="65"/>
      <c r="S21" s="65"/>
      <c r="T21" s="65"/>
      <c r="U21" s="65"/>
      <c r="V21" s="65"/>
      <c r="W21" s="65"/>
      <c r="X21" s="65"/>
      <c r="Y21" s="65"/>
      <c r="Z21" s="65"/>
      <c r="AA21" s="65"/>
      <c r="AB21" s="65" t="s">
        <v>650</v>
      </c>
      <c r="AC21" s="65"/>
      <c r="AD21" s="3" t="s">
        <v>89</v>
      </c>
    </row>
    <row r="22" spans="1:30" s="27" customFormat="1" ht="15" customHeight="1" x14ac:dyDescent="0.25">
      <c r="A22" s="68" t="s">
        <v>622</v>
      </c>
      <c r="B22" s="317" t="s">
        <v>428</v>
      </c>
      <c r="C22" s="319"/>
      <c r="D22" s="89" t="str">
        <f>+IF(K22="","―",K22)</f>
        <v>―</v>
      </c>
      <c r="E22" s="89" t="str">
        <f t="shared" si="4"/>
        <v>―</v>
      </c>
      <c r="F22" s="89" t="str">
        <f t="shared" si="4"/>
        <v>―</v>
      </c>
      <c r="G22" s="89" t="str">
        <f t="shared" si="4"/>
        <v>―</v>
      </c>
      <c r="H22" s="89" t="str">
        <f t="shared" si="4"/>
        <v>―</v>
      </c>
      <c r="I22" s="89" t="str">
        <f t="shared" si="4"/>
        <v>―</v>
      </c>
      <c r="J22" s="65"/>
      <c r="K22" s="98"/>
      <c r="L22" s="98"/>
      <c r="M22" s="98"/>
      <c r="N22" s="98"/>
      <c r="O22" s="98"/>
      <c r="P22" s="98"/>
      <c r="Q22" s="65"/>
      <c r="R22" s="65"/>
      <c r="S22" s="65"/>
      <c r="T22" s="65"/>
      <c r="U22" s="65"/>
      <c r="V22" s="65"/>
      <c r="W22" s="65"/>
      <c r="X22" s="65"/>
      <c r="Y22" s="65"/>
      <c r="Z22" s="65"/>
      <c r="AA22" s="65"/>
      <c r="AB22" s="65"/>
      <c r="AC22" s="65"/>
      <c r="AD22" s="3" t="s">
        <v>89</v>
      </c>
    </row>
    <row r="23" spans="1:30" s="27" customFormat="1" ht="15" customHeight="1" x14ac:dyDescent="0.25">
      <c r="A23" s="71" t="s">
        <v>256</v>
      </c>
      <c r="B23" s="340" t="s">
        <v>257</v>
      </c>
      <c r="C23" s="341"/>
      <c r="D23" s="29"/>
      <c r="E23" s="29"/>
      <c r="F23" s="29"/>
      <c r="G23" s="29"/>
      <c r="H23" s="29"/>
      <c r="I23" s="32"/>
      <c r="K23" s="29"/>
      <c r="L23" s="29"/>
      <c r="M23" s="29"/>
      <c r="N23" s="29"/>
      <c r="O23" s="29"/>
      <c r="P23" s="32"/>
      <c r="AD23" s="3" t="s">
        <v>89</v>
      </c>
    </row>
    <row r="24" spans="1:30" s="27" customFormat="1" ht="15" customHeight="1" x14ac:dyDescent="0.25">
      <c r="A24" s="49" t="s">
        <v>685</v>
      </c>
      <c r="B24" s="328" t="s">
        <v>686</v>
      </c>
      <c r="C24" s="330"/>
      <c r="D24" s="39">
        <f>+IF(K24="","―",K24)</f>
        <v>11980</v>
      </c>
      <c r="E24" s="39">
        <f t="shared" ref="E24:I26" si="5">+IF(L24="","―",L24)</f>
        <v>12046</v>
      </c>
      <c r="F24" s="39">
        <f t="shared" si="5"/>
        <v>11964</v>
      </c>
      <c r="G24" s="39">
        <f t="shared" si="5"/>
        <v>11718</v>
      </c>
      <c r="H24" s="39">
        <f t="shared" si="5"/>
        <v>11776</v>
      </c>
      <c r="I24" s="39">
        <f t="shared" si="5"/>
        <v>11936</v>
      </c>
      <c r="J24" s="65"/>
      <c r="K24" s="191">
        <f>'23Q1_P6'!K24</f>
        <v>11980</v>
      </c>
      <c r="L24" s="191">
        <f>'23Q1_P6'!L24</f>
        <v>12046</v>
      </c>
      <c r="M24" s="191">
        <f>'23Q1_P6'!M24</f>
        <v>11964</v>
      </c>
      <c r="N24" s="191">
        <f>'23Q1_P6'!N24</f>
        <v>11718</v>
      </c>
      <c r="O24" s="191">
        <f>'23Q1_P6'!O24</f>
        <v>11776</v>
      </c>
      <c r="P24" s="191">
        <f>'23Q1_P6'!P24</f>
        <v>11936</v>
      </c>
      <c r="Q24" s="65"/>
      <c r="R24" s="65"/>
      <c r="S24" s="65"/>
      <c r="T24" s="65"/>
      <c r="U24" s="65"/>
      <c r="V24" s="65"/>
      <c r="W24" s="65"/>
      <c r="X24" s="65"/>
      <c r="Y24" s="65"/>
      <c r="Z24" s="65"/>
      <c r="AA24" s="65"/>
      <c r="AB24" s="65" t="s">
        <v>650</v>
      </c>
      <c r="AC24" s="65"/>
      <c r="AD24" s="3" t="s">
        <v>89</v>
      </c>
    </row>
    <row r="25" spans="1:30" s="27" customFormat="1" ht="15" customHeight="1" x14ac:dyDescent="0.25">
      <c r="A25" s="49" t="s">
        <v>783</v>
      </c>
      <c r="B25" s="328" t="s">
        <v>784</v>
      </c>
      <c r="C25" s="330"/>
      <c r="D25" s="39" t="str">
        <f>+IF(K25="","―",K25)</f>
        <v>―</v>
      </c>
      <c r="E25" s="39" t="str">
        <f t="shared" si="5"/>
        <v>―</v>
      </c>
      <c r="F25" s="39" t="str">
        <f t="shared" si="5"/>
        <v>―</v>
      </c>
      <c r="G25" s="39" t="str">
        <f t="shared" si="5"/>
        <v>―</v>
      </c>
      <c r="H25" s="39" t="str">
        <f t="shared" si="5"/>
        <v>―</v>
      </c>
      <c r="I25" s="39" t="str">
        <f t="shared" si="5"/>
        <v>―</v>
      </c>
      <c r="J25" s="65"/>
      <c r="K25" s="40"/>
      <c r="L25" s="40"/>
      <c r="M25" s="40"/>
      <c r="N25" s="40"/>
      <c r="O25" s="40"/>
      <c r="P25" s="40"/>
      <c r="Q25" s="65"/>
      <c r="R25" s="65"/>
      <c r="S25" s="65"/>
      <c r="T25" s="65"/>
      <c r="U25" s="65"/>
      <c r="V25" s="65"/>
      <c r="W25" s="65"/>
      <c r="X25" s="65"/>
      <c r="Y25" s="65"/>
      <c r="Z25" s="65"/>
      <c r="AA25" s="65"/>
      <c r="AB25" s="65" t="s">
        <v>650</v>
      </c>
      <c r="AC25" s="65"/>
      <c r="AD25" s="3" t="s">
        <v>89</v>
      </c>
    </row>
    <row r="26" spans="1:30" s="27" customFormat="1" ht="15" customHeight="1" x14ac:dyDescent="0.25">
      <c r="A26" s="68" t="s">
        <v>622</v>
      </c>
      <c r="B26" s="317" t="s">
        <v>428</v>
      </c>
      <c r="C26" s="319"/>
      <c r="D26" s="89" t="str">
        <f>+IF(K26="","―",K26)</f>
        <v>―</v>
      </c>
      <c r="E26" s="89" t="str">
        <f t="shared" si="5"/>
        <v>―</v>
      </c>
      <c r="F26" s="89" t="str">
        <f t="shared" si="5"/>
        <v>―</v>
      </c>
      <c r="G26" s="89" t="str">
        <f t="shared" si="5"/>
        <v>―</v>
      </c>
      <c r="H26" s="89" t="str">
        <f t="shared" si="5"/>
        <v>―</v>
      </c>
      <c r="I26" s="89" t="str">
        <f t="shared" si="5"/>
        <v>―</v>
      </c>
      <c r="J26" s="65"/>
      <c r="K26" s="98"/>
      <c r="L26" s="98"/>
      <c r="M26" s="98"/>
      <c r="N26" s="98"/>
      <c r="O26" s="98"/>
      <c r="P26" s="98"/>
      <c r="Q26" s="65"/>
      <c r="R26" s="65"/>
      <c r="S26" s="65"/>
      <c r="T26" s="65"/>
      <c r="U26" s="65"/>
      <c r="V26" s="65"/>
      <c r="W26" s="65"/>
      <c r="X26" s="65"/>
      <c r="Y26" s="65"/>
      <c r="Z26" s="65"/>
      <c r="AA26" s="65"/>
      <c r="AB26" s="65"/>
      <c r="AC26" s="65"/>
      <c r="AD26" s="3" t="s">
        <v>89</v>
      </c>
    </row>
    <row r="27" spans="1:30" ht="15" customHeight="1" x14ac:dyDescent="0.2">
      <c r="AD27" s="3" t="s">
        <v>89</v>
      </c>
    </row>
    <row r="28" spans="1:30" s="27" customFormat="1" ht="15" customHeight="1" x14ac:dyDescent="0.25">
      <c r="A28" s="312" t="s">
        <v>264</v>
      </c>
      <c r="B28" s="323"/>
      <c r="C28" s="313"/>
      <c r="D28" s="117" t="s">
        <v>231</v>
      </c>
      <c r="E28" s="117" t="s">
        <v>232</v>
      </c>
      <c r="F28" s="117" t="s">
        <v>233</v>
      </c>
      <c r="G28" s="117" t="s">
        <v>595</v>
      </c>
      <c r="H28" s="117" t="s">
        <v>235</v>
      </c>
      <c r="I28" s="31" t="s">
        <v>236</v>
      </c>
      <c r="K28" s="29" t="s">
        <v>231</v>
      </c>
      <c r="L28" s="29" t="s">
        <v>232</v>
      </c>
      <c r="M28" s="29" t="s">
        <v>233</v>
      </c>
      <c r="N28" s="29" t="s">
        <v>234</v>
      </c>
      <c r="O28" s="29" t="s">
        <v>235</v>
      </c>
      <c r="P28" s="32" t="s">
        <v>236</v>
      </c>
      <c r="AD28" s="3" t="s">
        <v>89</v>
      </c>
    </row>
    <row r="29" spans="1:30" s="27" customFormat="1" ht="15" customHeight="1" x14ac:dyDescent="0.25">
      <c r="A29" s="314"/>
      <c r="B29" s="324"/>
      <c r="C29" s="315"/>
      <c r="D29" s="119" t="s">
        <v>230</v>
      </c>
      <c r="E29" s="119" t="s">
        <v>237</v>
      </c>
      <c r="F29" s="119" t="s">
        <v>238</v>
      </c>
      <c r="G29" s="119" t="s">
        <v>239</v>
      </c>
      <c r="H29" s="119" t="s">
        <v>240</v>
      </c>
      <c r="I29" s="35" t="s">
        <v>241</v>
      </c>
      <c r="K29" s="33" t="s">
        <v>230</v>
      </c>
      <c r="L29" s="33" t="s">
        <v>237</v>
      </c>
      <c r="M29" s="33" t="s">
        <v>238</v>
      </c>
      <c r="N29" s="33" t="s">
        <v>239</v>
      </c>
      <c r="O29" s="33" t="s">
        <v>240</v>
      </c>
      <c r="P29" s="34" t="s">
        <v>241</v>
      </c>
      <c r="AD29" s="3" t="s">
        <v>89</v>
      </c>
    </row>
    <row r="30" spans="1:30" s="27" customFormat="1" ht="15" customHeight="1" x14ac:dyDescent="0.25">
      <c r="A30" s="71" t="s">
        <v>488</v>
      </c>
      <c r="B30" s="340" t="s">
        <v>489</v>
      </c>
      <c r="C30" s="341"/>
      <c r="D30" s="29"/>
      <c r="E30" s="29"/>
      <c r="F30" s="29"/>
      <c r="G30" s="29"/>
      <c r="H30" s="29"/>
      <c r="I30" s="32"/>
      <c r="K30" s="29"/>
      <c r="L30" s="29"/>
      <c r="M30" s="29"/>
      <c r="N30" s="29"/>
      <c r="O30" s="29"/>
      <c r="P30" s="32"/>
      <c r="AD30" s="3" t="s">
        <v>89</v>
      </c>
    </row>
    <row r="31" spans="1:30" s="27" customFormat="1" ht="15" customHeight="1" x14ac:dyDescent="0.25">
      <c r="A31" s="49" t="s">
        <v>687</v>
      </c>
      <c r="B31" s="328" t="s">
        <v>688</v>
      </c>
      <c r="C31" s="330"/>
      <c r="D31" s="39">
        <f>+IF(K31="","―",K31)</f>
        <v>4066</v>
      </c>
      <c r="E31" s="39">
        <f t="shared" ref="E31:I35" si="6">+IF(L31="","―",L31)</f>
        <v>4067</v>
      </c>
      <c r="F31" s="39">
        <f t="shared" si="6"/>
        <v>4082</v>
      </c>
      <c r="G31" s="39">
        <f t="shared" si="6"/>
        <v>4081</v>
      </c>
      <c r="H31" s="39">
        <f t="shared" si="6"/>
        <v>4056</v>
      </c>
      <c r="I31" s="39">
        <f t="shared" si="6"/>
        <v>4061</v>
      </c>
      <c r="J31" s="65"/>
      <c r="K31" s="191">
        <f>'23Q1_P6'!K31</f>
        <v>4066</v>
      </c>
      <c r="L31" s="191">
        <f>'23Q1_P6'!L31</f>
        <v>4067</v>
      </c>
      <c r="M31" s="191">
        <f>'23Q1_P6'!M31</f>
        <v>4082</v>
      </c>
      <c r="N31" s="191">
        <f>'23Q1_P6'!N31</f>
        <v>4081</v>
      </c>
      <c r="O31" s="191">
        <f>'23Q1_P6'!O31</f>
        <v>4056</v>
      </c>
      <c r="P31" s="191">
        <f>'23Q1_P6'!P31</f>
        <v>4061</v>
      </c>
      <c r="Q31" s="65"/>
      <c r="R31" s="65"/>
      <c r="S31" s="65"/>
      <c r="T31" s="65"/>
      <c r="U31" s="65"/>
      <c r="V31" s="65"/>
      <c r="W31" s="65"/>
      <c r="X31" s="65"/>
      <c r="Y31" s="65"/>
      <c r="Z31" s="65"/>
      <c r="AA31" s="65"/>
      <c r="AB31" s="65" t="s">
        <v>650</v>
      </c>
      <c r="AC31" s="65"/>
      <c r="AD31" s="3" t="s">
        <v>89</v>
      </c>
    </row>
    <row r="32" spans="1:30" s="27" customFormat="1" ht="15" customHeight="1" x14ac:dyDescent="0.25">
      <c r="A32" s="49" t="s">
        <v>781</v>
      </c>
      <c r="B32" s="328" t="s">
        <v>782</v>
      </c>
      <c r="C32" s="330"/>
      <c r="D32" s="39">
        <f>+IF(K32="","―",K32)</f>
        <v>4192</v>
      </c>
      <c r="E32" s="39">
        <f t="shared" si="6"/>
        <v>4204</v>
      </c>
      <c r="F32" s="39">
        <f t="shared" si="6"/>
        <v>4514</v>
      </c>
      <c r="G32" s="39">
        <f t="shared" si="6"/>
        <v>4679</v>
      </c>
      <c r="H32" s="39">
        <f t="shared" si="6"/>
        <v>4664</v>
      </c>
      <c r="I32" s="39">
        <f t="shared" si="6"/>
        <v>4660</v>
      </c>
      <c r="J32" s="65"/>
      <c r="K32" s="191">
        <f>'23Q1_P6'!K32</f>
        <v>4192</v>
      </c>
      <c r="L32" s="191">
        <f>'23Q1_P6'!L32</f>
        <v>4204</v>
      </c>
      <c r="M32" s="191">
        <f>'23Q1_P6'!M32</f>
        <v>4514</v>
      </c>
      <c r="N32" s="40">
        <v>4679</v>
      </c>
      <c r="O32" s="40">
        <v>4664</v>
      </c>
      <c r="P32" s="40">
        <v>4660</v>
      </c>
      <c r="Q32" s="65"/>
      <c r="R32" s="65"/>
      <c r="S32" s="65"/>
      <c r="T32" s="65"/>
      <c r="U32" s="65"/>
      <c r="V32" s="65"/>
      <c r="W32" s="65"/>
      <c r="X32" s="65"/>
      <c r="Y32" s="65"/>
      <c r="Z32" s="65"/>
      <c r="AA32" s="65"/>
      <c r="AB32" s="65" t="s">
        <v>650</v>
      </c>
      <c r="AC32" s="65"/>
      <c r="AD32" s="3" t="s">
        <v>89</v>
      </c>
    </row>
    <row r="33" spans="1:30" s="27" customFormat="1" ht="15" customHeight="1" x14ac:dyDescent="0.25">
      <c r="A33" s="68" t="s">
        <v>622</v>
      </c>
      <c r="B33" s="317" t="s">
        <v>428</v>
      </c>
      <c r="C33" s="319"/>
      <c r="D33" s="89">
        <f>+IF(K33="","―",K33)</f>
        <v>3.0988686669945809</v>
      </c>
      <c r="E33" s="89">
        <f t="shared" si="6"/>
        <v>3.3685763462011353</v>
      </c>
      <c r="F33" s="89">
        <f t="shared" si="6"/>
        <v>10.583047525722677</v>
      </c>
      <c r="G33" s="89">
        <f t="shared" si="6"/>
        <v>14.653271257044832</v>
      </c>
      <c r="H33" s="89">
        <f t="shared" si="6"/>
        <v>14.990138067061153</v>
      </c>
      <c r="I33" s="89">
        <f t="shared" si="6"/>
        <v>14.75006156119183</v>
      </c>
      <c r="J33" s="65"/>
      <c r="K33" s="98">
        <f t="shared" ref="K33:P33" si="7">+IFERROR((K32/K31-1)*100,"―")</f>
        <v>3.0988686669945809</v>
      </c>
      <c r="L33" s="98">
        <f t="shared" si="7"/>
        <v>3.3685763462011353</v>
      </c>
      <c r="M33" s="98">
        <f t="shared" si="7"/>
        <v>10.583047525722677</v>
      </c>
      <c r="N33" s="98">
        <f t="shared" si="7"/>
        <v>14.653271257044832</v>
      </c>
      <c r="O33" s="98">
        <f t="shared" si="7"/>
        <v>14.990138067061153</v>
      </c>
      <c r="P33" s="98">
        <f t="shared" si="7"/>
        <v>14.75006156119183</v>
      </c>
      <c r="Q33" s="65"/>
      <c r="R33" s="65"/>
      <c r="S33" s="65"/>
      <c r="T33" s="65"/>
      <c r="U33" s="65"/>
      <c r="V33" s="65"/>
      <c r="W33" s="65"/>
      <c r="X33" s="65"/>
      <c r="Y33" s="65"/>
      <c r="Z33" s="65"/>
      <c r="AA33" s="65"/>
      <c r="AB33" s="65"/>
      <c r="AC33" s="65"/>
      <c r="AD33" s="3" t="s">
        <v>89</v>
      </c>
    </row>
    <row r="34" spans="1:30" s="27" customFormat="1" ht="15" customHeight="1" x14ac:dyDescent="0.25">
      <c r="A34" s="72" t="s">
        <v>689</v>
      </c>
      <c r="B34" s="337" t="s">
        <v>690</v>
      </c>
      <c r="C34" s="339"/>
      <c r="D34" s="96">
        <f>+IF(K34="","―",K34)</f>
        <v>92.8</v>
      </c>
      <c r="E34" s="96">
        <f t="shared" si="6"/>
        <v>92.8</v>
      </c>
      <c r="F34" s="96">
        <f t="shared" si="6"/>
        <v>93.1</v>
      </c>
      <c r="G34" s="96">
        <f t="shared" si="6"/>
        <v>93.1</v>
      </c>
      <c r="H34" s="96">
        <f t="shared" si="6"/>
        <v>92.5</v>
      </c>
      <c r="I34" s="96">
        <f t="shared" si="6"/>
        <v>92.7</v>
      </c>
      <c r="J34" s="65"/>
      <c r="K34" s="192">
        <f>'23Q1_P6'!K34</f>
        <v>92.8</v>
      </c>
      <c r="L34" s="192">
        <f>'23Q1_P6'!L34</f>
        <v>92.8</v>
      </c>
      <c r="M34" s="192">
        <f>'23Q1_P6'!M34</f>
        <v>93.1</v>
      </c>
      <c r="N34" s="192">
        <f>'23Q1_P6'!N34</f>
        <v>93.1</v>
      </c>
      <c r="O34" s="192">
        <f>'23Q1_P6'!O34</f>
        <v>92.5</v>
      </c>
      <c r="P34" s="192">
        <f>'23Q1_P6'!P34</f>
        <v>92.7</v>
      </c>
      <c r="Q34" s="65"/>
      <c r="R34" s="65"/>
      <c r="S34" s="65"/>
      <c r="T34" s="65"/>
      <c r="U34" s="65"/>
      <c r="V34" s="65"/>
      <c r="W34" s="65"/>
      <c r="X34" s="65"/>
      <c r="Y34" s="65"/>
      <c r="Z34" s="65"/>
      <c r="AA34" s="65"/>
      <c r="AB34" s="65" t="s">
        <v>650</v>
      </c>
      <c r="AC34" s="65"/>
      <c r="AD34" s="3" t="s">
        <v>89</v>
      </c>
    </row>
    <row r="35" spans="1:30" s="27" customFormat="1" ht="15" customHeight="1" x14ac:dyDescent="0.25">
      <c r="A35" s="50" t="s">
        <v>779</v>
      </c>
      <c r="B35" s="317" t="s">
        <v>780</v>
      </c>
      <c r="C35" s="319"/>
      <c r="D35" s="98">
        <f>+IF(K35="","―",K35)</f>
        <v>92.6</v>
      </c>
      <c r="E35" s="98">
        <f t="shared" si="6"/>
        <v>92.9</v>
      </c>
      <c r="F35" s="98">
        <f t="shared" si="6"/>
        <v>92.1</v>
      </c>
      <c r="G35" s="98">
        <f t="shared" si="6"/>
        <v>92.5</v>
      </c>
      <c r="H35" s="98">
        <f t="shared" si="6"/>
        <v>92.2</v>
      </c>
      <c r="I35" s="98">
        <f t="shared" si="6"/>
        <v>92.1</v>
      </c>
      <c r="J35" s="65"/>
      <c r="K35" s="212">
        <f>'23Q1_P6'!K35</f>
        <v>92.6</v>
      </c>
      <c r="L35" s="212">
        <f>'23Q1_P6'!L35</f>
        <v>92.9</v>
      </c>
      <c r="M35" s="212">
        <f>'23Q1_P6'!M35</f>
        <v>92.1</v>
      </c>
      <c r="N35" s="99">
        <v>92.5</v>
      </c>
      <c r="O35" s="99">
        <v>92.2</v>
      </c>
      <c r="P35" s="99">
        <v>92.1</v>
      </c>
      <c r="Q35" s="65"/>
      <c r="R35" s="65"/>
      <c r="S35" s="65"/>
      <c r="T35" s="65"/>
      <c r="U35" s="65"/>
      <c r="V35" s="65"/>
      <c r="W35" s="65"/>
      <c r="X35" s="65"/>
      <c r="Y35" s="65"/>
      <c r="Z35" s="65"/>
      <c r="AA35" s="65"/>
      <c r="AB35" s="65" t="s">
        <v>650</v>
      </c>
      <c r="AC35" s="65"/>
      <c r="AD35" s="3" t="s">
        <v>89</v>
      </c>
    </row>
    <row r="36" spans="1:30" s="27" customFormat="1" ht="15" customHeight="1" x14ac:dyDescent="0.25">
      <c r="AD36" s="3" t="s">
        <v>89</v>
      </c>
    </row>
    <row r="37" spans="1:30" s="27" customFormat="1" ht="15" customHeight="1" x14ac:dyDescent="0.25">
      <c r="A37" s="312" t="s">
        <v>264</v>
      </c>
      <c r="B37" s="323"/>
      <c r="C37" s="313"/>
      <c r="D37" s="29" t="s">
        <v>244</v>
      </c>
      <c r="E37" s="29" t="s">
        <v>245</v>
      </c>
      <c r="F37" s="29" t="s">
        <v>246</v>
      </c>
      <c r="G37" s="29" t="s">
        <v>247</v>
      </c>
      <c r="H37" s="29" t="s">
        <v>248</v>
      </c>
      <c r="I37" s="32" t="s">
        <v>249</v>
      </c>
      <c r="K37" s="29" t="s">
        <v>244</v>
      </c>
      <c r="L37" s="29" t="s">
        <v>245</v>
      </c>
      <c r="M37" s="29" t="s">
        <v>246</v>
      </c>
      <c r="N37" s="29" t="s">
        <v>247</v>
      </c>
      <c r="O37" s="29" t="s">
        <v>248</v>
      </c>
      <c r="P37" s="29" t="s">
        <v>249</v>
      </c>
      <c r="AD37" s="3" t="s">
        <v>89</v>
      </c>
    </row>
    <row r="38" spans="1:30" s="27" customFormat="1" ht="15" customHeight="1" x14ac:dyDescent="0.25">
      <c r="A38" s="314"/>
      <c r="B38" s="324"/>
      <c r="C38" s="315"/>
      <c r="D38" s="33" t="s">
        <v>250</v>
      </c>
      <c r="E38" s="33" t="s">
        <v>251</v>
      </c>
      <c r="F38" s="33" t="s">
        <v>252</v>
      </c>
      <c r="G38" s="33" t="s">
        <v>253</v>
      </c>
      <c r="H38" s="33" t="s">
        <v>254</v>
      </c>
      <c r="I38" s="34" t="s">
        <v>218</v>
      </c>
      <c r="K38" s="33" t="s">
        <v>250</v>
      </c>
      <c r="L38" s="33" t="s">
        <v>251</v>
      </c>
      <c r="M38" s="33" t="s">
        <v>252</v>
      </c>
      <c r="N38" s="33" t="s">
        <v>253</v>
      </c>
      <c r="O38" s="33" t="s">
        <v>254</v>
      </c>
      <c r="P38" s="33" t="s">
        <v>218</v>
      </c>
      <c r="AD38" s="3" t="s">
        <v>89</v>
      </c>
    </row>
    <row r="39" spans="1:30" s="27" customFormat="1" ht="15" customHeight="1" x14ac:dyDescent="0.25">
      <c r="A39" s="71" t="s">
        <v>265</v>
      </c>
      <c r="B39" s="340" t="s">
        <v>266</v>
      </c>
      <c r="C39" s="341"/>
      <c r="D39" s="29"/>
      <c r="E39" s="29"/>
      <c r="F39" s="29"/>
      <c r="G39" s="29"/>
      <c r="H39" s="29"/>
      <c r="I39" s="32"/>
      <c r="K39" s="29"/>
      <c r="L39" s="29"/>
      <c r="M39" s="29"/>
      <c r="N39" s="29"/>
      <c r="O39" s="29"/>
      <c r="P39" s="32"/>
      <c r="AD39" s="3" t="s">
        <v>89</v>
      </c>
    </row>
    <row r="40" spans="1:30" s="27" customFormat="1" ht="15" customHeight="1" x14ac:dyDescent="0.25">
      <c r="A40" s="49" t="s">
        <v>687</v>
      </c>
      <c r="B40" s="328" t="s">
        <v>688</v>
      </c>
      <c r="C40" s="330"/>
      <c r="D40" s="39">
        <f>+IF(K40="","―",K40)</f>
        <v>4078</v>
      </c>
      <c r="E40" s="39">
        <f t="shared" ref="E40:I44" si="8">+IF(L40="","―",L40)</f>
        <v>4075</v>
      </c>
      <c r="F40" s="39">
        <f t="shared" si="8"/>
        <v>4053</v>
      </c>
      <c r="G40" s="39">
        <f t="shared" si="8"/>
        <v>4139</v>
      </c>
      <c r="H40" s="39">
        <f t="shared" si="8"/>
        <v>4136</v>
      </c>
      <c r="I40" s="39">
        <f t="shared" si="8"/>
        <v>4171</v>
      </c>
      <c r="J40" s="65"/>
      <c r="K40" s="191">
        <f>'23Q1_P6'!K40</f>
        <v>4078</v>
      </c>
      <c r="L40" s="191">
        <f>'23Q1_P6'!L40</f>
        <v>4075</v>
      </c>
      <c r="M40" s="191">
        <f>'23Q1_P6'!M40</f>
        <v>4053</v>
      </c>
      <c r="N40" s="191">
        <f>'23Q1_P6'!N40</f>
        <v>4139</v>
      </c>
      <c r="O40" s="191">
        <f>'23Q1_P6'!O40</f>
        <v>4136</v>
      </c>
      <c r="P40" s="191">
        <f>'23Q1_P6'!P40</f>
        <v>4171</v>
      </c>
      <c r="Q40" s="65"/>
      <c r="R40" s="65"/>
      <c r="S40" s="65"/>
      <c r="T40" s="65"/>
      <c r="U40" s="65"/>
      <c r="V40" s="65"/>
      <c r="W40" s="65"/>
      <c r="X40" s="65"/>
      <c r="Y40" s="65"/>
      <c r="Z40" s="65"/>
      <c r="AA40" s="65"/>
      <c r="AB40" s="65" t="s">
        <v>650</v>
      </c>
      <c r="AC40" s="65"/>
      <c r="AD40" s="3" t="s">
        <v>89</v>
      </c>
    </row>
    <row r="41" spans="1:30" s="27" customFormat="1" ht="15" customHeight="1" x14ac:dyDescent="0.25">
      <c r="A41" s="49" t="s">
        <v>781</v>
      </c>
      <c r="B41" s="328" t="s">
        <v>782</v>
      </c>
      <c r="C41" s="330"/>
      <c r="D41" s="39" t="str">
        <f>+IF(K41="","―",K41)</f>
        <v>―</v>
      </c>
      <c r="E41" s="39" t="str">
        <f t="shared" si="8"/>
        <v>―</v>
      </c>
      <c r="F41" s="39" t="str">
        <f t="shared" si="8"/>
        <v>―</v>
      </c>
      <c r="G41" s="39" t="str">
        <f t="shared" si="8"/>
        <v>―</v>
      </c>
      <c r="H41" s="39" t="str">
        <f t="shared" si="8"/>
        <v>―</v>
      </c>
      <c r="I41" s="39" t="str">
        <f t="shared" si="8"/>
        <v>―</v>
      </c>
      <c r="J41" s="65"/>
      <c r="K41" s="40"/>
      <c r="L41" s="40"/>
      <c r="M41" s="40"/>
      <c r="N41" s="40"/>
      <c r="O41" s="40"/>
      <c r="P41" s="40"/>
      <c r="Q41" s="65"/>
      <c r="R41" s="65"/>
      <c r="S41" s="65"/>
      <c r="T41" s="65"/>
      <c r="U41" s="65"/>
      <c r="V41" s="65"/>
      <c r="W41" s="65"/>
      <c r="X41" s="65"/>
      <c r="Y41" s="65"/>
      <c r="Z41" s="65"/>
      <c r="AA41" s="65"/>
      <c r="AB41" s="65" t="s">
        <v>650</v>
      </c>
      <c r="AC41" s="65"/>
      <c r="AD41" s="3" t="s">
        <v>89</v>
      </c>
    </row>
    <row r="42" spans="1:30" s="27" customFormat="1" ht="15" customHeight="1" x14ac:dyDescent="0.25">
      <c r="A42" s="68" t="s">
        <v>622</v>
      </c>
      <c r="B42" s="317" t="s">
        <v>428</v>
      </c>
      <c r="C42" s="319"/>
      <c r="D42" s="89" t="str">
        <f>+IF(K42="","―",K42)</f>
        <v>―</v>
      </c>
      <c r="E42" s="89" t="str">
        <f t="shared" si="8"/>
        <v>―</v>
      </c>
      <c r="F42" s="89" t="str">
        <f t="shared" si="8"/>
        <v>―</v>
      </c>
      <c r="G42" s="89" t="str">
        <f t="shared" si="8"/>
        <v>―</v>
      </c>
      <c r="H42" s="89" t="str">
        <f t="shared" si="8"/>
        <v>―</v>
      </c>
      <c r="I42" s="89" t="str">
        <f t="shared" si="8"/>
        <v>―</v>
      </c>
      <c r="J42" s="65"/>
      <c r="K42" s="98"/>
      <c r="L42" s="98"/>
      <c r="M42" s="98"/>
      <c r="N42" s="98"/>
      <c r="O42" s="98"/>
      <c r="P42" s="98"/>
      <c r="Q42" s="65"/>
      <c r="R42" s="65"/>
      <c r="S42" s="65"/>
      <c r="T42" s="65"/>
      <c r="U42" s="65"/>
      <c r="V42" s="65"/>
      <c r="W42" s="65"/>
      <c r="X42" s="65"/>
      <c r="Y42" s="65"/>
      <c r="Z42" s="65"/>
      <c r="AA42" s="65"/>
      <c r="AB42" s="65"/>
      <c r="AC42" s="65"/>
      <c r="AD42" s="3" t="s">
        <v>89</v>
      </c>
    </row>
    <row r="43" spans="1:30" s="27" customFormat="1" ht="15" customHeight="1" x14ac:dyDescent="0.25">
      <c r="A43" s="72" t="s">
        <v>689</v>
      </c>
      <c r="B43" s="337" t="s">
        <v>690</v>
      </c>
      <c r="C43" s="339"/>
      <c r="D43" s="96">
        <f>+IF(K43="","―",K43)</f>
        <v>93</v>
      </c>
      <c r="E43" s="96">
        <f t="shared" si="8"/>
        <v>92.2</v>
      </c>
      <c r="F43" s="96">
        <f t="shared" si="8"/>
        <v>91.7</v>
      </c>
      <c r="G43" s="96">
        <f t="shared" si="8"/>
        <v>91.4</v>
      </c>
      <c r="H43" s="96">
        <f t="shared" si="8"/>
        <v>91.4</v>
      </c>
      <c r="I43" s="96">
        <f t="shared" si="8"/>
        <v>92.2</v>
      </c>
      <c r="K43" s="192">
        <f>'23Q1_P6'!K43</f>
        <v>93</v>
      </c>
      <c r="L43" s="192">
        <f>'23Q1_P6'!L43</f>
        <v>92.2</v>
      </c>
      <c r="M43" s="192">
        <f>'23Q1_P6'!M43</f>
        <v>91.7</v>
      </c>
      <c r="N43" s="192">
        <f>'23Q1_P6'!N43</f>
        <v>91.4</v>
      </c>
      <c r="O43" s="192">
        <f>'23Q1_P6'!O43</f>
        <v>91.4</v>
      </c>
      <c r="P43" s="192">
        <f>'23Q1_P6'!P43</f>
        <v>92.2</v>
      </c>
      <c r="AB43" s="65" t="s">
        <v>650</v>
      </c>
      <c r="AD43" s="3" t="s">
        <v>89</v>
      </c>
    </row>
    <row r="44" spans="1:30" s="27" customFormat="1" ht="15" customHeight="1" x14ac:dyDescent="0.25">
      <c r="A44" s="50" t="s">
        <v>779</v>
      </c>
      <c r="B44" s="317" t="s">
        <v>780</v>
      </c>
      <c r="C44" s="319"/>
      <c r="D44" s="98" t="str">
        <f>+IF(K44="","―",K44)</f>
        <v>―</v>
      </c>
      <c r="E44" s="98" t="str">
        <f t="shared" si="8"/>
        <v>―</v>
      </c>
      <c r="F44" s="98" t="str">
        <f t="shared" si="8"/>
        <v>―</v>
      </c>
      <c r="G44" s="98" t="str">
        <f t="shared" si="8"/>
        <v>―</v>
      </c>
      <c r="H44" s="98" t="str">
        <f t="shared" si="8"/>
        <v>―</v>
      </c>
      <c r="I44" s="98" t="str">
        <f t="shared" si="8"/>
        <v>―</v>
      </c>
      <c r="J44" s="65"/>
      <c r="K44" s="99"/>
      <c r="L44" s="99"/>
      <c r="M44" s="99"/>
      <c r="N44" s="99"/>
      <c r="O44" s="99"/>
      <c r="P44" s="99"/>
      <c r="Q44" s="65"/>
      <c r="R44" s="65"/>
      <c r="S44" s="65"/>
      <c r="T44" s="65"/>
      <c r="U44" s="65"/>
      <c r="V44" s="65"/>
      <c r="W44" s="65"/>
      <c r="X44" s="65"/>
      <c r="Y44" s="65"/>
      <c r="Z44" s="65"/>
      <c r="AA44" s="65"/>
      <c r="AB44" s="65" t="s">
        <v>650</v>
      </c>
      <c r="AC44" s="65"/>
      <c r="AD44" s="3" t="s">
        <v>89</v>
      </c>
    </row>
    <row r="45" spans="1:30" ht="15" customHeight="1" x14ac:dyDescent="0.2">
      <c r="AD45" s="3" t="s">
        <v>89</v>
      </c>
    </row>
    <row r="46" spans="1:30" ht="15" customHeight="1" x14ac:dyDescent="0.2">
      <c r="AD46" s="3" t="s">
        <v>89</v>
      </c>
    </row>
    <row r="47" spans="1:30" ht="15" customHeight="1" x14ac:dyDescent="0.25">
      <c r="A47" s="1" t="s">
        <v>267</v>
      </c>
      <c r="AD47" s="3" t="s">
        <v>89</v>
      </c>
    </row>
    <row r="48" spans="1:30" ht="8.1" customHeight="1" x14ac:dyDescent="0.25">
      <c r="A48" s="1"/>
      <c r="AD48" s="3" t="s">
        <v>89</v>
      </c>
    </row>
    <row r="49" spans="1:30" ht="15" customHeight="1" x14ac:dyDescent="0.25">
      <c r="A49" s="66" t="s">
        <v>268</v>
      </c>
      <c r="K49" s="114" t="s">
        <v>375</v>
      </c>
      <c r="L49" s="114" t="s">
        <v>561</v>
      </c>
      <c r="AD49" s="3" t="s">
        <v>89</v>
      </c>
    </row>
    <row r="50" spans="1:30" s="27" customFormat="1" ht="15" customHeight="1" x14ac:dyDescent="0.25">
      <c r="H50" s="28" t="s">
        <v>216</v>
      </c>
      <c r="I50" s="28"/>
      <c r="AD50" s="3" t="s">
        <v>89</v>
      </c>
    </row>
    <row r="51" spans="1:30" s="27" customFormat="1" ht="15" customHeight="1" x14ac:dyDescent="0.25">
      <c r="A51" s="312" t="s">
        <v>219</v>
      </c>
      <c r="B51" s="323"/>
      <c r="C51" s="323"/>
      <c r="D51" s="313"/>
      <c r="E51" s="117">
        <f>'23Q2_パラメータ設定'!$M$4</f>
        <v>2022</v>
      </c>
      <c r="F51" s="30">
        <f>'23Q2_パラメータ設定'!$N$4</f>
        <v>2023</v>
      </c>
      <c r="G51" s="117">
        <f>'23Q2_パラメータ設定'!$M$4</f>
        <v>2022</v>
      </c>
      <c r="H51" s="122">
        <f>'23Q2_パラメータ設定'!$N$4</f>
        <v>2023</v>
      </c>
      <c r="K51" s="60" t="str">
        <f>'23Q2_P3'!I6</f>
        <v>2015年</v>
      </c>
      <c r="L51" s="60" t="str">
        <f>'23Q2_P3'!J6</f>
        <v>2016年</v>
      </c>
      <c r="M51" s="60" t="str">
        <f>'23Q2_P3'!K6</f>
        <v>2017年</v>
      </c>
      <c r="N51" s="60" t="str">
        <f>'23Q2_P3'!L6</f>
        <v>2018年</v>
      </c>
      <c r="O51" s="60" t="str">
        <f>'23Q2_P3'!M6</f>
        <v>2019年</v>
      </c>
      <c r="P51" s="60" t="str">
        <f>'23Q2_P3'!N6</f>
        <v>2020年</v>
      </c>
      <c r="Q51" s="60" t="str">
        <f>'23Q2_P3'!O6</f>
        <v>2021年</v>
      </c>
      <c r="R51" s="60" t="str">
        <f>'23Q2_P3'!P6</f>
        <v>2022年</v>
      </c>
      <c r="S51" s="60" t="str">
        <f>'23Q2_P3'!Q6</f>
        <v>2023年</v>
      </c>
      <c r="T51" s="60" t="str">
        <f>'23Q2_P3'!R6</f>
        <v>2024年</v>
      </c>
      <c r="U51" s="60" t="str">
        <f>'23Q2_P3'!S6</f>
        <v>2025年</v>
      </c>
      <c r="V51" s="60" t="str">
        <f>'23Q2_P3'!T6</f>
        <v>2026年</v>
      </c>
      <c r="W51" s="60" t="str">
        <f>'23Q2_P3'!U6</f>
        <v>2027年</v>
      </c>
      <c r="X51" s="60" t="str">
        <f>'23Q2_P3'!V6</f>
        <v>2028年</v>
      </c>
      <c r="Y51" s="60" t="str">
        <f>'23Q2_P3'!W6</f>
        <v>2029年</v>
      </c>
      <c r="Z51" s="60" t="str">
        <f>'23Q2_P3'!X6</f>
        <v>2030年</v>
      </c>
      <c r="AD51" s="3" t="s">
        <v>89</v>
      </c>
    </row>
    <row r="52" spans="1:30" s="27" customFormat="1" ht="15" customHeight="1" x14ac:dyDescent="0.25">
      <c r="A52" s="314"/>
      <c r="B52" s="324"/>
      <c r="C52" s="324"/>
      <c r="D52" s="315"/>
      <c r="E52" s="119" t="s">
        <v>241</v>
      </c>
      <c r="F52" s="35" t="s">
        <v>241</v>
      </c>
      <c r="G52" s="118" t="s">
        <v>217</v>
      </c>
      <c r="H52" s="118" t="s">
        <v>217</v>
      </c>
      <c r="K52" s="59" t="str">
        <f>'23Q2_P3'!I7</f>
        <v>Sep.</v>
      </c>
      <c r="L52" s="59" t="str">
        <f>'23Q2_P3'!J7</f>
        <v>Sep.</v>
      </c>
      <c r="M52" s="59" t="str">
        <f>'23Q2_P3'!K7</f>
        <v>Sep.</v>
      </c>
      <c r="N52" s="59" t="str">
        <f>'23Q2_P3'!L7</f>
        <v>Sep.</v>
      </c>
      <c r="O52" s="59" t="str">
        <f>'23Q2_P3'!M7</f>
        <v>Sep.</v>
      </c>
      <c r="P52" s="59" t="str">
        <f>'23Q2_P3'!N7</f>
        <v>Sep.</v>
      </c>
      <c r="Q52" s="59" t="str">
        <f>'23Q2_P3'!O7</f>
        <v>Sep.</v>
      </c>
      <c r="R52" s="59" t="str">
        <f>'23Q2_P3'!P7</f>
        <v>Sep.</v>
      </c>
      <c r="S52" s="59" t="str">
        <f>'23Q2_P3'!Q7</f>
        <v>Sep.</v>
      </c>
      <c r="T52" s="59" t="str">
        <f>'23Q2_P3'!R7</f>
        <v>Sep.</v>
      </c>
      <c r="U52" s="59" t="str">
        <f>'23Q2_P3'!S7</f>
        <v>Sep.</v>
      </c>
      <c r="V52" s="59" t="str">
        <f>'23Q2_P3'!T7</f>
        <v>Sep.</v>
      </c>
      <c r="W52" s="59" t="str">
        <f>'23Q2_P3'!U7</f>
        <v>Sep.</v>
      </c>
      <c r="X52" s="59" t="str">
        <f>'23Q2_P3'!V7</f>
        <v>Sep.</v>
      </c>
      <c r="Y52" s="59" t="str">
        <f>'23Q2_P3'!W7</f>
        <v>Sep.</v>
      </c>
      <c r="Z52" s="59" t="str">
        <f>'23Q2_P3'!X7</f>
        <v>Sep.</v>
      </c>
      <c r="AD52" s="3" t="s">
        <v>89</v>
      </c>
    </row>
    <row r="53" spans="1:30" s="27" customFormat="1" ht="15" customHeight="1" x14ac:dyDescent="0.25">
      <c r="A53" s="45" t="s">
        <v>220</v>
      </c>
      <c r="B53" s="320" t="s">
        <v>221</v>
      </c>
      <c r="C53" s="321"/>
      <c r="D53" s="322"/>
      <c r="E53" s="46">
        <f>+IF(R53="","―",R53)</f>
        <v>67</v>
      </c>
      <c r="F53" s="46">
        <f>+IF(S53="","―",S53)</f>
        <v>68</v>
      </c>
      <c r="G53" s="46">
        <f>'22Q4_P6'!G53</f>
        <v>66</v>
      </c>
      <c r="H53" s="46">
        <f>'22Q4_P6'!H53</f>
        <v>66</v>
      </c>
      <c r="I53" s="67"/>
      <c r="J53" s="67"/>
      <c r="K53" s="47"/>
      <c r="L53" s="47"/>
      <c r="M53" s="47"/>
      <c r="N53" s="47"/>
      <c r="O53" s="47">
        <v>16</v>
      </c>
      <c r="P53" s="47">
        <v>18</v>
      </c>
      <c r="Q53" s="47">
        <v>20</v>
      </c>
      <c r="R53" s="47">
        <v>67</v>
      </c>
      <c r="S53" s="47">
        <v>68</v>
      </c>
      <c r="T53" s="47"/>
      <c r="U53" s="47"/>
      <c r="V53" s="47"/>
      <c r="W53" s="47"/>
      <c r="X53" s="47"/>
      <c r="Y53" s="47"/>
      <c r="Z53" s="47"/>
      <c r="AA53" s="67"/>
      <c r="AB53" s="27" t="s">
        <v>651</v>
      </c>
      <c r="AD53" s="3" t="s">
        <v>89</v>
      </c>
    </row>
    <row r="54" spans="1:30" s="27" customFormat="1" ht="15" customHeight="1" x14ac:dyDescent="0.25">
      <c r="B54" s="73"/>
      <c r="C54" s="73"/>
      <c r="D54" s="73"/>
      <c r="E54" s="74"/>
      <c r="F54" s="74"/>
      <c r="G54" s="74"/>
      <c r="H54" s="74"/>
      <c r="I54" s="67"/>
      <c r="J54" s="67"/>
      <c r="K54" s="67"/>
      <c r="L54" s="67"/>
      <c r="M54" s="67"/>
      <c r="N54" s="67"/>
      <c r="O54" s="67"/>
      <c r="P54" s="67"/>
      <c r="Q54" s="67"/>
      <c r="R54" s="67"/>
      <c r="S54" s="67"/>
      <c r="T54" s="67"/>
      <c r="U54" s="67"/>
      <c r="V54" s="67"/>
      <c r="W54" s="67"/>
      <c r="X54" s="67"/>
      <c r="Y54" s="67"/>
      <c r="Z54" s="67"/>
      <c r="AA54" s="67"/>
      <c r="AD54" s="3" t="s">
        <v>89</v>
      </c>
    </row>
    <row r="55" spans="1:30" ht="15" customHeight="1" x14ac:dyDescent="0.25">
      <c r="A55" s="66" t="s">
        <v>416</v>
      </c>
      <c r="AD55" s="3" t="s">
        <v>89</v>
      </c>
    </row>
    <row r="56" spans="1:30" s="27" customFormat="1" ht="15" customHeight="1" x14ac:dyDescent="0.25">
      <c r="H56" s="28" t="s">
        <v>242</v>
      </c>
      <c r="I56" s="28"/>
      <c r="AD56" s="3" t="s">
        <v>89</v>
      </c>
    </row>
    <row r="57" spans="1:30" s="27" customFormat="1" ht="15" customHeight="1" x14ac:dyDescent="0.25">
      <c r="A57" s="312" t="s">
        <v>219</v>
      </c>
      <c r="B57" s="323"/>
      <c r="C57" s="323"/>
      <c r="D57" s="313"/>
      <c r="E57" s="117">
        <f>'23Q2_パラメータ設定'!$K$4</f>
        <v>2020</v>
      </c>
      <c r="F57" s="117">
        <f>'23Q2_パラメータ設定'!$L$4</f>
        <v>2021</v>
      </c>
      <c r="G57" s="117">
        <f>'23Q2_パラメータ設定'!$M$4</f>
        <v>2022</v>
      </c>
      <c r="H57" s="122">
        <f>'23Q2_パラメータ設定'!$N$4</f>
        <v>2023</v>
      </c>
      <c r="AD57" s="3" t="s">
        <v>89</v>
      </c>
    </row>
    <row r="58" spans="1:30" s="27" customFormat="1" ht="15" customHeight="1" x14ac:dyDescent="0.25">
      <c r="A58" s="314"/>
      <c r="B58" s="324"/>
      <c r="C58" s="324"/>
      <c r="D58" s="315"/>
      <c r="E58" s="119" t="s">
        <v>218</v>
      </c>
      <c r="F58" s="118" t="s">
        <v>217</v>
      </c>
      <c r="G58" s="118" t="s">
        <v>217</v>
      </c>
      <c r="H58" s="118" t="s">
        <v>217</v>
      </c>
      <c r="AD58" s="3" t="s">
        <v>89</v>
      </c>
    </row>
    <row r="59" spans="1:30" s="27" customFormat="1" ht="15" customHeight="1" x14ac:dyDescent="0.25">
      <c r="A59" s="45" t="s">
        <v>220</v>
      </c>
      <c r="B59" s="320" t="s">
        <v>221</v>
      </c>
      <c r="C59" s="321"/>
      <c r="D59" s="322"/>
      <c r="E59" s="46">
        <f>'22Q4_P6'!E59</f>
        <v>712</v>
      </c>
      <c r="F59" s="46">
        <f>'22Q4_P6'!F59</f>
        <v>900</v>
      </c>
      <c r="G59" s="46">
        <f>'22Q4_P6'!G59</f>
        <v>3385</v>
      </c>
      <c r="H59" s="46">
        <f>'22Q4_P6'!H59</f>
        <v>3701</v>
      </c>
      <c r="I59" s="67"/>
      <c r="J59" s="67"/>
      <c r="AA59" s="67"/>
      <c r="AB59" s="27" t="s">
        <v>652</v>
      </c>
      <c r="AD59" s="3" t="s">
        <v>89</v>
      </c>
    </row>
    <row r="60" spans="1:30" s="27" customFormat="1" ht="15" customHeight="1" x14ac:dyDescent="0.25">
      <c r="B60" s="73"/>
      <c r="C60" s="73"/>
      <c r="D60" s="73"/>
      <c r="E60" s="74"/>
      <c r="F60" s="74"/>
      <c r="G60" s="74"/>
      <c r="H60" s="74"/>
      <c r="I60" s="67"/>
      <c r="J60" s="67"/>
      <c r="K60" s="67"/>
      <c r="L60" s="67"/>
      <c r="M60" s="67"/>
      <c r="N60" s="67"/>
      <c r="O60" s="67"/>
      <c r="P60" s="67"/>
      <c r="Q60" s="67"/>
      <c r="R60" s="67"/>
      <c r="S60" s="67"/>
      <c r="T60" s="67"/>
      <c r="U60" s="67"/>
      <c r="V60" s="67"/>
      <c r="W60" s="67"/>
      <c r="X60" s="67"/>
      <c r="Y60" s="67"/>
      <c r="Z60" s="67"/>
      <c r="AA60" s="67"/>
      <c r="AD60" s="3" t="s">
        <v>89</v>
      </c>
    </row>
    <row r="61" spans="1:30" ht="15" customHeight="1" x14ac:dyDescent="0.2">
      <c r="A61" s="3" t="s">
        <v>89</v>
      </c>
      <c r="B61" s="3" t="s">
        <v>89</v>
      </c>
      <c r="C61" s="3" t="s">
        <v>89</v>
      </c>
      <c r="D61" s="3" t="s">
        <v>89</v>
      </c>
      <c r="E61" s="3" t="s">
        <v>89</v>
      </c>
      <c r="F61" s="3" t="s">
        <v>89</v>
      </c>
      <c r="G61" s="3" t="s">
        <v>89</v>
      </c>
      <c r="H61" s="3" t="s">
        <v>89</v>
      </c>
      <c r="I61" s="3" t="s">
        <v>89</v>
      </c>
      <c r="J61" s="3" t="s">
        <v>89</v>
      </c>
      <c r="K61" s="3" t="s">
        <v>89</v>
      </c>
      <c r="L61" s="3" t="s">
        <v>89</v>
      </c>
      <c r="M61" s="3" t="s">
        <v>89</v>
      </c>
      <c r="N61" s="3" t="s">
        <v>89</v>
      </c>
      <c r="O61" s="3" t="s">
        <v>89</v>
      </c>
      <c r="P61" s="3" t="s">
        <v>89</v>
      </c>
      <c r="Q61" s="3" t="s">
        <v>89</v>
      </c>
      <c r="R61" s="3" t="s">
        <v>89</v>
      </c>
      <c r="S61" s="3" t="s">
        <v>89</v>
      </c>
      <c r="T61" s="3" t="s">
        <v>89</v>
      </c>
      <c r="U61" s="3" t="s">
        <v>89</v>
      </c>
      <c r="V61" s="3" t="s">
        <v>89</v>
      </c>
      <c r="W61" s="3" t="s">
        <v>89</v>
      </c>
      <c r="X61" s="3" t="s">
        <v>89</v>
      </c>
      <c r="Y61" s="3" t="s">
        <v>89</v>
      </c>
      <c r="Z61" s="3" t="s">
        <v>89</v>
      </c>
      <c r="AA61" s="3" t="s">
        <v>89</v>
      </c>
      <c r="AB61" s="3" t="s">
        <v>89</v>
      </c>
      <c r="AC61" s="3" t="s">
        <v>89</v>
      </c>
      <c r="AD61" s="3" t="s">
        <v>89</v>
      </c>
    </row>
  </sheetData>
  <mergeCells count="37">
    <mergeCell ref="B59:D59"/>
    <mergeCell ref="B42:C42"/>
    <mergeCell ref="B43:C43"/>
    <mergeCell ref="B44:C44"/>
    <mergeCell ref="A51:D52"/>
    <mergeCell ref="B53:D53"/>
    <mergeCell ref="A57:D58"/>
    <mergeCell ref="B41:C41"/>
    <mergeCell ref="B26:C26"/>
    <mergeCell ref="A28:C29"/>
    <mergeCell ref="B30:C30"/>
    <mergeCell ref="B31:C31"/>
    <mergeCell ref="B32:C32"/>
    <mergeCell ref="B33:C33"/>
    <mergeCell ref="B34:C34"/>
    <mergeCell ref="B35:C35"/>
    <mergeCell ref="A37:C38"/>
    <mergeCell ref="B39:C39"/>
    <mergeCell ref="B40:C40"/>
    <mergeCell ref="B25:C25"/>
    <mergeCell ref="B12:C12"/>
    <mergeCell ref="B13:C13"/>
    <mergeCell ref="B14:C14"/>
    <mergeCell ref="B15:C15"/>
    <mergeCell ref="A17:C18"/>
    <mergeCell ref="B19:C19"/>
    <mergeCell ref="B20:C20"/>
    <mergeCell ref="B21:C21"/>
    <mergeCell ref="B22:C22"/>
    <mergeCell ref="B23:C23"/>
    <mergeCell ref="B24:C24"/>
    <mergeCell ref="B11:C11"/>
    <mergeCell ref="A2:I2"/>
    <mergeCell ref="A6:C7"/>
    <mergeCell ref="B8:C8"/>
    <mergeCell ref="B9:C9"/>
    <mergeCell ref="B10:C10"/>
  </mergeCells>
  <phoneticPr fontId="3"/>
  <printOptions horizontalCentered="1"/>
  <pageMargins left="0.7" right="0.7" top="0.75" bottom="0.75" header="0.3" footer="0.3"/>
  <pageSetup paperSize="9" scale="75" orientation="portrait" r:id="rId1"/>
  <headerFooter>
    <oddFooter>&amp;R6</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7E4C7-D601-4605-BE05-007C645B1048}">
  <dimension ref="A1:AA53"/>
  <sheetViews>
    <sheetView defaultGridColor="0" colorId="23" zoomScaleNormal="100" workbookViewId="0">
      <pane xSplit="7" ySplit="3" topLeftCell="H22"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23.77734375" style="3" customWidth="1"/>
    <col min="2" max="2" width="25.77734375" style="3" customWidth="1"/>
    <col min="3" max="6" width="10.77734375" style="3" customWidth="1"/>
    <col min="7" max="7" width="8.88671875" style="3"/>
    <col min="8" max="24" width="13.77734375" style="3" customWidth="1"/>
    <col min="25" max="25" width="53.44140625" style="3" bestFit="1" customWidth="1"/>
    <col min="26" max="16384" width="8.88671875" style="3"/>
  </cols>
  <sheetData>
    <row r="1" spans="1:27" ht="15" customHeight="1" x14ac:dyDescent="0.2">
      <c r="AA1" s="3" t="s">
        <v>89</v>
      </c>
    </row>
    <row r="2" spans="1:27" ht="15" customHeight="1" thickBot="1" x14ac:dyDescent="0.3">
      <c r="A2" s="316" t="s">
        <v>682</v>
      </c>
      <c r="B2" s="316"/>
      <c r="C2" s="316"/>
      <c r="D2" s="316"/>
      <c r="E2" s="316"/>
      <c r="F2" s="316"/>
      <c r="AA2" s="3" t="s">
        <v>89</v>
      </c>
    </row>
    <row r="3" spans="1:27" ht="15" customHeight="1" x14ac:dyDescent="0.2">
      <c r="AA3" s="3" t="s">
        <v>89</v>
      </c>
    </row>
    <row r="4" spans="1:27" ht="15" customHeight="1" x14ac:dyDescent="0.25">
      <c r="A4" s="1" t="s">
        <v>492</v>
      </c>
      <c r="H4" s="114" t="s">
        <v>375</v>
      </c>
      <c r="I4" s="114" t="s">
        <v>566</v>
      </c>
      <c r="Y4" s="170" t="s">
        <v>635</v>
      </c>
      <c r="AA4" s="3" t="s">
        <v>89</v>
      </c>
    </row>
    <row r="5" spans="1:27" s="27" customFormat="1" ht="15" customHeight="1" x14ac:dyDescent="0.25">
      <c r="F5" s="28" t="s">
        <v>242</v>
      </c>
      <c r="I5" s="3"/>
      <c r="AA5" s="27" t="s">
        <v>89</v>
      </c>
    </row>
    <row r="6" spans="1:27" s="27" customFormat="1" ht="15" customHeight="1" x14ac:dyDescent="0.25">
      <c r="A6" s="312"/>
      <c r="B6" s="313"/>
      <c r="C6" s="117" t="str">
        <f>'23Q2_パラメータ設定'!$F$4</f>
        <v>FY2022</v>
      </c>
      <c r="D6" s="30" t="str">
        <f>'23Q2_パラメータ設定'!$G$4</f>
        <v>FY2023</v>
      </c>
      <c r="E6" s="117" t="str">
        <f>'23Q2_パラメータ設定'!$E$4</f>
        <v>FY2021</v>
      </c>
      <c r="F6" s="122" t="str">
        <f>'23Q2_パラメータ設定'!$F$4</f>
        <v>FY2022</v>
      </c>
      <c r="H6" s="58" t="e">
        <f>#REF!</f>
        <v>#REF!</v>
      </c>
      <c r="I6" s="58" t="e">
        <f>#REF!</f>
        <v>#REF!</v>
      </c>
      <c r="J6" s="58" t="e">
        <f>#REF!</f>
        <v>#REF!</v>
      </c>
      <c r="K6" s="58" t="e">
        <f>#REF!</f>
        <v>#REF!</v>
      </c>
      <c r="L6" s="58" t="e">
        <f>#REF!</f>
        <v>#REF!</v>
      </c>
      <c r="M6" s="58" t="e">
        <f>#REF!</f>
        <v>#REF!</v>
      </c>
      <c r="N6" s="58" t="e">
        <f>#REF!</f>
        <v>#REF!</v>
      </c>
      <c r="O6" s="58" t="e">
        <f>#REF!</f>
        <v>#REF!</v>
      </c>
      <c r="P6" s="58" t="e">
        <f>#REF!</f>
        <v>#REF!</v>
      </c>
      <c r="Q6" s="58" t="e">
        <f>#REF!</f>
        <v>#REF!</v>
      </c>
      <c r="R6" s="58" t="e">
        <f>#REF!</f>
        <v>#REF!</v>
      </c>
      <c r="S6" s="58" t="e">
        <f>#REF!</f>
        <v>#REF!</v>
      </c>
      <c r="T6" s="58" t="e">
        <f>#REF!</f>
        <v>#REF!</v>
      </c>
      <c r="U6" s="58" t="e">
        <f>#REF!</f>
        <v>#REF!</v>
      </c>
      <c r="V6" s="58" t="e">
        <f>#REF!</f>
        <v>#REF!</v>
      </c>
      <c r="W6" s="60" t="e">
        <f>#REF!</f>
        <v>#REF!</v>
      </c>
      <c r="AA6" s="27" t="s">
        <v>89</v>
      </c>
    </row>
    <row r="7" spans="1:27" s="27" customFormat="1" ht="15" customHeight="1" x14ac:dyDescent="0.25">
      <c r="A7" s="314"/>
      <c r="B7" s="315"/>
      <c r="C7" s="119" t="s">
        <v>388</v>
      </c>
      <c r="D7" s="35" t="s">
        <v>388</v>
      </c>
      <c r="E7" s="118"/>
      <c r="F7" s="118"/>
      <c r="H7" s="155" t="e">
        <f>#REF!</f>
        <v>#REF!</v>
      </c>
      <c r="I7" s="155" t="e">
        <f>#REF!</f>
        <v>#REF!</v>
      </c>
      <c r="J7" s="155" t="e">
        <f>#REF!</f>
        <v>#REF!</v>
      </c>
      <c r="K7" s="155" t="e">
        <f>#REF!</f>
        <v>#REF!</v>
      </c>
      <c r="L7" s="155" t="e">
        <f>#REF!</f>
        <v>#REF!</v>
      </c>
      <c r="M7" s="155" t="e">
        <f>#REF!</f>
        <v>#REF!</v>
      </c>
      <c r="N7" s="155" t="e">
        <f>#REF!</f>
        <v>#REF!</v>
      </c>
      <c r="O7" s="155" t="e">
        <f>#REF!</f>
        <v>#REF!</v>
      </c>
      <c r="P7" s="155" t="e">
        <f>#REF!</f>
        <v>#REF!</v>
      </c>
      <c r="Q7" s="155" t="e">
        <f>#REF!</f>
        <v>#REF!</v>
      </c>
      <c r="R7" s="155" t="e">
        <f>#REF!</f>
        <v>#REF!</v>
      </c>
      <c r="S7" s="155" t="e">
        <f>#REF!</f>
        <v>#REF!</v>
      </c>
      <c r="T7" s="155" t="e">
        <f>#REF!</f>
        <v>#REF!</v>
      </c>
      <c r="U7" s="155" t="e">
        <f>#REF!</f>
        <v>#REF!</v>
      </c>
      <c r="V7" s="155" t="e">
        <f>#REF!</f>
        <v>#REF!</v>
      </c>
      <c r="W7" s="59" t="e">
        <f>#REF!</f>
        <v>#REF!</v>
      </c>
      <c r="AA7" s="3" t="s">
        <v>89</v>
      </c>
    </row>
    <row r="8" spans="1:27" s="27" customFormat="1" ht="15" customHeight="1" x14ac:dyDescent="0.25">
      <c r="A8" s="45" t="s">
        <v>220</v>
      </c>
      <c r="B8" s="13" t="s">
        <v>221</v>
      </c>
      <c r="C8" s="46">
        <f>+IF(O8="","―",O8)</f>
        <v>4597</v>
      </c>
      <c r="D8" s="46">
        <f>+IF(P8="","―",P8)</f>
        <v>5298</v>
      </c>
      <c r="E8" s="46">
        <f>'22Q4_P7'!E8</f>
        <v>8412</v>
      </c>
      <c r="F8" s="46">
        <f>'22Q4_P7'!F8</f>
        <v>8626</v>
      </c>
      <c r="G8" s="67"/>
      <c r="H8" s="47"/>
      <c r="I8" s="47"/>
      <c r="J8" s="47"/>
      <c r="K8" s="47"/>
      <c r="L8" s="47">
        <v>4070</v>
      </c>
      <c r="M8" s="47">
        <v>3300</v>
      </c>
      <c r="N8" s="47">
        <v>4616</v>
      </c>
      <c r="O8" s="47">
        <v>4597</v>
      </c>
      <c r="P8" s="47">
        <v>5298</v>
      </c>
      <c r="Q8" s="47"/>
      <c r="R8" s="47"/>
      <c r="S8" s="47"/>
      <c r="T8" s="47"/>
      <c r="U8" s="47"/>
      <c r="V8" s="47"/>
      <c r="W8" s="47"/>
      <c r="Y8" s="27" t="s">
        <v>653</v>
      </c>
      <c r="AA8" s="3" t="s">
        <v>89</v>
      </c>
    </row>
    <row r="9" spans="1:27" s="27" customFormat="1" ht="15" customHeight="1" x14ac:dyDescent="0.25">
      <c r="AA9" s="3" t="s">
        <v>89</v>
      </c>
    </row>
    <row r="10" spans="1:27" s="27" customFormat="1" ht="15" customHeight="1" x14ac:dyDescent="0.25">
      <c r="AA10" s="3" t="s">
        <v>89</v>
      </c>
    </row>
    <row r="11" spans="1:27" ht="15" customHeight="1" x14ac:dyDescent="0.25">
      <c r="A11" s="1" t="s">
        <v>493</v>
      </c>
      <c r="H11" s="114" t="s">
        <v>375</v>
      </c>
      <c r="I11" s="114" t="s">
        <v>566</v>
      </c>
      <c r="AA11" s="3" t="s">
        <v>89</v>
      </c>
    </row>
    <row r="12" spans="1:27" s="27" customFormat="1" ht="15" customHeight="1" x14ac:dyDescent="0.25">
      <c r="F12" s="28" t="s">
        <v>242</v>
      </c>
      <c r="AA12" s="3" t="s">
        <v>89</v>
      </c>
    </row>
    <row r="13" spans="1:27" s="27" customFormat="1" ht="15" customHeight="1" x14ac:dyDescent="0.25">
      <c r="A13" s="312" t="s">
        <v>269</v>
      </c>
      <c r="B13" s="313"/>
      <c r="C13" s="117">
        <f>'23Q2_パラメータ設定'!$M$4</f>
        <v>2022</v>
      </c>
      <c r="D13" s="30">
        <f>'23Q2_パラメータ設定'!$N$4</f>
        <v>2023</v>
      </c>
      <c r="E13" s="117">
        <f>'23Q2_パラメータ設定'!$M$4</f>
        <v>2022</v>
      </c>
      <c r="F13" s="122">
        <f>'23Q2_パラメータ設定'!$N$4</f>
        <v>2023</v>
      </c>
      <c r="H13" s="60" t="str">
        <f>'23Q2_P3'!I6</f>
        <v>2015年</v>
      </c>
      <c r="I13" s="60" t="str">
        <f>'23Q2_P3'!J6</f>
        <v>2016年</v>
      </c>
      <c r="J13" s="60" t="str">
        <f>'23Q2_P3'!K6</f>
        <v>2017年</v>
      </c>
      <c r="K13" s="60" t="str">
        <f>'23Q2_P3'!L6</f>
        <v>2018年</v>
      </c>
      <c r="L13" s="60" t="str">
        <f>'23Q2_P3'!M6</f>
        <v>2019年</v>
      </c>
      <c r="M13" s="60" t="str">
        <f>'23Q2_P3'!N6</f>
        <v>2020年</v>
      </c>
      <c r="N13" s="60" t="str">
        <f>'23Q2_P3'!O6</f>
        <v>2021年</v>
      </c>
      <c r="O13" s="60" t="str">
        <f>'23Q2_P3'!P6</f>
        <v>2022年</v>
      </c>
      <c r="P13" s="60" t="str">
        <f>'23Q2_P3'!Q6</f>
        <v>2023年</v>
      </c>
      <c r="Q13" s="60" t="str">
        <f>'23Q2_P3'!R6</f>
        <v>2024年</v>
      </c>
      <c r="R13" s="60" t="str">
        <f>'23Q2_P3'!S6</f>
        <v>2025年</v>
      </c>
      <c r="S13" s="60" t="str">
        <f>'23Q2_P3'!T6</f>
        <v>2026年</v>
      </c>
      <c r="T13" s="60" t="str">
        <f>'23Q2_P3'!U6</f>
        <v>2027年</v>
      </c>
      <c r="U13" s="60" t="str">
        <f>'23Q2_P3'!V6</f>
        <v>2028年</v>
      </c>
      <c r="V13" s="60" t="str">
        <f>'23Q2_P3'!W6</f>
        <v>2029年</v>
      </c>
      <c r="W13" s="60" t="str">
        <f>'23Q2_P3'!X6</f>
        <v>2030年</v>
      </c>
      <c r="AA13" s="3" t="s">
        <v>89</v>
      </c>
    </row>
    <row r="14" spans="1:27" s="27" customFormat="1" ht="15" customHeight="1" x14ac:dyDescent="0.25">
      <c r="A14" s="314"/>
      <c r="B14" s="315"/>
      <c r="C14" s="119" t="s">
        <v>241</v>
      </c>
      <c r="D14" s="35" t="s">
        <v>241</v>
      </c>
      <c r="E14" s="118" t="s">
        <v>217</v>
      </c>
      <c r="F14" s="118" t="s">
        <v>217</v>
      </c>
      <c r="H14" s="59" t="str">
        <f>'23Q2_P3'!I7</f>
        <v>Sep.</v>
      </c>
      <c r="I14" s="59" t="str">
        <f>'23Q2_P3'!J7</f>
        <v>Sep.</v>
      </c>
      <c r="J14" s="59" t="str">
        <f>'23Q2_P3'!K7</f>
        <v>Sep.</v>
      </c>
      <c r="K14" s="59" t="str">
        <f>'23Q2_P3'!L7</f>
        <v>Sep.</v>
      </c>
      <c r="L14" s="59" t="str">
        <f>'23Q2_P3'!M7</f>
        <v>Sep.</v>
      </c>
      <c r="M14" s="59" t="str">
        <f>'23Q2_P3'!N7</f>
        <v>Sep.</v>
      </c>
      <c r="N14" s="59" t="str">
        <f>'23Q2_P3'!O7</f>
        <v>Sep.</v>
      </c>
      <c r="O14" s="59" t="str">
        <f>'23Q2_P3'!P7</f>
        <v>Sep.</v>
      </c>
      <c r="P14" s="59" t="str">
        <f>'23Q2_P3'!Q7</f>
        <v>Sep.</v>
      </c>
      <c r="Q14" s="59" t="str">
        <f>'23Q2_P3'!R7</f>
        <v>Sep.</v>
      </c>
      <c r="R14" s="59" t="str">
        <f>'23Q2_P3'!S7</f>
        <v>Sep.</v>
      </c>
      <c r="S14" s="59" t="str">
        <f>'23Q2_P3'!T7</f>
        <v>Sep.</v>
      </c>
      <c r="T14" s="59" t="str">
        <f>'23Q2_P3'!U7</f>
        <v>Sep.</v>
      </c>
      <c r="U14" s="59" t="str">
        <f>'23Q2_P3'!V7</f>
        <v>Sep.</v>
      </c>
      <c r="V14" s="59" t="str">
        <f>'23Q2_P3'!W7</f>
        <v>Sep.</v>
      </c>
      <c r="W14" s="59" t="str">
        <f>'23Q2_P3'!X7</f>
        <v>Sep.</v>
      </c>
      <c r="AA14" s="3" t="s">
        <v>89</v>
      </c>
    </row>
    <row r="15" spans="1:27" s="27" customFormat="1" ht="15" customHeight="1" x14ac:dyDescent="0.25">
      <c r="A15" s="38" t="s">
        <v>10</v>
      </c>
      <c r="B15" s="12" t="s">
        <v>13</v>
      </c>
      <c r="C15" s="76" t="str">
        <f>+IF(O15="","―",O15)</f>
        <v>21,087[ 2,863]</v>
      </c>
      <c r="D15" s="76" t="str">
        <f>+IF(P15="","―",P15)</f>
        <v>22,231[ 2,641]</v>
      </c>
      <c r="E15" s="76" t="str">
        <f>'22Q4_P7'!E15</f>
        <v>20,612[ 2,743]</v>
      </c>
      <c r="F15" s="76" t="str">
        <f>'22Q4_P7'!F15</f>
        <v>21,573[ 2,920]</v>
      </c>
      <c r="H15" s="104"/>
      <c r="I15" s="104"/>
      <c r="J15" s="104"/>
      <c r="K15" s="104"/>
      <c r="L15" s="104" t="s">
        <v>596</v>
      </c>
      <c r="M15" s="104" t="s">
        <v>597</v>
      </c>
      <c r="N15" s="104" t="s">
        <v>602</v>
      </c>
      <c r="O15" s="104" t="s">
        <v>666</v>
      </c>
      <c r="P15" s="104" t="s">
        <v>836</v>
      </c>
      <c r="Q15" s="104"/>
      <c r="R15" s="104"/>
      <c r="S15" s="104"/>
      <c r="T15" s="104"/>
      <c r="U15" s="104"/>
      <c r="V15" s="104"/>
      <c r="W15" s="104"/>
      <c r="Y15" s="27" t="s">
        <v>653</v>
      </c>
      <c r="AA15" s="3" t="s">
        <v>89</v>
      </c>
    </row>
    <row r="16" spans="1:27" s="27" customFormat="1" ht="15" customHeight="1" x14ac:dyDescent="0.25">
      <c r="A16" s="38" t="s">
        <v>11</v>
      </c>
      <c r="B16" s="12" t="s">
        <v>44</v>
      </c>
      <c r="C16" s="76" t="str">
        <f t="shared" ref="C16:D20" si="0">+IF(O16="","―",O16)</f>
        <v>8,602[ 1,641]</v>
      </c>
      <c r="D16" s="76" t="str">
        <f t="shared" si="0"/>
        <v>9,718[ 1,616]</v>
      </c>
      <c r="E16" s="76" t="str">
        <f>'22Q4_P7'!E16</f>
        <v>8,661[ 1,621]</v>
      </c>
      <c r="F16" s="76" t="str">
        <f>'22Q4_P7'!F16</f>
        <v>8,604[ 1,634]</v>
      </c>
      <c r="H16" s="104"/>
      <c r="I16" s="104"/>
      <c r="J16" s="104"/>
      <c r="K16" s="104"/>
      <c r="L16" s="104"/>
      <c r="M16" s="104"/>
      <c r="N16" s="104" t="s">
        <v>606</v>
      </c>
      <c r="O16" s="104" t="s">
        <v>667</v>
      </c>
      <c r="P16" s="104" t="s">
        <v>837</v>
      </c>
      <c r="Q16" s="104"/>
      <c r="R16" s="104"/>
      <c r="S16" s="104"/>
      <c r="T16" s="104"/>
      <c r="U16" s="104"/>
      <c r="V16" s="104"/>
      <c r="W16" s="104"/>
      <c r="Y16" s="27" t="s">
        <v>653</v>
      </c>
      <c r="AA16" s="3" t="s">
        <v>89</v>
      </c>
    </row>
    <row r="17" spans="1:27" s="27" customFormat="1" ht="15" customHeight="1" x14ac:dyDescent="0.25">
      <c r="A17" s="38" t="s">
        <v>14</v>
      </c>
      <c r="B17" s="12" t="s">
        <v>77</v>
      </c>
      <c r="C17" s="76" t="str">
        <f t="shared" si="0"/>
        <v>1,425[      77]</v>
      </c>
      <c r="D17" s="76" t="str">
        <f t="shared" si="0"/>
        <v>1,506[      76]</v>
      </c>
      <c r="E17" s="76" t="str">
        <f>'22Q4_P7'!E17</f>
        <v>1,332[     84]</v>
      </c>
      <c r="F17" s="76" t="str">
        <f>'22Q4_P7'!F17</f>
        <v>1,429[     80]</v>
      </c>
      <c r="H17" s="104"/>
      <c r="I17" s="104"/>
      <c r="J17" s="104"/>
      <c r="K17" s="104"/>
      <c r="L17" s="104"/>
      <c r="M17" s="104"/>
      <c r="N17" s="104" t="s">
        <v>607</v>
      </c>
      <c r="O17" s="104" t="s">
        <v>668</v>
      </c>
      <c r="P17" s="104" t="s">
        <v>838</v>
      </c>
      <c r="Q17" s="104"/>
      <c r="R17" s="104"/>
      <c r="S17" s="104"/>
      <c r="T17" s="104"/>
      <c r="U17" s="104"/>
      <c r="V17" s="104"/>
      <c r="W17" s="104"/>
      <c r="Y17" s="27" t="s">
        <v>653</v>
      </c>
      <c r="AA17" s="3" t="s">
        <v>89</v>
      </c>
    </row>
    <row r="18" spans="1:27" s="27" customFormat="1" ht="15" customHeight="1" x14ac:dyDescent="0.25">
      <c r="A18" s="38" t="s">
        <v>15</v>
      </c>
      <c r="B18" s="12" t="s">
        <v>76</v>
      </c>
      <c r="C18" s="76" t="str">
        <f t="shared" si="0"/>
        <v>123[       4]</v>
      </c>
      <c r="D18" s="76" t="str">
        <f t="shared" si="0"/>
        <v>142[       2]</v>
      </c>
      <c r="E18" s="76" t="str">
        <f>'22Q4_P7'!E18</f>
        <v>105[       2]</v>
      </c>
      <c r="F18" s="76" t="str">
        <f>'22Q4_P7'!F18</f>
        <v>145[       4]</v>
      </c>
      <c r="H18" s="104"/>
      <c r="I18" s="104"/>
      <c r="J18" s="104"/>
      <c r="K18" s="104"/>
      <c r="L18" s="104" t="s">
        <v>345</v>
      </c>
      <c r="M18" s="104" t="s">
        <v>571</v>
      </c>
      <c r="N18" s="104" t="s">
        <v>603</v>
      </c>
      <c r="O18" s="104" t="s">
        <v>669</v>
      </c>
      <c r="P18" s="104" t="s">
        <v>839</v>
      </c>
      <c r="Q18" s="104"/>
      <c r="R18" s="104"/>
      <c r="S18" s="104"/>
      <c r="T18" s="104"/>
      <c r="U18" s="104"/>
      <c r="V18" s="104"/>
      <c r="W18" s="104"/>
      <c r="Y18" s="27" t="s">
        <v>653</v>
      </c>
      <c r="AA18" s="3" t="s">
        <v>89</v>
      </c>
    </row>
    <row r="19" spans="1:27" s="27" customFormat="1" ht="15" customHeight="1" x14ac:dyDescent="0.25">
      <c r="A19" s="68" t="s">
        <v>496</v>
      </c>
      <c r="B19" s="12" t="s">
        <v>497</v>
      </c>
      <c r="C19" s="77" t="str">
        <f t="shared" si="0"/>
        <v>237[     11]</v>
      </c>
      <c r="D19" s="77" t="str">
        <f t="shared" si="0"/>
        <v>245[     15]</v>
      </c>
      <c r="E19" s="77" t="str">
        <f>'22Q4_P7'!E19</f>
        <v>218[     12]</v>
      </c>
      <c r="F19" s="77" t="str">
        <f>'22Q4_P7'!F19</f>
        <v>231[     12]</v>
      </c>
      <c r="H19" s="105"/>
      <c r="I19" s="105"/>
      <c r="J19" s="105"/>
      <c r="K19" s="105"/>
      <c r="L19" s="105" t="s">
        <v>598</v>
      </c>
      <c r="M19" s="105" t="s">
        <v>599</v>
      </c>
      <c r="N19" s="105" t="s">
        <v>604</v>
      </c>
      <c r="O19" s="105" t="s">
        <v>670</v>
      </c>
      <c r="P19" s="105" t="s">
        <v>840</v>
      </c>
      <c r="Q19" s="105"/>
      <c r="R19" s="105"/>
      <c r="S19" s="105"/>
      <c r="T19" s="105"/>
      <c r="U19" s="105"/>
      <c r="V19" s="105"/>
      <c r="W19" s="105"/>
      <c r="Y19" s="27" t="s">
        <v>653</v>
      </c>
      <c r="AA19" s="3" t="s">
        <v>89</v>
      </c>
    </row>
    <row r="20" spans="1:27" s="27" customFormat="1" ht="15" customHeight="1" x14ac:dyDescent="0.25">
      <c r="A20" s="45" t="s">
        <v>220</v>
      </c>
      <c r="B20" s="13" t="s">
        <v>221</v>
      </c>
      <c r="C20" s="78" t="str">
        <f t="shared" si="0"/>
        <v>31,474[ 4,596]</v>
      </c>
      <c r="D20" s="78" t="str">
        <f t="shared" si="0"/>
        <v>33,842[ 4,350]</v>
      </c>
      <c r="E20" s="78" t="str">
        <f>'22Q4_P7'!E20</f>
        <v>30,928[ 4,462]</v>
      </c>
      <c r="F20" s="78" t="str">
        <f>'22Q4_P7'!F20</f>
        <v>31,982[ 4,650]</v>
      </c>
      <c r="H20" s="106"/>
      <c r="I20" s="106"/>
      <c r="J20" s="106"/>
      <c r="K20" s="106"/>
      <c r="L20" s="106" t="s">
        <v>600</v>
      </c>
      <c r="M20" s="106" t="s">
        <v>601</v>
      </c>
      <c r="N20" s="106" t="s">
        <v>605</v>
      </c>
      <c r="O20" s="106" t="s">
        <v>671</v>
      </c>
      <c r="P20" s="106" t="s">
        <v>841</v>
      </c>
      <c r="Q20" s="106"/>
      <c r="R20" s="106"/>
      <c r="S20" s="106"/>
      <c r="T20" s="106"/>
      <c r="U20" s="106"/>
      <c r="V20" s="106"/>
      <c r="W20" s="106"/>
      <c r="Y20" s="27" t="s">
        <v>653</v>
      </c>
      <c r="AA20" s="3" t="s">
        <v>89</v>
      </c>
    </row>
    <row r="21" spans="1:27" s="27" customFormat="1" ht="15" customHeight="1" x14ac:dyDescent="0.25">
      <c r="AA21" s="3" t="s">
        <v>89</v>
      </c>
    </row>
    <row r="22" spans="1:27" s="27" customFormat="1" ht="15" customHeight="1" x14ac:dyDescent="0.25">
      <c r="AA22" s="3" t="s">
        <v>89</v>
      </c>
    </row>
    <row r="23" spans="1:27" ht="15" customHeight="1" x14ac:dyDescent="0.25">
      <c r="A23" s="1" t="s">
        <v>613</v>
      </c>
      <c r="H23" s="75"/>
      <c r="AA23" s="3" t="s">
        <v>89</v>
      </c>
    </row>
    <row r="24" spans="1:27" s="27" customFormat="1" ht="15" customHeight="1" x14ac:dyDescent="0.25">
      <c r="F24" s="28"/>
      <c r="I24" s="3"/>
      <c r="AA24" s="27" t="s">
        <v>89</v>
      </c>
    </row>
    <row r="25" spans="1:27" s="27" customFormat="1" ht="15" customHeight="1" x14ac:dyDescent="0.25">
      <c r="A25" s="312"/>
      <c r="B25" s="313"/>
      <c r="C25" s="117" t="str">
        <f>'23Q2_パラメータ設定'!$C$4</f>
        <v>FY2019</v>
      </c>
      <c r="D25" s="117" t="str">
        <f>'23Q2_パラメータ設定'!$D$4</f>
        <v>FY2020</v>
      </c>
      <c r="E25" s="117" t="str">
        <f>'23Q2_パラメータ設定'!$E$4</f>
        <v>FY2021</v>
      </c>
      <c r="F25" s="122" t="str">
        <f>'23Q2_パラメータ設定'!$F$4</f>
        <v>FY2022</v>
      </c>
      <c r="I25" s="3"/>
      <c r="AA25" s="27" t="s">
        <v>89</v>
      </c>
    </row>
    <row r="26" spans="1:27" s="27" customFormat="1" ht="15" customHeight="1" x14ac:dyDescent="0.25">
      <c r="A26" s="314"/>
      <c r="B26" s="315"/>
      <c r="C26" s="119"/>
      <c r="D26" s="118"/>
      <c r="E26" s="118"/>
      <c r="F26" s="118"/>
      <c r="I26" s="3"/>
      <c r="AA26" s="3" t="s">
        <v>89</v>
      </c>
    </row>
    <row r="27" spans="1:27" s="27" customFormat="1" ht="15" customHeight="1" x14ac:dyDescent="0.25">
      <c r="A27" s="36" t="s">
        <v>499</v>
      </c>
      <c r="B27" s="136" t="s">
        <v>498</v>
      </c>
      <c r="C27" s="37"/>
      <c r="D27" s="37"/>
      <c r="E27" s="37"/>
      <c r="F27" s="37"/>
      <c r="G27" s="67"/>
      <c r="I27" s="3"/>
      <c r="AA27" s="3" t="s">
        <v>89</v>
      </c>
    </row>
    <row r="28" spans="1:27" s="27" customFormat="1" ht="15" customHeight="1" x14ac:dyDescent="0.25">
      <c r="A28" s="137" t="s">
        <v>438</v>
      </c>
      <c r="B28" s="12" t="s">
        <v>443</v>
      </c>
      <c r="C28" s="87">
        <f>'22Q4_P7'!C28</f>
        <v>13.5</v>
      </c>
      <c r="D28" s="87">
        <f>'22Q4_P7'!D28</f>
        <v>17</v>
      </c>
      <c r="E28" s="87">
        <f>'22Q4_P7'!E28</f>
        <v>17.5</v>
      </c>
      <c r="F28" s="87">
        <f>'22Q4_P7'!F28</f>
        <v>18.7</v>
      </c>
      <c r="G28" s="67"/>
      <c r="I28" s="3"/>
      <c r="Y28" s="27" t="s">
        <v>658</v>
      </c>
      <c r="AA28" s="3" t="s">
        <v>89</v>
      </c>
    </row>
    <row r="29" spans="1:27" s="27" customFormat="1" ht="15" customHeight="1" x14ac:dyDescent="0.25">
      <c r="A29" s="36" t="s">
        <v>417</v>
      </c>
      <c r="B29" s="136" t="s">
        <v>418</v>
      </c>
      <c r="C29" s="37"/>
      <c r="D29" s="37"/>
      <c r="E29" s="37"/>
      <c r="F29" s="37"/>
      <c r="G29" s="67"/>
      <c r="I29" s="3"/>
      <c r="AA29" s="3" t="s">
        <v>89</v>
      </c>
    </row>
    <row r="30" spans="1:27" s="27" customFormat="1" ht="15" customHeight="1" x14ac:dyDescent="0.25">
      <c r="A30" s="137" t="s">
        <v>426</v>
      </c>
      <c r="B30" s="12" t="s">
        <v>419</v>
      </c>
      <c r="C30" s="39">
        <f>'22Q4_P7'!C30</f>
        <v>249</v>
      </c>
      <c r="D30" s="39">
        <f>'22Q4_P7'!D30</f>
        <v>280</v>
      </c>
      <c r="E30" s="39">
        <f>'22Q4_P7'!E30</f>
        <v>316</v>
      </c>
      <c r="F30" s="39">
        <f>'22Q4_P7'!F30</f>
        <v>378</v>
      </c>
      <c r="G30" s="67"/>
      <c r="I30" s="3"/>
      <c r="Y30" s="27" t="s">
        <v>657</v>
      </c>
      <c r="AA30" s="3" t="s">
        <v>89</v>
      </c>
    </row>
    <row r="31" spans="1:27" s="27" customFormat="1" ht="15" customHeight="1" x14ac:dyDescent="0.25">
      <c r="A31" s="68" t="s">
        <v>427</v>
      </c>
      <c r="B31" s="14" t="s">
        <v>428</v>
      </c>
      <c r="C31" s="89" t="str">
        <f>'22Q4_P7'!C31</f>
        <v>―</v>
      </c>
      <c r="D31" s="89">
        <f>'22Q4_P7'!D31</f>
        <v>12.4</v>
      </c>
      <c r="E31" s="89">
        <f>'22Q4_P7'!E31</f>
        <v>12.9</v>
      </c>
      <c r="F31" s="89">
        <f>'22Q4_P7'!F31</f>
        <v>19.600000000000001</v>
      </c>
      <c r="G31" s="67"/>
      <c r="I31" s="3"/>
      <c r="Y31" s="27" t="s">
        <v>657</v>
      </c>
      <c r="AA31" s="3" t="s">
        <v>89</v>
      </c>
    </row>
    <row r="32" spans="1:27" s="27" customFormat="1" ht="15" customHeight="1" x14ac:dyDescent="0.25">
      <c r="A32" s="36" t="s">
        <v>420</v>
      </c>
      <c r="B32" s="136" t="s">
        <v>421</v>
      </c>
      <c r="C32" s="37"/>
      <c r="D32" s="37"/>
      <c r="E32" s="37"/>
      <c r="F32" s="37"/>
      <c r="G32" s="67"/>
      <c r="I32" s="3"/>
      <c r="AA32" s="3" t="s">
        <v>89</v>
      </c>
    </row>
    <row r="33" spans="1:27" s="27" customFormat="1" ht="15" customHeight="1" x14ac:dyDescent="0.25">
      <c r="A33" s="137" t="s">
        <v>429</v>
      </c>
      <c r="B33" s="12" t="s">
        <v>430</v>
      </c>
      <c r="C33" s="43">
        <f>'23Q1_P7'!C33</f>
        <v>44.7</v>
      </c>
      <c r="D33" s="43">
        <f>'23Q1_P7'!D33</f>
        <v>43.5</v>
      </c>
      <c r="E33" s="43">
        <f>'23Q1_P7'!E33</f>
        <v>43.9</v>
      </c>
      <c r="F33" s="43">
        <f>'23Q1_P7'!F33</f>
        <v>44.3</v>
      </c>
      <c r="G33" s="67"/>
      <c r="I33" s="3"/>
      <c r="Y33" s="27" t="s">
        <v>657</v>
      </c>
      <c r="AA33" s="3" t="s">
        <v>89</v>
      </c>
    </row>
    <row r="34" spans="1:27" s="27" customFormat="1" ht="15" customHeight="1" x14ac:dyDescent="0.25">
      <c r="A34" s="45" t="s">
        <v>739</v>
      </c>
      <c r="B34" s="134" t="s">
        <v>849</v>
      </c>
      <c r="C34" s="91">
        <f>'22Q4_P7'!C34</f>
        <v>7.3</v>
      </c>
      <c r="D34" s="91">
        <f>'22Q4_P7'!D34</f>
        <v>2.4</v>
      </c>
      <c r="E34" s="91">
        <f>'22Q4_P7'!E34</f>
        <v>-1.5</v>
      </c>
      <c r="F34" s="91">
        <f>'22Q4_P7'!F34</f>
        <v>-2.9</v>
      </c>
      <c r="G34" s="67"/>
      <c r="I34" s="3"/>
      <c r="Y34" s="27" t="s">
        <v>655</v>
      </c>
      <c r="AA34" s="3" t="s">
        <v>89</v>
      </c>
    </row>
    <row r="35" spans="1:27" s="27" customFormat="1" ht="15" customHeight="1" x14ac:dyDescent="0.25">
      <c r="A35" s="36" t="s">
        <v>740</v>
      </c>
      <c r="B35" s="136" t="s">
        <v>752</v>
      </c>
      <c r="C35" s="37"/>
      <c r="D35" s="37"/>
      <c r="E35" s="37"/>
      <c r="F35" s="37"/>
      <c r="G35" s="67"/>
      <c r="I35" s="3"/>
      <c r="AA35" s="3" t="s">
        <v>89</v>
      </c>
    </row>
    <row r="36" spans="1:27" s="27" customFormat="1" ht="15" customHeight="1" x14ac:dyDescent="0.25">
      <c r="A36" s="137" t="s">
        <v>439</v>
      </c>
      <c r="B36" s="12" t="s">
        <v>441</v>
      </c>
      <c r="C36" s="87">
        <f>'22Q4_P7'!C36</f>
        <v>0.8</v>
      </c>
      <c r="D36" s="87">
        <f>'22Q4_P7'!D36</f>
        <v>2.8</v>
      </c>
      <c r="E36" s="87">
        <f>'22Q4_P7'!E36</f>
        <v>-2</v>
      </c>
      <c r="F36" s="87">
        <f>'22Q4_P7'!F36</f>
        <v>-1.6</v>
      </c>
      <c r="G36" s="67"/>
      <c r="I36" s="3"/>
      <c r="Y36" s="27" t="s">
        <v>656</v>
      </c>
      <c r="AA36" s="3" t="s">
        <v>89</v>
      </c>
    </row>
    <row r="37" spans="1:27" s="27" customFormat="1" ht="15" customHeight="1" x14ac:dyDescent="0.25">
      <c r="A37" s="68" t="s">
        <v>440</v>
      </c>
      <c r="B37" s="14" t="s">
        <v>442</v>
      </c>
      <c r="C37" s="89">
        <f>'22Q4_P7'!C37</f>
        <v>2.9</v>
      </c>
      <c r="D37" s="89">
        <f>'22Q4_P7'!D37</f>
        <v>2.2999999999999998</v>
      </c>
      <c r="E37" s="89">
        <f>'22Q4_P7'!E37</f>
        <v>-3.6</v>
      </c>
      <c r="F37" s="89">
        <f>'22Q4_P7'!F37</f>
        <v>-0.8</v>
      </c>
      <c r="G37" s="67"/>
      <c r="I37" s="3"/>
      <c r="Y37" s="27" t="s">
        <v>656</v>
      </c>
      <c r="AA37" s="3" t="s">
        <v>89</v>
      </c>
    </row>
    <row r="38" spans="1:27" s="27" customFormat="1" ht="15" customHeight="1" x14ac:dyDescent="0.25">
      <c r="I38" s="3"/>
      <c r="AA38" s="3" t="s">
        <v>89</v>
      </c>
    </row>
    <row r="39" spans="1:27" s="27" customFormat="1" ht="15" customHeight="1" x14ac:dyDescent="0.25">
      <c r="AA39" s="3" t="s">
        <v>89</v>
      </c>
    </row>
    <row r="40" spans="1:27" ht="15" customHeight="1" x14ac:dyDescent="0.25">
      <c r="A40" s="1" t="s">
        <v>741</v>
      </c>
      <c r="H40" s="75"/>
      <c r="AA40" s="3" t="s">
        <v>89</v>
      </c>
    </row>
    <row r="41" spans="1:27" s="27" customFormat="1" ht="15" customHeight="1" x14ac:dyDescent="0.25">
      <c r="F41" s="28" t="s">
        <v>437</v>
      </c>
      <c r="H41" s="75"/>
      <c r="I41" s="3"/>
      <c r="J41" s="3"/>
      <c r="K41" s="3"/>
      <c r="L41" s="3"/>
      <c r="M41" s="3"/>
      <c r="N41" s="3"/>
      <c r="O41" s="3"/>
      <c r="P41" s="3"/>
      <c r="Q41" s="3"/>
      <c r="R41" s="3"/>
      <c r="S41" s="3"/>
      <c r="T41" s="3"/>
      <c r="U41" s="3"/>
      <c r="V41" s="3"/>
      <c r="W41" s="3"/>
      <c r="AA41" s="27" t="s">
        <v>89</v>
      </c>
    </row>
    <row r="42" spans="1:27" s="27" customFormat="1" ht="15" customHeight="1" x14ac:dyDescent="0.25">
      <c r="A42" s="312"/>
      <c r="B42" s="313"/>
      <c r="C42" s="117" t="str">
        <f>'23Q2_パラメータ設定'!$C$4</f>
        <v>FY2019</v>
      </c>
      <c r="D42" s="117" t="str">
        <f>'23Q2_パラメータ設定'!$D$4</f>
        <v>FY2020</v>
      </c>
      <c r="E42" s="117" t="str">
        <f>'23Q2_パラメータ設定'!$E$4</f>
        <v>FY2021</v>
      </c>
      <c r="F42" s="122" t="str">
        <f>'23Q2_パラメータ設定'!$F$4</f>
        <v>FY2022</v>
      </c>
      <c r="H42" s="75"/>
      <c r="I42" s="3"/>
      <c r="J42" s="3"/>
      <c r="K42" s="3"/>
      <c r="L42" s="3"/>
      <c r="M42" s="3"/>
      <c r="N42" s="3"/>
      <c r="O42" s="3"/>
      <c r="P42" s="3"/>
      <c r="Q42" s="3"/>
      <c r="R42" s="3"/>
      <c r="S42" s="3"/>
      <c r="T42" s="3"/>
      <c r="U42" s="3"/>
      <c r="V42" s="3"/>
      <c r="W42" s="3"/>
      <c r="AA42" s="27" t="s">
        <v>89</v>
      </c>
    </row>
    <row r="43" spans="1:27" s="27" customFormat="1" ht="15" customHeight="1" x14ac:dyDescent="0.25">
      <c r="A43" s="314"/>
      <c r="B43" s="315"/>
      <c r="C43" s="119"/>
      <c r="D43" s="118"/>
      <c r="E43" s="118"/>
      <c r="F43" s="118"/>
      <c r="H43" s="75"/>
      <c r="I43" s="3"/>
      <c r="J43" s="3"/>
      <c r="K43" s="3"/>
      <c r="L43" s="3"/>
      <c r="M43" s="3"/>
      <c r="N43" s="3"/>
      <c r="O43" s="3"/>
      <c r="P43" s="3"/>
      <c r="Q43" s="3"/>
      <c r="R43" s="3"/>
      <c r="S43" s="3"/>
      <c r="T43" s="3"/>
      <c r="U43" s="3"/>
      <c r="V43" s="3"/>
      <c r="W43" s="3"/>
      <c r="AA43" s="3" t="s">
        <v>89</v>
      </c>
    </row>
    <row r="44" spans="1:27" s="27" customFormat="1" ht="15" customHeight="1" x14ac:dyDescent="0.25">
      <c r="A44" s="36" t="s">
        <v>723</v>
      </c>
      <c r="B44" s="136" t="s">
        <v>724</v>
      </c>
      <c r="C44" s="37"/>
      <c r="D44" s="37"/>
      <c r="E44" s="37"/>
      <c r="F44" s="37"/>
      <c r="G44" s="67"/>
      <c r="H44" s="75"/>
      <c r="I44" s="3"/>
      <c r="J44" s="3"/>
      <c r="K44" s="3"/>
      <c r="L44" s="3"/>
      <c r="M44" s="3"/>
      <c r="N44" s="3"/>
      <c r="O44" s="3"/>
      <c r="P44" s="3"/>
      <c r="Q44" s="3"/>
      <c r="R44" s="3"/>
      <c r="S44" s="3"/>
      <c r="T44" s="3"/>
      <c r="U44" s="3"/>
      <c r="V44" s="3"/>
      <c r="W44" s="3"/>
      <c r="Y44" s="27" t="s">
        <v>654</v>
      </c>
      <c r="AA44" s="3" t="s">
        <v>89</v>
      </c>
    </row>
    <row r="45" spans="1:27" s="27" customFormat="1" ht="15" customHeight="1" x14ac:dyDescent="0.25">
      <c r="A45" s="137" t="s">
        <v>435</v>
      </c>
      <c r="B45" s="12" t="s">
        <v>436</v>
      </c>
      <c r="C45" s="39" t="str">
        <f>'22Q4_P7'!C45</f>
        <v>―</v>
      </c>
      <c r="D45" s="39">
        <f>'22Q4_P7'!D45</f>
        <v>24651</v>
      </c>
      <c r="E45" s="39">
        <f>'22Q4_P7'!E45</f>
        <v>27354</v>
      </c>
      <c r="F45" s="39">
        <f>'22Q4_P7'!F45</f>
        <v>30466</v>
      </c>
      <c r="G45" s="67"/>
      <c r="H45" s="75"/>
      <c r="I45" s="3"/>
      <c r="J45" s="3"/>
      <c r="K45" s="3"/>
      <c r="L45" s="3"/>
      <c r="M45" s="3"/>
      <c r="N45" s="3"/>
      <c r="O45" s="3"/>
      <c r="P45" s="3"/>
      <c r="Q45" s="3"/>
      <c r="R45" s="3"/>
      <c r="S45" s="3"/>
      <c r="T45" s="3"/>
      <c r="U45" s="3"/>
      <c r="V45" s="3"/>
      <c r="W45" s="3"/>
      <c r="Y45" s="27" t="s">
        <v>654</v>
      </c>
      <c r="AA45" s="3" t="s">
        <v>89</v>
      </c>
    </row>
    <row r="46" spans="1:27" s="27" customFormat="1" ht="15" customHeight="1" x14ac:dyDescent="0.25">
      <c r="A46" s="138" t="s">
        <v>432</v>
      </c>
      <c r="B46" s="139" t="s">
        <v>431</v>
      </c>
      <c r="C46" s="39" t="str">
        <f>'22Q4_P7'!C46</f>
        <v>―</v>
      </c>
      <c r="D46" s="39">
        <f>'22Q4_P7'!D46</f>
        <v>18375</v>
      </c>
      <c r="E46" s="39">
        <f>'22Q4_P7'!E46</f>
        <v>20552</v>
      </c>
      <c r="F46" s="39">
        <f>'22Q4_P7'!F46</f>
        <v>22391</v>
      </c>
      <c r="G46" s="67"/>
      <c r="H46" s="75"/>
      <c r="I46" s="3"/>
      <c r="J46" s="3"/>
      <c r="K46" s="3"/>
      <c r="L46" s="3"/>
      <c r="M46" s="3"/>
      <c r="N46" s="3"/>
      <c r="O46" s="3"/>
      <c r="P46" s="3"/>
      <c r="Q46" s="3"/>
      <c r="R46" s="3"/>
      <c r="S46" s="3"/>
      <c r="T46" s="3"/>
      <c r="U46" s="3"/>
      <c r="V46" s="3"/>
      <c r="W46" s="3"/>
      <c r="Y46" s="27" t="s">
        <v>654</v>
      </c>
      <c r="AA46" s="3" t="s">
        <v>89</v>
      </c>
    </row>
    <row r="47" spans="1:27" s="27" customFormat="1" ht="15" customHeight="1" x14ac:dyDescent="0.25">
      <c r="A47" s="145" t="s">
        <v>469</v>
      </c>
      <c r="B47" s="146" t="s">
        <v>468</v>
      </c>
      <c r="C47" s="39" t="str">
        <f>'22Q4_P7'!C47</f>
        <v>―</v>
      </c>
      <c r="D47" s="39">
        <f>'22Q4_P7'!D47</f>
        <v>3449</v>
      </c>
      <c r="E47" s="39">
        <f>'22Q4_P7'!E47</f>
        <v>3496</v>
      </c>
      <c r="F47" s="39">
        <f>'22Q4_P7'!F47</f>
        <v>3332</v>
      </c>
      <c r="G47" s="67"/>
      <c r="H47" s="75"/>
      <c r="I47" s="3"/>
      <c r="J47" s="3"/>
      <c r="K47" s="3"/>
      <c r="L47" s="3"/>
      <c r="M47" s="3"/>
      <c r="N47" s="3"/>
      <c r="O47" s="3"/>
      <c r="P47" s="3"/>
      <c r="Q47" s="3"/>
      <c r="R47" s="3"/>
      <c r="S47" s="3"/>
      <c r="T47" s="3"/>
      <c r="U47" s="3"/>
      <c r="V47" s="3"/>
      <c r="W47" s="3"/>
      <c r="Y47" s="27" t="s">
        <v>654</v>
      </c>
      <c r="AA47" s="3" t="s">
        <v>89</v>
      </c>
    </row>
    <row r="48" spans="1:27" s="27" customFormat="1" ht="15" customHeight="1" x14ac:dyDescent="0.25">
      <c r="A48" s="145" t="s">
        <v>471</v>
      </c>
      <c r="B48" s="146" t="s">
        <v>470</v>
      </c>
      <c r="C48" s="39" t="str">
        <f>'22Q4_P7'!C48</f>
        <v>―</v>
      </c>
      <c r="D48" s="39">
        <f>'22Q4_P7'!D48</f>
        <v>14926</v>
      </c>
      <c r="E48" s="39">
        <f>'22Q4_P7'!E48</f>
        <v>17057</v>
      </c>
      <c r="F48" s="39">
        <f>'22Q4_P7'!F48</f>
        <v>19060</v>
      </c>
      <c r="G48" s="67"/>
      <c r="H48" s="75"/>
      <c r="I48" s="3"/>
      <c r="J48" s="3"/>
      <c r="K48" s="3"/>
      <c r="L48" s="3"/>
      <c r="M48" s="3"/>
      <c r="N48" s="3"/>
      <c r="O48" s="3"/>
      <c r="P48" s="3"/>
      <c r="Q48" s="3"/>
      <c r="R48" s="3"/>
      <c r="S48" s="3"/>
      <c r="T48" s="3"/>
      <c r="U48" s="3"/>
      <c r="V48" s="3"/>
      <c r="W48" s="3"/>
      <c r="Y48" s="27" t="s">
        <v>654</v>
      </c>
      <c r="AA48" s="3" t="s">
        <v>89</v>
      </c>
    </row>
    <row r="49" spans="1:27" s="27" customFormat="1" ht="15" customHeight="1" x14ac:dyDescent="0.25">
      <c r="A49" s="140" t="s">
        <v>434</v>
      </c>
      <c r="B49" s="141" t="s">
        <v>433</v>
      </c>
      <c r="C49" s="43" t="str">
        <f>'22Q4_P7'!C49</f>
        <v>―</v>
      </c>
      <c r="D49" s="43">
        <f>'22Q4_P7'!D49</f>
        <v>6276</v>
      </c>
      <c r="E49" s="43">
        <f>'22Q4_P7'!E49</f>
        <v>6802</v>
      </c>
      <c r="F49" s="43">
        <f>'22Q4_P7'!F49</f>
        <v>8075</v>
      </c>
      <c r="G49" s="67"/>
      <c r="H49" s="75"/>
      <c r="I49" s="3"/>
      <c r="J49" s="3"/>
      <c r="K49" s="3"/>
      <c r="L49" s="3"/>
      <c r="M49" s="3"/>
      <c r="N49" s="3"/>
      <c r="O49" s="3"/>
      <c r="P49" s="3"/>
      <c r="Q49" s="3"/>
      <c r="R49" s="3"/>
      <c r="S49" s="3"/>
      <c r="T49" s="3"/>
      <c r="U49" s="3"/>
      <c r="V49" s="3"/>
      <c r="W49" s="3"/>
      <c r="Y49" s="27" t="s">
        <v>654</v>
      </c>
      <c r="AA49" s="3" t="s">
        <v>89</v>
      </c>
    </row>
    <row r="50" spans="1:27" s="27" customFormat="1" ht="15" customHeight="1" x14ac:dyDescent="0.25">
      <c r="A50" s="36" t="s">
        <v>850</v>
      </c>
      <c r="B50" s="136" t="s">
        <v>744</v>
      </c>
      <c r="C50" s="37"/>
      <c r="D50" s="37"/>
      <c r="E50" s="37"/>
      <c r="F50" s="37"/>
      <c r="G50" s="67"/>
      <c r="H50" s="75"/>
      <c r="I50" s="3"/>
      <c r="J50" s="3"/>
      <c r="K50" s="3"/>
      <c r="L50" s="3"/>
      <c r="M50" s="3"/>
      <c r="N50" s="3"/>
      <c r="O50" s="3"/>
      <c r="P50" s="3"/>
      <c r="Q50" s="3"/>
      <c r="R50" s="3"/>
      <c r="S50" s="3"/>
      <c r="T50" s="3"/>
      <c r="U50" s="3"/>
      <c r="V50" s="3"/>
      <c r="W50" s="3"/>
      <c r="Y50" s="27" t="s">
        <v>654</v>
      </c>
      <c r="AA50" s="3" t="s">
        <v>89</v>
      </c>
    </row>
    <row r="51" spans="1:27" s="27" customFormat="1" ht="15" customHeight="1" x14ac:dyDescent="0.25">
      <c r="A51" s="140" t="s">
        <v>431</v>
      </c>
      <c r="B51" s="141" t="s">
        <v>431</v>
      </c>
      <c r="C51" s="144" t="str">
        <f>'22Q4_P7'!C51</f>
        <v>―</v>
      </c>
      <c r="D51" s="144">
        <f>'22Q4_P7'!D51</f>
        <v>30.2</v>
      </c>
      <c r="E51" s="98">
        <f>'22Q4_P7'!E51</f>
        <v>29.5</v>
      </c>
      <c r="F51" s="98">
        <f>'22Q4_P7'!F51</f>
        <v>29.68</v>
      </c>
      <c r="G51" s="67"/>
      <c r="H51" s="75"/>
      <c r="I51" s="3"/>
      <c r="J51" s="3"/>
      <c r="K51" s="3"/>
      <c r="L51" s="3"/>
      <c r="M51" s="3"/>
      <c r="N51" s="3"/>
      <c r="O51" s="3"/>
      <c r="P51" s="3"/>
      <c r="Q51" s="3"/>
      <c r="R51" s="3"/>
      <c r="S51" s="3"/>
      <c r="T51" s="3"/>
      <c r="U51" s="3"/>
      <c r="V51" s="3"/>
      <c r="W51" s="3"/>
      <c r="Y51" s="27" t="s">
        <v>654</v>
      </c>
      <c r="AA51" s="3" t="s">
        <v>89</v>
      </c>
    </row>
    <row r="52" spans="1:27" ht="15" customHeight="1" x14ac:dyDescent="0.25">
      <c r="K52" s="27"/>
      <c r="L52" s="27"/>
      <c r="M52" s="27"/>
      <c r="N52" s="27"/>
      <c r="AA52" s="3" t="s">
        <v>89</v>
      </c>
    </row>
    <row r="53" spans="1:27" ht="15" customHeight="1" x14ac:dyDescent="0.2">
      <c r="A53" s="3" t="s">
        <v>89</v>
      </c>
      <c r="B53" s="3" t="s">
        <v>89</v>
      </c>
      <c r="C53" s="3" t="s">
        <v>89</v>
      </c>
      <c r="D53" s="3" t="s">
        <v>89</v>
      </c>
      <c r="E53" s="3" t="s">
        <v>89</v>
      </c>
      <c r="F53" s="3" t="s">
        <v>89</v>
      </c>
      <c r="G53" s="3" t="s">
        <v>89</v>
      </c>
      <c r="H53" s="3" t="s">
        <v>89</v>
      </c>
      <c r="I53" s="3" t="s">
        <v>89</v>
      </c>
      <c r="J53" s="3" t="s">
        <v>89</v>
      </c>
      <c r="K53" s="3" t="s">
        <v>89</v>
      </c>
      <c r="L53" s="3" t="s">
        <v>89</v>
      </c>
      <c r="M53" s="3" t="s">
        <v>89</v>
      </c>
      <c r="N53" s="3" t="s">
        <v>89</v>
      </c>
      <c r="O53" s="3" t="s">
        <v>89</v>
      </c>
      <c r="P53" s="3" t="s">
        <v>89</v>
      </c>
      <c r="Q53" s="3" t="s">
        <v>89</v>
      </c>
      <c r="R53" s="3" t="s">
        <v>89</v>
      </c>
      <c r="S53" s="3" t="s">
        <v>89</v>
      </c>
      <c r="T53" s="3" t="s">
        <v>89</v>
      </c>
      <c r="U53" s="3" t="s">
        <v>89</v>
      </c>
      <c r="V53" s="3" t="s">
        <v>89</v>
      </c>
      <c r="W53" s="3" t="s">
        <v>89</v>
      </c>
      <c r="X53" s="3" t="s">
        <v>89</v>
      </c>
      <c r="Y53" s="3" t="s">
        <v>89</v>
      </c>
      <c r="Z53" s="3" t="s">
        <v>89</v>
      </c>
      <c r="AA53" s="3" t="s">
        <v>89</v>
      </c>
    </row>
  </sheetData>
  <mergeCells count="5">
    <mergeCell ref="A2:F2"/>
    <mergeCell ref="A6:B7"/>
    <mergeCell ref="A13:B14"/>
    <mergeCell ref="A25:B26"/>
    <mergeCell ref="A42:B43"/>
  </mergeCells>
  <phoneticPr fontId="3"/>
  <printOptions horizontalCentered="1"/>
  <pageMargins left="0.7" right="0.7" top="0.75" bottom="0.75" header="0.3" footer="0.3"/>
  <pageSetup paperSize="9" scale="75" orientation="portrait" r:id="rId1"/>
  <headerFooter>
    <oddFooter>&amp;R7</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04959-01F0-4135-87D4-784BA4739C00}">
  <dimension ref="A1:CB81"/>
  <sheetViews>
    <sheetView defaultGridColor="0" colorId="23" zoomScaleNormal="100" workbookViewId="0">
      <pane xSplit="11" ySplit="2" topLeftCell="AR21"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8" width="13.777343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CB2" s="3" t="s">
        <v>89</v>
      </c>
    </row>
    <row r="3" spans="1:80" ht="15" customHeight="1" x14ac:dyDescent="0.25">
      <c r="L3" s="27"/>
      <c r="BZ3" s="170" t="s">
        <v>635</v>
      </c>
      <c r="CB3" s="3" t="s">
        <v>89</v>
      </c>
    </row>
    <row r="4" spans="1:80" s="27" customFormat="1" ht="15" customHeight="1" x14ac:dyDescent="0.25">
      <c r="A4" s="1" t="s">
        <v>280</v>
      </c>
      <c r="CB4" s="3" t="s">
        <v>89</v>
      </c>
    </row>
    <row r="5" spans="1:80" s="27" customFormat="1" ht="15" customHeight="1" x14ac:dyDescent="0.25">
      <c r="A5" s="66"/>
      <c r="CB5" s="3" t="s">
        <v>89</v>
      </c>
    </row>
    <row r="6" spans="1:80" s="27" customFormat="1" ht="15" customHeight="1" x14ac:dyDescent="0.25">
      <c r="A6" s="66" t="s">
        <v>283</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282</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284</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281</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'23Q2_パラメータ設定'!$F$4</f>
        <v>FY2022</v>
      </c>
      <c r="D56" s="353"/>
      <c r="E56" s="353"/>
      <c r="F56" s="354"/>
      <c r="G56" s="355" t="str">
        <f>'23Q2_パラメータ設定'!$G$4</f>
        <v>FY2023</v>
      </c>
      <c r="H56" s="356"/>
      <c r="I56" s="356"/>
      <c r="J56" s="357"/>
      <c r="M56" s="345" t="s">
        <v>78</v>
      </c>
      <c r="N56" s="346"/>
      <c r="O56" s="346"/>
      <c r="P56" s="347"/>
      <c r="Q56" s="345" t="s">
        <v>371</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57" t="s">
        <v>381</v>
      </c>
      <c r="I57" s="33" t="s">
        <v>384</v>
      </c>
      <c r="J57" s="80" t="s">
        <v>378</v>
      </c>
      <c r="M57" s="33" t="s">
        <v>380</v>
      </c>
      <c r="N57" s="33" t="s">
        <v>381</v>
      </c>
      <c r="O57" s="33" t="s">
        <v>382</v>
      </c>
      <c r="P57" s="34" t="s">
        <v>378</v>
      </c>
      <c r="Q57" s="33" t="str">
        <f>M57</f>
        <v>Q1</v>
      </c>
      <c r="R57" s="33" t="str">
        <f t="shared" ref="R57:BX57" si="0">N57</f>
        <v>Q2</v>
      </c>
      <c r="S57" s="33" t="str">
        <f t="shared" si="0"/>
        <v>Q3</v>
      </c>
      <c r="T57" s="33" t="str">
        <f t="shared" si="0"/>
        <v>Q4</v>
      </c>
      <c r="U57" s="33" t="str">
        <f t="shared" si="0"/>
        <v>Q1</v>
      </c>
      <c r="V57" s="33" t="str">
        <f t="shared" si="0"/>
        <v>Q2</v>
      </c>
      <c r="W57" s="33" t="str">
        <f t="shared" si="0"/>
        <v>Q3</v>
      </c>
      <c r="X57" s="33" t="str">
        <f t="shared" si="0"/>
        <v>Q4</v>
      </c>
      <c r="Y57" s="33" t="str">
        <f t="shared" si="0"/>
        <v>Q1</v>
      </c>
      <c r="Z57" s="33" t="str">
        <f t="shared" si="0"/>
        <v>Q2</v>
      </c>
      <c r="AA57" s="33" t="str">
        <f t="shared" si="0"/>
        <v>Q3</v>
      </c>
      <c r="AB57" s="33" t="str">
        <f t="shared" si="0"/>
        <v>Q4</v>
      </c>
      <c r="AC57" s="33" t="str">
        <f t="shared" si="0"/>
        <v>Q1</v>
      </c>
      <c r="AD57" s="33" t="str">
        <f t="shared" si="0"/>
        <v>Q2</v>
      </c>
      <c r="AE57" s="33" t="str">
        <f t="shared" si="0"/>
        <v>Q3</v>
      </c>
      <c r="AF57" s="33" t="str">
        <f t="shared" si="0"/>
        <v>Q4</v>
      </c>
      <c r="AG57" s="33" t="str">
        <f t="shared" si="0"/>
        <v>Q1</v>
      </c>
      <c r="AH57" s="33" t="str">
        <f t="shared" si="0"/>
        <v>Q2</v>
      </c>
      <c r="AI57" s="33" t="str">
        <f t="shared" si="0"/>
        <v>Q3</v>
      </c>
      <c r="AJ57" s="33" t="str">
        <f t="shared" si="0"/>
        <v>Q4</v>
      </c>
      <c r="AK57" s="33" t="str">
        <f t="shared" si="0"/>
        <v>Q1</v>
      </c>
      <c r="AL57" s="33" t="str">
        <f t="shared" si="0"/>
        <v>Q2</v>
      </c>
      <c r="AM57" s="33" t="str">
        <f t="shared" si="0"/>
        <v>Q3</v>
      </c>
      <c r="AN57" s="33" t="str">
        <f t="shared" si="0"/>
        <v>Q4</v>
      </c>
      <c r="AO57" s="33" t="str">
        <f t="shared" si="0"/>
        <v>Q1</v>
      </c>
      <c r="AP57" s="33" t="str">
        <f t="shared" si="0"/>
        <v>Q2</v>
      </c>
      <c r="AQ57" s="33" t="str">
        <f t="shared" si="0"/>
        <v>Q3</v>
      </c>
      <c r="AR57" s="33" t="str">
        <f t="shared" si="0"/>
        <v>Q4</v>
      </c>
      <c r="AS57" s="33" t="str">
        <f t="shared" si="0"/>
        <v>Q1</v>
      </c>
      <c r="AT57" s="33" t="str">
        <f t="shared" si="0"/>
        <v>Q2</v>
      </c>
      <c r="AU57" s="33" t="str">
        <f t="shared" si="0"/>
        <v>Q3</v>
      </c>
      <c r="AV57" s="33" t="str">
        <f t="shared" si="0"/>
        <v>Q4</v>
      </c>
      <c r="AW57" s="33" t="str">
        <f t="shared" si="0"/>
        <v>Q1</v>
      </c>
      <c r="AX57" s="33" t="str">
        <f t="shared" si="0"/>
        <v>Q2</v>
      </c>
      <c r="AY57" s="33" t="str">
        <f t="shared" si="0"/>
        <v>Q3</v>
      </c>
      <c r="AZ57" s="33" t="str">
        <f t="shared" si="0"/>
        <v>Q4</v>
      </c>
      <c r="BA57" s="33" t="str">
        <f t="shared" si="0"/>
        <v>Q1</v>
      </c>
      <c r="BB57" s="33" t="str">
        <f t="shared" si="0"/>
        <v>Q2</v>
      </c>
      <c r="BC57" s="33" t="str">
        <f t="shared" si="0"/>
        <v>Q3</v>
      </c>
      <c r="BD57" s="33" t="str">
        <f t="shared" si="0"/>
        <v>Q4</v>
      </c>
      <c r="BE57" s="33" t="str">
        <f t="shared" si="0"/>
        <v>Q1</v>
      </c>
      <c r="BF57" s="33" t="str">
        <f t="shared" si="0"/>
        <v>Q2</v>
      </c>
      <c r="BG57" s="33" t="str">
        <f t="shared" si="0"/>
        <v>Q3</v>
      </c>
      <c r="BH57" s="33" t="str">
        <f t="shared" si="0"/>
        <v>Q4</v>
      </c>
      <c r="BI57" s="33" t="str">
        <f t="shared" si="0"/>
        <v>Q1</v>
      </c>
      <c r="BJ57" s="33" t="str">
        <f t="shared" si="0"/>
        <v>Q2</v>
      </c>
      <c r="BK57" s="33" t="str">
        <f t="shared" si="0"/>
        <v>Q3</v>
      </c>
      <c r="BL57" s="33" t="str">
        <f t="shared" si="0"/>
        <v>Q4</v>
      </c>
      <c r="BM57" s="33" t="str">
        <f t="shared" si="0"/>
        <v>Q1</v>
      </c>
      <c r="BN57" s="33" t="str">
        <f t="shared" si="0"/>
        <v>Q2</v>
      </c>
      <c r="BO57" s="33" t="str">
        <f t="shared" si="0"/>
        <v>Q3</v>
      </c>
      <c r="BP57" s="33" t="str">
        <f t="shared" si="0"/>
        <v>Q4</v>
      </c>
      <c r="BQ57" s="33" t="str">
        <f t="shared" si="0"/>
        <v>Q1</v>
      </c>
      <c r="BR57" s="33" t="str">
        <f t="shared" si="0"/>
        <v>Q2</v>
      </c>
      <c r="BS57" s="33" t="str">
        <f t="shared" si="0"/>
        <v>Q3</v>
      </c>
      <c r="BT57" s="33" t="str">
        <f t="shared" si="0"/>
        <v>Q4</v>
      </c>
      <c r="BU57" s="33" t="str">
        <f t="shared" si="0"/>
        <v>Q1</v>
      </c>
      <c r="BV57" s="33" t="str">
        <f t="shared" si="0"/>
        <v>Q2</v>
      </c>
      <c r="BW57" s="33" t="str">
        <f t="shared" si="0"/>
        <v>Q3</v>
      </c>
      <c r="BX57" s="80" t="str">
        <f t="shared" si="0"/>
        <v>Q4</v>
      </c>
      <c r="CB57" s="3" t="s">
        <v>89</v>
      </c>
    </row>
    <row r="58" spans="1:80" s="27" customFormat="1" ht="15" customHeight="1" x14ac:dyDescent="0.25">
      <c r="A58" s="36" t="s">
        <v>2</v>
      </c>
      <c r="B58" s="11" t="s">
        <v>12</v>
      </c>
      <c r="C58" s="107">
        <f>+IF(OR(AO58="",AO58=0),"―",IF(AO58&lt;0,ROUNDDOWN(AO58/10^6,0)+-0.0000001,ROUNDDOWN(AO58/10^6,0)))</f>
        <v>32059</v>
      </c>
      <c r="D58" s="107">
        <f t="shared" ref="D58:J62" si="1">+IF(OR(AP58="",AP58=0),"―",IF(AP58&lt;0,ROUNDDOWN(AP58/10^6,0)+-0.0000001,ROUNDDOWN(AP58/10^6,0)))</f>
        <v>33081</v>
      </c>
      <c r="E58" s="107">
        <f t="shared" si="1"/>
        <v>33299</v>
      </c>
      <c r="F58" s="107">
        <f t="shared" si="1"/>
        <v>32647</v>
      </c>
      <c r="G58" s="107">
        <f t="shared" si="1"/>
        <v>32923</v>
      </c>
      <c r="H58" s="107">
        <f t="shared" si="1"/>
        <v>34059</v>
      </c>
      <c r="I58" s="107" t="str">
        <f t="shared" si="1"/>
        <v>―</v>
      </c>
      <c r="J58" s="107" t="str">
        <f t="shared" si="1"/>
        <v>―</v>
      </c>
      <c r="K58" s="67"/>
      <c r="L58" s="67" t="s">
        <v>362</v>
      </c>
      <c r="M58" s="107">
        <f>SUM(M59:M62)</f>
        <v>0</v>
      </c>
      <c r="N58" s="107">
        <f t="shared" ref="N58:BX58" si="2">SUM(N59:N62)</f>
        <v>0</v>
      </c>
      <c r="O58" s="107">
        <f t="shared" si="2"/>
        <v>0</v>
      </c>
      <c r="P58" s="107">
        <f t="shared" si="2"/>
        <v>0</v>
      </c>
      <c r="Q58" s="107">
        <f t="shared" si="2"/>
        <v>0</v>
      </c>
      <c r="R58" s="107">
        <f t="shared" si="2"/>
        <v>0</v>
      </c>
      <c r="S58" s="107">
        <f t="shared" si="2"/>
        <v>0</v>
      </c>
      <c r="T58" s="107">
        <f t="shared" si="2"/>
        <v>0</v>
      </c>
      <c r="U58" s="107">
        <f t="shared" si="2"/>
        <v>17427195815</v>
      </c>
      <c r="V58" s="107">
        <f t="shared" si="2"/>
        <v>17836042325</v>
      </c>
      <c r="W58" s="107">
        <f t="shared" si="2"/>
        <v>19082275279</v>
      </c>
      <c r="X58" s="107">
        <f t="shared" si="2"/>
        <v>19983747633</v>
      </c>
      <c r="Y58" s="107">
        <f t="shared" si="2"/>
        <v>20479119598</v>
      </c>
      <c r="Z58" s="107">
        <f t="shared" si="2"/>
        <v>20552334609</v>
      </c>
      <c r="AA58" s="107">
        <f t="shared" si="2"/>
        <v>21217072012</v>
      </c>
      <c r="AB58" s="107">
        <f t="shared" si="2"/>
        <v>22002556897</v>
      </c>
      <c r="AC58" s="107">
        <f t="shared" si="2"/>
        <v>23337981904</v>
      </c>
      <c r="AD58" s="107">
        <f t="shared" si="2"/>
        <v>23723739674</v>
      </c>
      <c r="AE58" s="107">
        <f t="shared" si="2"/>
        <v>24365910858</v>
      </c>
      <c r="AF58" s="107">
        <f t="shared" si="2"/>
        <v>24292189764</v>
      </c>
      <c r="AG58" s="107">
        <f t="shared" si="2"/>
        <v>24960504492</v>
      </c>
      <c r="AH58" s="107">
        <f t="shared" si="2"/>
        <v>25400008988</v>
      </c>
      <c r="AI58" s="107">
        <f t="shared" si="2"/>
        <v>27758440083</v>
      </c>
      <c r="AJ58" s="107">
        <f t="shared" si="2"/>
        <v>28063246118</v>
      </c>
      <c r="AK58" s="107">
        <f t="shared" si="2"/>
        <v>29095009198</v>
      </c>
      <c r="AL58" s="107">
        <f t="shared" si="2"/>
        <v>29055904084</v>
      </c>
      <c r="AM58" s="107">
        <f t="shared" si="2"/>
        <v>29104585740</v>
      </c>
      <c r="AN58" s="107">
        <f t="shared" si="2"/>
        <v>29984351378</v>
      </c>
      <c r="AO58" s="107">
        <f>SUM(AO59:AO62)</f>
        <v>32059328119</v>
      </c>
      <c r="AP58" s="107">
        <f>SUM(AP59:AP62)</f>
        <v>33081599028</v>
      </c>
      <c r="AQ58" s="107">
        <f>SUM(AQ59:AQ62)</f>
        <v>33299992180</v>
      </c>
      <c r="AR58" s="107">
        <f>SUM(AR59:AR62)</f>
        <v>32647621319</v>
      </c>
      <c r="AS58" s="107">
        <f t="shared" si="2"/>
        <v>32923243062</v>
      </c>
      <c r="AT58" s="107">
        <f t="shared" si="2"/>
        <v>34059907401</v>
      </c>
      <c r="AU58" s="107"/>
      <c r="AV58" s="107"/>
      <c r="AW58" s="107">
        <f t="shared" si="2"/>
        <v>0</v>
      </c>
      <c r="AX58" s="107">
        <f t="shared" si="2"/>
        <v>0</v>
      </c>
      <c r="AY58" s="107">
        <f t="shared" si="2"/>
        <v>0</v>
      </c>
      <c r="AZ58" s="107">
        <f t="shared" si="2"/>
        <v>0</v>
      </c>
      <c r="BA58" s="107">
        <f t="shared" si="2"/>
        <v>0</v>
      </c>
      <c r="BB58" s="107">
        <f t="shared" si="2"/>
        <v>0</v>
      </c>
      <c r="BC58" s="107">
        <f t="shared" si="2"/>
        <v>0</v>
      </c>
      <c r="BD58" s="107">
        <f t="shared" si="2"/>
        <v>0</v>
      </c>
      <c r="BE58" s="107">
        <f t="shared" si="2"/>
        <v>0</v>
      </c>
      <c r="BF58" s="107">
        <f t="shared" si="2"/>
        <v>0</v>
      </c>
      <c r="BG58" s="107">
        <f t="shared" si="2"/>
        <v>0</v>
      </c>
      <c r="BH58" s="107">
        <f t="shared" si="2"/>
        <v>0</v>
      </c>
      <c r="BI58" s="107">
        <f t="shared" si="2"/>
        <v>0</v>
      </c>
      <c r="BJ58" s="107">
        <f t="shared" si="2"/>
        <v>0</v>
      </c>
      <c r="BK58" s="107">
        <f t="shared" si="2"/>
        <v>0</v>
      </c>
      <c r="BL58" s="107">
        <f t="shared" si="2"/>
        <v>0</v>
      </c>
      <c r="BM58" s="107">
        <f t="shared" si="2"/>
        <v>0</v>
      </c>
      <c r="BN58" s="107">
        <f t="shared" si="2"/>
        <v>0</v>
      </c>
      <c r="BO58" s="107">
        <f t="shared" si="2"/>
        <v>0</v>
      </c>
      <c r="BP58" s="107">
        <f t="shared" si="2"/>
        <v>0</v>
      </c>
      <c r="BQ58" s="107">
        <f t="shared" si="2"/>
        <v>0</v>
      </c>
      <c r="BR58" s="107">
        <f t="shared" si="2"/>
        <v>0</v>
      </c>
      <c r="BS58" s="107">
        <f t="shared" si="2"/>
        <v>0</v>
      </c>
      <c r="BT58" s="107">
        <f t="shared" si="2"/>
        <v>0</v>
      </c>
      <c r="BU58" s="107">
        <f t="shared" si="2"/>
        <v>0</v>
      </c>
      <c r="BV58" s="107">
        <f t="shared" si="2"/>
        <v>0</v>
      </c>
      <c r="BW58" s="107">
        <f t="shared" si="2"/>
        <v>0</v>
      </c>
      <c r="BX58" s="107">
        <f t="shared" si="2"/>
        <v>0</v>
      </c>
      <c r="CB58" s="3" t="s">
        <v>89</v>
      </c>
    </row>
    <row r="59" spans="1:80" s="27" customFormat="1" ht="15" customHeight="1" x14ac:dyDescent="0.25">
      <c r="A59" s="38" t="s">
        <v>10</v>
      </c>
      <c r="B59" s="12" t="s">
        <v>363</v>
      </c>
      <c r="C59" s="110">
        <f>+IF(OR(AO59="",AO59=0),"―",IF(AO59&lt;0,ROUNDDOWN(AO59/10^6,0)+-0.0000001,ROUNDDOWN(AO59/10^6,0)))</f>
        <v>17085</v>
      </c>
      <c r="D59" s="110">
        <f t="shared" si="1"/>
        <v>18562</v>
      </c>
      <c r="E59" s="110">
        <f t="shared" si="1"/>
        <v>18420</v>
      </c>
      <c r="F59" s="110">
        <f t="shared" si="1"/>
        <v>17960</v>
      </c>
      <c r="G59" s="110">
        <f t="shared" si="1"/>
        <v>17706</v>
      </c>
      <c r="H59" s="110">
        <f t="shared" si="1"/>
        <v>17592</v>
      </c>
      <c r="I59" s="110" t="str">
        <f t="shared" si="1"/>
        <v>―</v>
      </c>
      <c r="J59" s="110" t="str">
        <f t="shared" si="1"/>
        <v>―</v>
      </c>
      <c r="K59" s="67"/>
      <c r="L59" s="67" t="s">
        <v>364</v>
      </c>
      <c r="M59" s="110">
        <f>M77</f>
        <v>0</v>
      </c>
      <c r="N59" s="110">
        <f>N77-M77</f>
        <v>0</v>
      </c>
      <c r="O59" s="110">
        <f>O77-N77</f>
        <v>0</v>
      </c>
      <c r="P59" s="110">
        <f>P77-O77</f>
        <v>0</v>
      </c>
      <c r="Q59" s="110">
        <f>Q77</f>
        <v>0</v>
      </c>
      <c r="R59" s="110">
        <f>R77-Q77</f>
        <v>0</v>
      </c>
      <c r="S59" s="110">
        <f>S77-R77</f>
        <v>0</v>
      </c>
      <c r="T59" s="110">
        <f>T77-S77</f>
        <v>0</v>
      </c>
      <c r="U59" s="110">
        <f>U77</f>
        <v>13244561784</v>
      </c>
      <c r="V59" s="110">
        <f>V77-U77</f>
        <v>13346758070</v>
      </c>
      <c r="W59" s="110">
        <f>W77-V77</f>
        <v>13488976831</v>
      </c>
      <c r="X59" s="110">
        <f>X77-W77</f>
        <v>13521050049</v>
      </c>
      <c r="Y59" s="110">
        <f>Y77</f>
        <v>13795723760</v>
      </c>
      <c r="Z59" s="110">
        <f>Z77-Y77</f>
        <v>13847845295</v>
      </c>
      <c r="AA59" s="110">
        <f>AA77-Z77</f>
        <v>13969338717</v>
      </c>
      <c r="AB59" s="110">
        <f>AB77-AA77</f>
        <v>14027572655</v>
      </c>
      <c r="AC59" s="110">
        <f>AC77</f>
        <v>14285026380</v>
      </c>
      <c r="AD59" s="110">
        <f>AD77-AC77</f>
        <v>14485672579</v>
      </c>
      <c r="AE59" s="110">
        <f>AE77-AD77</f>
        <v>14697258250</v>
      </c>
      <c r="AF59" s="110">
        <f>AF77-AE77</f>
        <v>14795371454</v>
      </c>
      <c r="AG59" s="110">
        <f>AG77</f>
        <v>14895907207</v>
      </c>
      <c r="AH59" s="110">
        <f>AH77-AG77</f>
        <v>14904592169</v>
      </c>
      <c r="AI59" s="110">
        <f>AI77-AH77</f>
        <v>15323872980</v>
      </c>
      <c r="AJ59" s="110">
        <f>AJ77-AI77</f>
        <v>15802433515</v>
      </c>
      <c r="AK59" s="110">
        <f>AK77</f>
        <v>16585097815</v>
      </c>
      <c r="AL59" s="110">
        <f>AL77-AK77</f>
        <v>16299680504</v>
      </c>
      <c r="AM59" s="110">
        <f>AM77-AL77</f>
        <v>15980849584</v>
      </c>
      <c r="AN59" s="110">
        <f>AN77-AM77</f>
        <v>17176494515</v>
      </c>
      <c r="AO59" s="110">
        <f>AO77</f>
        <v>17085356553</v>
      </c>
      <c r="AP59" s="110">
        <f t="shared" ref="AP59:AR62" si="3">AP77-AO77</f>
        <v>18562798514</v>
      </c>
      <c r="AQ59" s="110">
        <f t="shared" si="3"/>
        <v>18420857641</v>
      </c>
      <c r="AR59" s="110">
        <f t="shared" si="3"/>
        <v>17960094831</v>
      </c>
      <c r="AS59" s="110">
        <f>AS77</f>
        <v>17706426354</v>
      </c>
      <c r="AT59" s="110">
        <f>AT77-AS77</f>
        <v>17592540358</v>
      </c>
      <c r="AU59" s="110"/>
      <c r="AV59" s="110"/>
      <c r="AW59" s="110">
        <f>AW77</f>
        <v>0</v>
      </c>
      <c r="AX59" s="110">
        <f>AX77-AW77</f>
        <v>0</v>
      </c>
      <c r="AY59" s="110">
        <f>AY77-AX77</f>
        <v>0</v>
      </c>
      <c r="AZ59" s="110">
        <f>AZ77-AY77</f>
        <v>0</v>
      </c>
      <c r="BA59" s="110">
        <f>BA77</f>
        <v>0</v>
      </c>
      <c r="BB59" s="110">
        <f>BB77-BA77</f>
        <v>0</v>
      </c>
      <c r="BC59" s="110">
        <f>BC77-BB77</f>
        <v>0</v>
      </c>
      <c r="BD59" s="110">
        <f>BD77-BC77</f>
        <v>0</v>
      </c>
      <c r="BE59" s="110">
        <f>BE77</f>
        <v>0</v>
      </c>
      <c r="BF59" s="110">
        <f>BF77-BE77</f>
        <v>0</v>
      </c>
      <c r="BG59" s="110">
        <f>BG77-BF77</f>
        <v>0</v>
      </c>
      <c r="BH59" s="110">
        <f>BH77-BG77</f>
        <v>0</v>
      </c>
      <c r="BI59" s="110">
        <f>BI77</f>
        <v>0</v>
      </c>
      <c r="BJ59" s="110">
        <f>BJ77-BI77</f>
        <v>0</v>
      </c>
      <c r="BK59" s="110">
        <f>BK77-BJ77</f>
        <v>0</v>
      </c>
      <c r="BL59" s="110">
        <f>BL77-BK77</f>
        <v>0</v>
      </c>
      <c r="BM59" s="110">
        <f>BM77</f>
        <v>0</v>
      </c>
      <c r="BN59" s="110">
        <f>BN77-BM77</f>
        <v>0</v>
      </c>
      <c r="BO59" s="110">
        <f>BO77-BN77</f>
        <v>0</v>
      </c>
      <c r="BP59" s="110">
        <f>BP77-BO77</f>
        <v>0</v>
      </c>
      <c r="BQ59" s="110">
        <f>BQ77</f>
        <v>0</v>
      </c>
      <c r="BR59" s="110">
        <f>BR77-BQ77</f>
        <v>0</v>
      </c>
      <c r="BS59" s="110">
        <f>BS77-BR77</f>
        <v>0</v>
      </c>
      <c r="BT59" s="110">
        <f>BT77-BS77</f>
        <v>0</v>
      </c>
      <c r="BU59" s="110">
        <f>BU77</f>
        <v>0</v>
      </c>
      <c r="BV59" s="110">
        <f>BV77-BU77</f>
        <v>0</v>
      </c>
      <c r="BW59" s="110">
        <f>BW77-BV77</f>
        <v>0</v>
      </c>
      <c r="BX59" s="110">
        <f>BX77-BW77</f>
        <v>0</v>
      </c>
      <c r="BY59" s="65"/>
      <c r="BZ59" s="65"/>
      <c r="CA59" s="65"/>
      <c r="CB59" s="3" t="s">
        <v>89</v>
      </c>
    </row>
    <row r="60" spans="1:80" s="27" customFormat="1" ht="15" customHeight="1" x14ac:dyDescent="0.25">
      <c r="A60" s="38" t="s">
        <v>11</v>
      </c>
      <c r="B60" s="12" t="s">
        <v>44</v>
      </c>
      <c r="C60" s="110">
        <f>+IF(OR(AO60="",AO60=0),"―",IF(AO60&lt;0,ROUNDDOWN(AO60/10^6,0)+-0.0000001,ROUNDDOWN(AO60/10^6,0)))</f>
        <v>12082</v>
      </c>
      <c r="D60" s="110">
        <f t="shared" si="1"/>
        <v>12089</v>
      </c>
      <c r="E60" s="110">
        <f t="shared" si="1"/>
        <v>12356</v>
      </c>
      <c r="F60" s="110">
        <f t="shared" si="1"/>
        <v>12008</v>
      </c>
      <c r="G60" s="110">
        <f t="shared" si="1"/>
        <v>12619</v>
      </c>
      <c r="H60" s="110">
        <f t="shared" si="1"/>
        <v>13861</v>
      </c>
      <c r="I60" s="110" t="str">
        <f t="shared" si="1"/>
        <v>―</v>
      </c>
      <c r="J60" s="110" t="str">
        <f t="shared" si="1"/>
        <v>―</v>
      </c>
      <c r="K60" s="67"/>
      <c r="L60" s="67" t="s">
        <v>365</v>
      </c>
      <c r="M60" s="110">
        <f>M78</f>
        <v>0</v>
      </c>
      <c r="N60" s="110">
        <f t="shared" ref="N60:P62" si="4">N78-M78</f>
        <v>0</v>
      </c>
      <c r="O60" s="110">
        <f t="shared" si="4"/>
        <v>0</v>
      </c>
      <c r="P60" s="110">
        <f t="shared" si="4"/>
        <v>0</v>
      </c>
      <c r="Q60" s="110">
        <f>Q78</f>
        <v>0</v>
      </c>
      <c r="R60" s="110">
        <f t="shared" ref="R60:T62" si="5">R78-Q78</f>
        <v>0</v>
      </c>
      <c r="S60" s="110">
        <f t="shared" si="5"/>
        <v>0</v>
      </c>
      <c r="T60" s="110">
        <f t="shared" si="5"/>
        <v>0</v>
      </c>
      <c r="U60" s="110">
        <f>U78</f>
        <v>3686457328</v>
      </c>
      <c r="V60" s="110">
        <f t="shared" ref="V60:X62" si="6">V78-U78</f>
        <v>3957024597</v>
      </c>
      <c r="W60" s="110">
        <f t="shared" si="6"/>
        <v>5072883166</v>
      </c>
      <c r="X60" s="110">
        <f t="shared" si="6"/>
        <v>5927756268</v>
      </c>
      <c r="Y60" s="110">
        <f>Y78</f>
        <v>6131104357</v>
      </c>
      <c r="Z60" s="110">
        <f t="shared" ref="Z60:AB62" si="7">Z78-Y78</f>
        <v>6156113626</v>
      </c>
      <c r="AA60" s="110">
        <f t="shared" si="7"/>
        <v>6729534934</v>
      </c>
      <c r="AB60" s="110">
        <f t="shared" si="7"/>
        <v>7425061523</v>
      </c>
      <c r="AC60" s="110">
        <f>AC78</f>
        <v>8477873011</v>
      </c>
      <c r="AD60" s="110">
        <f t="shared" ref="AD60:AF62" si="8">AD78-AC78</f>
        <v>8639663347</v>
      </c>
      <c r="AE60" s="110">
        <f t="shared" si="8"/>
        <v>9084831539</v>
      </c>
      <c r="AF60" s="110">
        <f t="shared" si="8"/>
        <v>8883269362</v>
      </c>
      <c r="AG60" s="110">
        <f>AG78</f>
        <v>9347644043</v>
      </c>
      <c r="AH60" s="110">
        <f t="shared" ref="AH60:AJ62" si="9">AH78-AG78</f>
        <v>9756200738</v>
      </c>
      <c r="AI60" s="110">
        <f t="shared" si="9"/>
        <v>11722775208</v>
      </c>
      <c r="AJ60" s="110">
        <f t="shared" si="9"/>
        <v>11476919062</v>
      </c>
      <c r="AK60" s="110">
        <f>AK78</f>
        <v>11671131728</v>
      </c>
      <c r="AL60" s="110">
        <f t="shared" ref="AL60:AN62" si="10">AL78-AK78</f>
        <v>11916851032</v>
      </c>
      <c r="AM60" s="110">
        <f t="shared" si="10"/>
        <v>12283685855</v>
      </c>
      <c r="AN60" s="110">
        <f t="shared" si="10"/>
        <v>11731177508</v>
      </c>
      <c r="AO60" s="110">
        <f>AO78</f>
        <v>12082106976</v>
      </c>
      <c r="AP60" s="110">
        <f t="shared" si="3"/>
        <v>12089593909</v>
      </c>
      <c r="AQ60" s="110">
        <f t="shared" si="3"/>
        <v>12356737961</v>
      </c>
      <c r="AR60" s="110">
        <f t="shared" si="3"/>
        <v>12008546502</v>
      </c>
      <c r="AS60" s="110">
        <f>AS78</f>
        <v>12619309126</v>
      </c>
      <c r="AT60" s="110">
        <f>AT78-AS78</f>
        <v>13861624963</v>
      </c>
      <c r="AU60" s="110"/>
      <c r="AV60" s="110"/>
      <c r="AW60" s="110">
        <f>AW78</f>
        <v>0</v>
      </c>
      <c r="AX60" s="110">
        <f t="shared" ref="AX60:AZ62" si="11">AX78-AW78</f>
        <v>0</v>
      </c>
      <c r="AY60" s="110">
        <f t="shared" si="11"/>
        <v>0</v>
      </c>
      <c r="AZ60" s="110">
        <f t="shared" si="11"/>
        <v>0</v>
      </c>
      <c r="BA60" s="110">
        <f>BA78</f>
        <v>0</v>
      </c>
      <c r="BB60" s="110">
        <f t="shared" ref="BB60:BD62" si="12">BB78-BA78</f>
        <v>0</v>
      </c>
      <c r="BC60" s="110">
        <f t="shared" si="12"/>
        <v>0</v>
      </c>
      <c r="BD60" s="110">
        <f t="shared" si="12"/>
        <v>0</v>
      </c>
      <c r="BE60" s="110">
        <f>BE78</f>
        <v>0</v>
      </c>
      <c r="BF60" s="110">
        <f t="shared" ref="BF60:BH62" si="13">BF78-BE78</f>
        <v>0</v>
      </c>
      <c r="BG60" s="110">
        <f t="shared" si="13"/>
        <v>0</v>
      </c>
      <c r="BH60" s="110">
        <f t="shared" si="13"/>
        <v>0</v>
      </c>
      <c r="BI60" s="110">
        <f>BI78</f>
        <v>0</v>
      </c>
      <c r="BJ60" s="110">
        <f t="shared" ref="BJ60:BL62" si="14">BJ78-BI78</f>
        <v>0</v>
      </c>
      <c r="BK60" s="110">
        <f t="shared" si="14"/>
        <v>0</v>
      </c>
      <c r="BL60" s="110">
        <f t="shared" si="14"/>
        <v>0</v>
      </c>
      <c r="BM60" s="110">
        <f>BM78</f>
        <v>0</v>
      </c>
      <c r="BN60" s="110">
        <f t="shared" ref="BN60:BP62" si="15">BN78-BM78</f>
        <v>0</v>
      </c>
      <c r="BO60" s="110">
        <f t="shared" si="15"/>
        <v>0</v>
      </c>
      <c r="BP60" s="110">
        <f t="shared" si="15"/>
        <v>0</v>
      </c>
      <c r="BQ60" s="110">
        <f>BQ78</f>
        <v>0</v>
      </c>
      <c r="BR60" s="110">
        <f t="shared" ref="BR60:BT62" si="16">BR78-BQ78</f>
        <v>0</v>
      </c>
      <c r="BS60" s="110">
        <f t="shared" si="16"/>
        <v>0</v>
      </c>
      <c r="BT60" s="110">
        <f t="shared" si="16"/>
        <v>0</v>
      </c>
      <c r="BU60" s="110">
        <f>BU78</f>
        <v>0</v>
      </c>
      <c r="BV60" s="110">
        <f t="shared" ref="BV60:BX62" si="17">BV78-BU78</f>
        <v>0</v>
      </c>
      <c r="BW60" s="110">
        <f t="shared" si="17"/>
        <v>0</v>
      </c>
      <c r="BX60" s="110">
        <f t="shared" si="17"/>
        <v>0</v>
      </c>
      <c r="BY60" s="65"/>
      <c r="BZ60" s="65"/>
      <c r="CA60" s="65"/>
      <c r="CB60" s="3" t="s">
        <v>89</v>
      </c>
    </row>
    <row r="61" spans="1:80" s="27" customFormat="1" ht="15" customHeight="1" x14ac:dyDescent="0.25">
      <c r="A61" s="38" t="s">
        <v>14</v>
      </c>
      <c r="B61" s="12" t="s">
        <v>77</v>
      </c>
      <c r="C61" s="110">
        <f>+IF(OR(AO61="",AO61=0),"―",IF(AO61&lt;0,ROUNDDOWN(AO61/10^6,0)+-0.0000001,ROUNDDOWN(AO61/10^6,0)))</f>
        <v>2721</v>
      </c>
      <c r="D61" s="110">
        <f t="shared" si="1"/>
        <v>2291</v>
      </c>
      <c r="E61" s="110">
        <f t="shared" si="1"/>
        <v>2400</v>
      </c>
      <c r="F61" s="110">
        <f t="shared" si="1"/>
        <v>2516</v>
      </c>
      <c r="G61" s="110">
        <f t="shared" si="1"/>
        <v>2446</v>
      </c>
      <c r="H61" s="110">
        <f t="shared" si="1"/>
        <v>2440</v>
      </c>
      <c r="I61" s="110" t="str">
        <f t="shared" si="1"/>
        <v>―</v>
      </c>
      <c r="J61" s="110" t="str">
        <f t="shared" si="1"/>
        <v>―</v>
      </c>
      <c r="K61" s="67"/>
      <c r="L61" s="67" t="s">
        <v>366</v>
      </c>
      <c r="M61" s="110">
        <f>M79</f>
        <v>0</v>
      </c>
      <c r="N61" s="110">
        <f t="shared" si="4"/>
        <v>0</v>
      </c>
      <c r="O61" s="110">
        <f t="shared" si="4"/>
        <v>0</v>
      </c>
      <c r="P61" s="110">
        <f t="shared" si="4"/>
        <v>0</v>
      </c>
      <c r="Q61" s="110">
        <f>Q79</f>
        <v>0</v>
      </c>
      <c r="R61" s="110">
        <f t="shared" si="5"/>
        <v>0</v>
      </c>
      <c r="S61" s="110">
        <f t="shared" si="5"/>
        <v>0</v>
      </c>
      <c r="T61" s="110">
        <f t="shared" si="5"/>
        <v>0</v>
      </c>
      <c r="U61" s="110">
        <f>U79</f>
        <v>311311680</v>
      </c>
      <c r="V61" s="110">
        <f t="shared" si="6"/>
        <v>345542790</v>
      </c>
      <c r="W61" s="110">
        <f t="shared" si="6"/>
        <v>397676025</v>
      </c>
      <c r="X61" s="110">
        <f t="shared" si="6"/>
        <v>396790849</v>
      </c>
      <c r="Y61" s="110">
        <f>Y79</f>
        <v>371553439</v>
      </c>
      <c r="Z61" s="110">
        <f t="shared" si="7"/>
        <v>402997101</v>
      </c>
      <c r="AA61" s="110">
        <f t="shared" si="7"/>
        <v>425266645</v>
      </c>
      <c r="AB61" s="110">
        <f t="shared" si="7"/>
        <v>416389917</v>
      </c>
      <c r="AC61" s="110">
        <f>AC79</f>
        <v>455746337</v>
      </c>
      <c r="AD61" s="110">
        <f t="shared" si="8"/>
        <v>470906720</v>
      </c>
      <c r="AE61" s="110">
        <f t="shared" si="8"/>
        <v>492783789</v>
      </c>
      <c r="AF61" s="110">
        <f t="shared" si="8"/>
        <v>506008260</v>
      </c>
      <c r="AG61" s="110">
        <f>AG79</f>
        <v>583508639</v>
      </c>
      <c r="AH61" s="110">
        <f t="shared" si="9"/>
        <v>588593741</v>
      </c>
      <c r="AI61" s="110">
        <f t="shared" si="9"/>
        <v>606224519</v>
      </c>
      <c r="AJ61" s="110">
        <f t="shared" si="9"/>
        <v>648863273</v>
      </c>
      <c r="AK61" s="110">
        <f>AK79</f>
        <v>702477106</v>
      </c>
      <c r="AL61" s="110">
        <f t="shared" si="10"/>
        <v>704818685</v>
      </c>
      <c r="AM61" s="110">
        <f t="shared" si="10"/>
        <v>731443877</v>
      </c>
      <c r="AN61" s="110">
        <f t="shared" si="10"/>
        <v>939887944</v>
      </c>
      <c r="AO61" s="110">
        <f>AO79</f>
        <v>2721858722</v>
      </c>
      <c r="AP61" s="110">
        <f t="shared" si="3"/>
        <v>2291679142</v>
      </c>
      <c r="AQ61" s="110">
        <f t="shared" si="3"/>
        <v>2400446254</v>
      </c>
      <c r="AR61" s="110">
        <f t="shared" si="3"/>
        <v>2516750054</v>
      </c>
      <c r="AS61" s="110">
        <f>AS79</f>
        <v>2446940583</v>
      </c>
      <c r="AT61" s="110">
        <f>AT79-AS79</f>
        <v>2440582551</v>
      </c>
      <c r="AU61" s="110"/>
      <c r="AV61" s="110"/>
      <c r="AW61" s="110">
        <f>AW79</f>
        <v>0</v>
      </c>
      <c r="AX61" s="110">
        <f t="shared" si="11"/>
        <v>0</v>
      </c>
      <c r="AY61" s="110">
        <f t="shared" si="11"/>
        <v>0</v>
      </c>
      <c r="AZ61" s="110">
        <f t="shared" si="11"/>
        <v>0</v>
      </c>
      <c r="BA61" s="110">
        <f>BA79</f>
        <v>0</v>
      </c>
      <c r="BB61" s="110">
        <f t="shared" si="12"/>
        <v>0</v>
      </c>
      <c r="BC61" s="110">
        <f t="shared" si="12"/>
        <v>0</v>
      </c>
      <c r="BD61" s="110">
        <f t="shared" si="12"/>
        <v>0</v>
      </c>
      <c r="BE61" s="110">
        <f>BE79</f>
        <v>0</v>
      </c>
      <c r="BF61" s="110">
        <f t="shared" si="13"/>
        <v>0</v>
      </c>
      <c r="BG61" s="110">
        <f t="shared" si="13"/>
        <v>0</v>
      </c>
      <c r="BH61" s="110">
        <f t="shared" si="13"/>
        <v>0</v>
      </c>
      <c r="BI61" s="110">
        <f>BI79</f>
        <v>0</v>
      </c>
      <c r="BJ61" s="110">
        <f t="shared" si="14"/>
        <v>0</v>
      </c>
      <c r="BK61" s="110">
        <f t="shared" si="14"/>
        <v>0</v>
      </c>
      <c r="BL61" s="110">
        <f t="shared" si="14"/>
        <v>0</v>
      </c>
      <c r="BM61" s="110">
        <f>BM79</f>
        <v>0</v>
      </c>
      <c r="BN61" s="110">
        <f t="shared" si="15"/>
        <v>0</v>
      </c>
      <c r="BO61" s="110">
        <f t="shared" si="15"/>
        <v>0</v>
      </c>
      <c r="BP61" s="110">
        <f t="shared" si="15"/>
        <v>0</v>
      </c>
      <c r="BQ61" s="110">
        <f>BQ79</f>
        <v>0</v>
      </c>
      <c r="BR61" s="110">
        <f t="shared" si="16"/>
        <v>0</v>
      </c>
      <c r="BS61" s="110">
        <f t="shared" si="16"/>
        <v>0</v>
      </c>
      <c r="BT61" s="110">
        <f t="shared" si="16"/>
        <v>0</v>
      </c>
      <c r="BU61" s="110">
        <f>BU79</f>
        <v>0</v>
      </c>
      <c r="BV61" s="110">
        <f t="shared" si="17"/>
        <v>0</v>
      </c>
      <c r="BW61" s="110">
        <f t="shared" si="17"/>
        <v>0</v>
      </c>
      <c r="BX61" s="110">
        <f t="shared" si="17"/>
        <v>0</v>
      </c>
      <c r="BY61" s="65"/>
      <c r="BZ61" s="65"/>
      <c r="CA61" s="65"/>
      <c r="CB61" s="3" t="s">
        <v>89</v>
      </c>
    </row>
    <row r="62" spans="1:80" s="27" customFormat="1" ht="15" customHeight="1" x14ac:dyDescent="0.25">
      <c r="A62" s="42" t="s">
        <v>15</v>
      </c>
      <c r="B62" s="14" t="s">
        <v>76</v>
      </c>
      <c r="C62" s="111">
        <f>+IF(OR(AO62="",AO62=0),"―",IF(AO62&lt;0,ROUNDDOWN(AO62/10^6,0)+-0.0000001,ROUNDDOWN(AO62/10^6,0)))</f>
        <v>170</v>
      </c>
      <c r="D62" s="111">
        <f t="shared" si="1"/>
        <v>137</v>
      </c>
      <c r="E62" s="111">
        <f t="shared" si="1"/>
        <v>121</v>
      </c>
      <c r="F62" s="111">
        <f t="shared" si="1"/>
        <v>162</v>
      </c>
      <c r="G62" s="111">
        <f t="shared" si="1"/>
        <v>150</v>
      </c>
      <c r="H62" s="111">
        <f t="shared" si="1"/>
        <v>165</v>
      </c>
      <c r="I62" s="111" t="str">
        <f t="shared" si="1"/>
        <v>―</v>
      </c>
      <c r="J62" s="111" t="str">
        <f t="shared" si="1"/>
        <v>―</v>
      </c>
      <c r="K62" s="67"/>
      <c r="L62" s="67" t="s">
        <v>367</v>
      </c>
      <c r="M62" s="111">
        <f>M80</f>
        <v>0</v>
      </c>
      <c r="N62" s="111">
        <f t="shared" si="4"/>
        <v>0</v>
      </c>
      <c r="O62" s="111">
        <f t="shared" si="4"/>
        <v>0</v>
      </c>
      <c r="P62" s="111">
        <f t="shared" si="4"/>
        <v>0</v>
      </c>
      <c r="Q62" s="111">
        <f>Q80</f>
        <v>0</v>
      </c>
      <c r="R62" s="111">
        <f t="shared" si="5"/>
        <v>0</v>
      </c>
      <c r="S62" s="111">
        <f t="shared" si="5"/>
        <v>0</v>
      </c>
      <c r="T62" s="111">
        <f t="shared" si="5"/>
        <v>0</v>
      </c>
      <c r="U62" s="111">
        <f>U80</f>
        <v>184865023</v>
      </c>
      <c r="V62" s="111">
        <f t="shared" si="6"/>
        <v>186716868</v>
      </c>
      <c r="W62" s="111">
        <f t="shared" si="6"/>
        <v>122739257</v>
      </c>
      <c r="X62" s="111">
        <f t="shared" si="6"/>
        <v>138150467</v>
      </c>
      <c r="Y62" s="111">
        <f>Y80</f>
        <v>180738042</v>
      </c>
      <c r="Z62" s="111">
        <f t="shared" si="7"/>
        <v>145378587</v>
      </c>
      <c r="AA62" s="111">
        <f t="shared" si="7"/>
        <v>92931716</v>
      </c>
      <c r="AB62" s="111">
        <f t="shared" si="7"/>
        <v>133532802</v>
      </c>
      <c r="AC62" s="111">
        <f>AC80</f>
        <v>119336176</v>
      </c>
      <c r="AD62" s="111">
        <f t="shared" si="8"/>
        <v>127497028</v>
      </c>
      <c r="AE62" s="111">
        <f t="shared" si="8"/>
        <v>91037280</v>
      </c>
      <c r="AF62" s="111">
        <f t="shared" si="8"/>
        <v>107540688</v>
      </c>
      <c r="AG62" s="111">
        <f>AG80</f>
        <v>133444603</v>
      </c>
      <c r="AH62" s="111">
        <f t="shared" si="9"/>
        <v>150622340</v>
      </c>
      <c r="AI62" s="111">
        <f t="shared" si="9"/>
        <v>105567376</v>
      </c>
      <c r="AJ62" s="111">
        <f t="shared" si="9"/>
        <v>135030268</v>
      </c>
      <c r="AK62" s="111">
        <f>AK80</f>
        <v>136302549</v>
      </c>
      <c r="AL62" s="111">
        <f t="shared" si="10"/>
        <v>134553863</v>
      </c>
      <c r="AM62" s="111">
        <f t="shared" si="10"/>
        <v>108606424</v>
      </c>
      <c r="AN62" s="111">
        <f t="shared" si="10"/>
        <v>136791411</v>
      </c>
      <c r="AO62" s="111">
        <f>AO80</f>
        <v>170005868</v>
      </c>
      <c r="AP62" s="111">
        <f t="shared" si="3"/>
        <v>137527463</v>
      </c>
      <c r="AQ62" s="111">
        <f t="shared" si="3"/>
        <v>121950324</v>
      </c>
      <c r="AR62" s="111">
        <f t="shared" si="3"/>
        <v>162229932</v>
      </c>
      <c r="AS62" s="111">
        <f>AS80</f>
        <v>150566999</v>
      </c>
      <c r="AT62" s="111">
        <f>AT80-AS80</f>
        <v>165159529</v>
      </c>
      <c r="AU62" s="111"/>
      <c r="AV62" s="111"/>
      <c r="AW62" s="111">
        <f>AW80</f>
        <v>0</v>
      </c>
      <c r="AX62" s="111">
        <f t="shared" si="11"/>
        <v>0</v>
      </c>
      <c r="AY62" s="111">
        <f t="shared" si="11"/>
        <v>0</v>
      </c>
      <c r="AZ62" s="111">
        <f t="shared" si="11"/>
        <v>0</v>
      </c>
      <c r="BA62" s="111">
        <f>BA80</f>
        <v>0</v>
      </c>
      <c r="BB62" s="111">
        <f t="shared" si="12"/>
        <v>0</v>
      </c>
      <c r="BC62" s="111">
        <f t="shared" si="12"/>
        <v>0</v>
      </c>
      <c r="BD62" s="111">
        <f t="shared" si="12"/>
        <v>0</v>
      </c>
      <c r="BE62" s="111">
        <f>BE80</f>
        <v>0</v>
      </c>
      <c r="BF62" s="111">
        <f t="shared" si="13"/>
        <v>0</v>
      </c>
      <c r="BG62" s="111">
        <f t="shared" si="13"/>
        <v>0</v>
      </c>
      <c r="BH62" s="111">
        <f t="shared" si="13"/>
        <v>0</v>
      </c>
      <c r="BI62" s="111">
        <f>BI80</f>
        <v>0</v>
      </c>
      <c r="BJ62" s="111">
        <f t="shared" si="14"/>
        <v>0</v>
      </c>
      <c r="BK62" s="111">
        <f t="shared" si="14"/>
        <v>0</v>
      </c>
      <c r="BL62" s="111">
        <f t="shared" si="14"/>
        <v>0</v>
      </c>
      <c r="BM62" s="111">
        <f>BM80</f>
        <v>0</v>
      </c>
      <c r="BN62" s="111">
        <f t="shared" si="15"/>
        <v>0</v>
      </c>
      <c r="BO62" s="111">
        <f t="shared" si="15"/>
        <v>0</v>
      </c>
      <c r="BP62" s="111">
        <f t="shared" si="15"/>
        <v>0</v>
      </c>
      <c r="BQ62" s="111">
        <f>BQ80</f>
        <v>0</v>
      </c>
      <c r="BR62" s="111">
        <f t="shared" si="16"/>
        <v>0</v>
      </c>
      <c r="BS62" s="111">
        <f t="shared" si="16"/>
        <v>0</v>
      </c>
      <c r="BT62" s="111">
        <f t="shared" si="16"/>
        <v>0</v>
      </c>
      <c r="BU62" s="111">
        <f>BU80</f>
        <v>0</v>
      </c>
      <c r="BV62" s="111">
        <f t="shared" si="17"/>
        <v>0</v>
      </c>
      <c r="BW62" s="111">
        <f t="shared" si="17"/>
        <v>0</v>
      </c>
      <c r="BX62" s="111">
        <f t="shared" si="17"/>
        <v>0</v>
      </c>
      <c r="BY62" s="65"/>
      <c r="BZ62" s="65"/>
      <c r="CA62" s="65"/>
      <c r="CB62" s="3" t="s">
        <v>89</v>
      </c>
    </row>
    <row r="63" spans="1:80" s="27" customFormat="1" ht="15" customHeight="1" x14ac:dyDescent="0.25">
      <c r="A63" s="27" t="s">
        <v>89</v>
      </c>
      <c r="B63" s="27" t="s">
        <v>89</v>
      </c>
      <c r="C63" s="27" t="s">
        <v>89</v>
      </c>
      <c r="D63" s="27" t="s">
        <v>89</v>
      </c>
      <c r="E63" s="27" t="s">
        <v>89</v>
      </c>
      <c r="F63" s="27" t="s">
        <v>89</v>
      </c>
      <c r="G63" s="27" t="s">
        <v>89</v>
      </c>
      <c r="H63" s="27" t="s">
        <v>89</v>
      </c>
      <c r="I63" s="27" t="s">
        <v>89</v>
      </c>
      <c r="J63" s="27" t="s">
        <v>89</v>
      </c>
      <c r="K63" s="27" t="s">
        <v>89</v>
      </c>
      <c r="L63" s="27" t="s">
        <v>89</v>
      </c>
      <c r="M63" s="27" t="s">
        <v>89</v>
      </c>
      <c r="N63" s="27" t="s">
        <v>89</v>
      </c>
      <c r="O63" s="27" t="s">
        <v>89</v>
      </c>
      <c r="P63" s="27" t="s">
        <v>89</v>
      </c>
      <c r="Q63" s="27" t="s">
        <v>89</v>
      </c>
      <c r="R63" s="27" t="s">
        <v>89</v>
      </c>
      <c r="S63" s="27" t="s">
        <v>89</v>
      </c>
      <c r="T63" s="27" t="s">
        <v>89</v>
      </c>
      <c r="U63" s="27" t="s">
        <v>89</v>
      </c>
      <c r="V63" s="27" t="s">
        <v>89</v>
      </c>
      <c r="W63" s="27" t="s">
        <v>89</v>
      </c>
      <c r="X63" s="27" t="s">
        <v>89</v>
      </c>
      <c r="Y63" s="27" t="s">
        <v>89</v>
      </c>
      <c r="Z63" s="27" t="s">
        <v>89</v>
      </c>
      <c r="AA63" s="27" t="s">
        <v>89</v>
      </c>
      <c r="AB63" s="27" t="s">
        <v>89</v>
      </c>
      <c r="AC63" s="27" t="s">
        <v>89</v>
      </c>
      <c r="AD63" s="27" t="s">
        <v>89</v>
      </c>
      <c r="AE63" s="27" t="s">
        <v>89</v>
      </c>
      <c r="AF63" s="27" t="s">
        <v>89</v>
      </c>
      <c r="AG63" s="27" t="s">
        <v>89</v>
      </c>
      <c r="AH63" s="27" t="s">
        <v>89</v>
      </c>
      <c r="AI63" s="27" t="s">
        <v>89</v>
      </c>
      <c r="AJ63" s="27" t="s">
        <v>89</v>
      </c>
      <c r="AK63" s="27" t="s">
        <v>89</v>
      </c>
      <c r="AL63" s="27" t="s">
        <v>89</v>
      </c>
      <c r="AM63" s="27" t="s">
        <v>89</v>
      </c>
      <c r="AN63" s="27" t="s">
        <v>89</v>
      </c>
      <c r="AO63" s="27" t="s">
        <v>89</v>
      </c>
      <c r="AP63" s="27" t="s">
        <v>89</v>
      </c>
      <c r="AQ63" s="27" t="s">
        <v>89</v>
      </c>
      <c r="AR63" s="27" t="s">
        <v>89</v>
      </c>
      <c r="AS63" s="27" t="s">
        <v>89</v>
      </c>
      <c r="AT63" s="27" t="s">
        <v>89</v>
      </c>
      <c r="AU63" s="27" t="s">
        <v>89</v>
      </c>
      <c r="AV63" s="27" t="s">
        <v>89</v>
      </c>
      <c r="AW63" s="27" t="s">
        <v>89</v>
      </c>
      <c r="AX63" s="27" t="s">
        <v>89</v>
      </c>
      <c r="AY63" s="27" t="s">
        <v>89</v>
      </c>
      <c r="AZ63" s="27" t="s">
        <v>89</v>
      </c>
      <c r="BA63" s="27" t="s">
        <v>89</v>
      </c>
      <c r="BB63" s="27" t="s">
        <v>89</v>
      </c>
      <c r="BC63" s="27" t="s">
        <v>89</v>
      </c>
      <c r="BD63" s="27" t="s">
        <v>89</v>
      </c>
      <c r="BE63" s="27" t="s">
        <v>89</v>
      </c>
      <c r="BF63" s="27" t="s">
        <v>89</v>
      </c>
      <c r="BG63" s="27" t="s">
        <v>89</v>
      </c>
      <c r="BH63" s="27" t="s">
        <v>89</v>
      </c>
      <c r="BI63" s="27" t="s">
        <v>89</v>
      </c>
      <c r="BJ63" s="27" t="s">
        <v>89</v>
      </c>
      <c r="BK63" s="27" t="s">
        <v>89</v>
      </c>
      <c r="BL63" s="27" t="s">
        <v>89</v>
      </c>
      <c r="BM63" s="27" t="s">
        <v>89</v>
      </c>
      <c r="BN63" s="27" t="s">
        <v>89</v>
      </c>
      <c r="BO63" s="27" t="s">
        <v>89</v>
      </c>
      <c r="BP63" s="27" t="s">
        <v>89</v>
      </c>
      <c r="BQ63" s="27" t="s">
        <v>89</v>
      </c>
      <c r="BR63" s="27" t="s">
        <v>89</v>
      </c>
      <c r="BS63" s="27" t="s">
        <v>89</v>
      </c>
      <c r="BT63" s="27" t="s">
        <v>89</v>
      </c>
      <c r="BU63" s="27" t="s">
        <v>89</v>
      </c>
      <c r="BV63" s="27" t="s">
        <v>89</v>
      </c>
      <c r="BW63" s="27" t="s">
        <v>89</v>
      </c>
      <c r="BX63" s="27" t="s">
        <v>89</v>
      </c>
      <c r="BY63" s="27" t="s">
        <v>89</v>
      </c>
      <c r="BZ63" s="3" t="s">
        <v>89</v>
      </c>
      <c r="CA63" s="27" t="s">
        <v>89</v>
      </c>
      <c r="CB63" s="27" t="s">
        <v>89</v>
      </c>
    </row>
    <row r="64" spans="1:80" s="27" customFormat="1" ht="15" customHeight="1" x14ac:dyDescent="0.25">
      <c r="B64" s="73"/>
      <c r="C64" s="73"/>
      <c r="D64" s="73"/>
      <c r="E64" s="73"/>
      <c r="F64" s="74"/>
      <c r="G64" s="74"/>
      <c r="H64" s="74"/>
      <c r="I64" s="74"/>
      <c r="J64" s="67"/>
      <c r="K64" s="67"/>
      <c r="L64" s="116" t="s">
        <v>376</v>
      </c>
      <c r="M64" s="67" t="s">
        <v>360</v>
      </c>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B64" s="3"/>
    </row>
    <row r="65" spans="1:80" s="27" customFormat="1" ht="15" customHeight="1" x14ac:dyDescent="0.25">
      <c r="B65" s="73"/>
      <c r="C65" s="73"/>
      <c r="D65" s="73"/>
      <c r="E65" s="73"/>
      <c r="F65" s="74"/>
      <c r="G65" s="74"/>
      <c r="H65" s="74"/>
      <c r="I65" s="74"/>
      <c r="J65" s="67"/>
      <c r="K65" s="67"/>
      <c r="L65" s="67"/>
      <c r="M65" s="342" t="str">
        <f>M56</f>
        <v>FY2015</v>
      </c>
      <c r="N65" s="343"/>
      <c r="O65" s="343"/>
      <c r="P65" s="344"/>
      <c r="Q65" s="342" t="str">
        <f>Q56</f>
        <v>FY2016</v>
      </c>
      <c r="R65" s="343"/>
      <c r="S65" s="343"/>
      <c r="T65" s="344"/>
      <c r="U65" s="342" t="str">
        <f>U56</f>
        <v>FY2017</v>
      </c>
      <c r="V65" s="343"/>
      <c r="W65" s="343"/>
      <c r="X65" s="344"/>
      <c r="Y65" s="342" t="str">
        <f>Y56</f>
        <v>FY2018</v>
      </c>
      <c r="Z65" s="343"/>
      <c r="AA65" s="343"/>
      <c r="AB65" s="344"/>
      <c r="AC65" s="342" t="str">
        <f>AC56</f>
        <v>FY2019</v>
      </c>
      <c r="AD65" s="343"/>
      <c r="AE65" s="343"/>
      <c r="AF65" s="344"/>
      <c r="AG65" s="342" t="str">
        <f>AG56</f>
        <v>FY2020</v>
      </c>
      <c r="AH65" s="343"/>
      <c r="AI65" s="343"/>
      <c r="AJ65" s="344"/>
      <c r="AK65" s="342" t="str">
        <f>AK56</f>
        <v>FY2021</v>
      </c>
      <c r="AL65" s="343"/>
      <c r="AM65" s="343"/>
      <c r="AN65" s="344"/>
      <c r="AO65" s="342" t="str">
        <f>AO56</f>
        <v>FY2022</v>
      </c>
      <c r="AP65" s="343"/>
      <c r="AQ65" s="343"/>
      <c r="AR65" s="344"/>
      <c r="AS65" s="342" t="str">
        <f>AS56</f>
        <v>FY2023</v>
      </c>
      <c r="AT65" s="343"/>
      <c r="AU65" s="343"/>
      <c r="AV65" s="344"/>
      <c r="AW65" s="342" t="str">
        <f>AW56</f>
        <v>FY2024</v>
      </c>
      <c r="AX65" s="343"/>
      <c r="AY65" s="343"/>
      <c r="AZ65" s="344"/>
      <c r="BA65" s="342" t="str">
        <f>BA56</f>
        <v>FY2025</v>
      </c>
      <c r="BB65" s="343"/>
      <c r="BC65" s="343"/>
      <c r="BD65" s="344"/>
      <c r="BE65" s="342" t="str">
        <f>BE56</f>
        <v>FY2026</v>
      </c>
      <c r="BF65" s="343"/>
      <c r="BG65" s="343"/>
      <c r="BH65" s="344"/>
      <c r="BI65" s="342" t="str">
        <f>BI56</f>
        <v>FY2027</v>
      </c>
      <c r="BJ65" s="343"/>
      <c r="BK65" s="343"/>
      <c r="BL65" s="344"/>
      <c r="BM65" s="342" t="str">
        <f>BM56</f>
        <v>FY2028</v>
      </c>
      <c r="BN65" s="343"/>
      <c r="BO65" s="343"/>
      <c r="BP65" s="344"/>
      <c r="BQ65" s="342" t="str">
        <f>BQ56</f>
        <v>FY2029</v>
      </c>
      <c r="BR65" s="343"/>
      <c r="BS65" s="343"/>
      <c r="BT65" s="344"/>
      <c r="BU65" s="342" t="str">
        <f>BU56</f>
        <v>FY2030</v>
      </c>
      <c r="BV65" s="343"/>
      <c r="BW65" s="343"/>
      <c r="BX65" s="344"/>
      <c r="BY65" s="67"/>
      <c r="BZ65" s="67"/>
      <c r="CB65" s="3"/>
    </row>
    <row r="66" spans="1:80" s="27" customFormat="1" ht="15" customHeight="1" x14ac:dyDescent="0.25">
      <c r="A66" s="27" t="s">
        <v>590</v>
      </c>
      <c r="B66" s="73"/>
      <c r="C66" s="73"/>
      <c r="D66" s="73"/>
      <c r="E66" s="73"/>
      <c r="F66" s="74"/>
      <c r="G66" s="74"/>
      <c r="H66" s="74"/>
      <c r="I66" s="74"/>
      <c r="J66" s="67"/>
      <c r="K66" s="67"/>
      <c r="L66" s="67"/>
      <c r="M66" s="33" t="s">
        <v>380</v>
      </c>
      <c r="N66" s="33" t="s">
        <v>381</v>
      </c>
      <c r="O66" s="33" t="s">
        <v>382</v>
      </c>
      <c r="P66" s="34" t="s">
        <v>378</v>
      </c>
      <c r="Q66" s="33" t="str">
        <f>M66</f>
        <v>Q1</v>
      </c>
      <c r="R66" s="33" t="str">
        <f t="shared" ref="R66:BX66" si="18">N66</f>
        <v>Q2</v>
      </c>
      <c r="S66" s="33" t="str">
        <f t="shared" si="18"/>
        <v>Q3</v>
      </c>
      <c r="T66" s="33" t="str">
        <f t="shared" si="18"/>
        <v>Q4</v>
      </c>
      <c r="U66" s="33" t="str">
        <f t="shared" si="18"/>
        <v>Q1</v>
      </c>
      <c r="V66" s="33" t="str">
        <f t="shared" si="18"/>
        <v>Q2</v>
      </c>
      <c r="W66" s="33" t="str">
        <f t="shared" si="18"/>
        <v>Q3</v>
      </c>
      <c r="X66" s="33" t="str">
        <f t="shared" si="18"/>
        <v>Q4</v>
      </c>
      <c r="Y66" s="33" t="str">
        <f t="shared" si="18"/>
        <v>Q1</v>
      </c>
      <c r="Z66" s="33" t="str">
        <f t="shared" si="18"/>
        <v>Q2</v>
      </c>
      <c r="AA66" s="33" t="str">
        <f t="shared" si="18"/>
        <v>Q3</v>
      </c>
      <c r="AB66" s="33" t="str">
        <f t="shared" si="18"/>
        <v>Q4</v>
      </c>
      <c r="AC66" s="33" t="str">
        <f t="shared" si="18"/>
        <v>Q1</v>
      </c>
      <c r="AD66" s="33" t="str">
        <f t="shared" si="18"/>
        <v>Q2</v>
      </c>
      <c r="AE66" s="33" t="str">
        <f t="shared" si="18"/>
        <v>Q3</v>
      </c>
      <c r="AF66" s="33" t="str">
        <f t="shared" si="18"/>
        <v>Q4</v>
      </c>
      <c r="AG66" s="33" t="str">
        <f t="shared" si="18"/>
        <v>Q1</v>
      </c>
      <c r="AH66" s="33" t="str">
        <f t="shared" si="18"/>
        <v>Q2</v>
      </c>
      <c r="AI66" s="33" t="str">
        <f t="shared" si="18"/>
        <v>Q3</v>
      </c>
      <c r="AJ66" s="33" t="str">
        <f t="shared" si="18"/>
        <v>Q4</v>
      </c>
      <c r="AK66" s="33" t="str">
        <f t="shared" si="18"/>
        <v>Q1</v>
      </c>
      <c r="AL66" s="33" t="str">
        <f t="shared" si="18"/>
        <v>Q2</v>
      </c>
      <c r="AM66" s="33" t="str">
        <f t="shared" si="18"/>
        <v>Q3</v>
      </c>
      <c r="AN66" s="33" t="str">
        <f t="shared" si="18"/>
        <v>Q4</v>
      </c>
      <c r="AO66" s="33" t="str">
        <f t="shared" si="18"/>
        <v>Q1</v>
      </c>
      <c r="AP66" s="33" t="str">
        <f t="shared" si="18"/>
        <v>Q2</v>
      </c>
      <c r="AQ66" s="33" t="str">
        <f t="shared" si="18"/>
        <v>Q3</v>
      </c>
      <c r="AR66" s="33" t="str">
        <f t="shared" si="18"/>
        <v>Q4</v>
      </c>
      <c r="AS66" s="33" t="str">
        <f t="shared" si="18"/>
        <v>Q1</v>
      </c>
      <c r="AT66" s="33" t="str">
        <f t="shared" si="18"/>
        <v>Q2</v>
      </c>
      <c r="AU66" s="33" t="str">
        <f t="shared" si="18"/>
        <v>Q3</v>
      </c>
      <c r="AV66" s="33" t="str">
        <f t="shared" si="18"/>
        <v>Q4</v>
      </c>
      <c r="AW66" s="33" t="str">
        <f t="shared" si="18"/>
        <v>Q1</v>
      </c>
      <c r="AX66" s="33" t="str">
        <f t="shared" si="18"/>
        <v>Q2</v>
      </c>
      <c r="AY66" s="33" t="str">
        <f t="shared" si="18"/>
        <v>Q3</v>
      </c>
      <c r="AZ66" s="33" t="str">
        <f t="shared" si="18"/>
        <v>Q4</v>
      </c>
      <c r="BA66" s="33" t="str">
        <f t="shared" si="18"/>
        <v>Q1</v>
      </c>
      <c r="BB66" s="33" t="str">
        <f t="shared" si="18"/>
        <v>Q2</v>
      </c>
      <c r="BC66" s="33" t="str">
        <f t="shared" si="18"/>
        <v>Q3</v>
      </c>
      <c r="BD66" s="33" t="str">
        <f t="shared" si="18"/>
        <v>Q4</v>
      </c>
      <c r="BE66" s="33" t="str">
        <f t="shared" si="18"/>
        <v>Q1</v>
      </c>
      <c r="BF66" s="33" t="str">
        <f t="shared" si="18"/>
        <v>Q2</v>
      </c>
      <c r="BG66" s="33" t="str">
        <f t="shared" si="18"/>
        <v>Q3</v>
      </c>
      <c r="BH66" s="33" t="str">
        <f t="shared" si="18"/>
        <v>Q4</v>
      </c>
      <c r="BI66" s="33" t="str">
        <f t="shared" si="18"/>
        <v>Q1</v>
      </c>
      <c r="BJ66" s="33" t="str">
        <f t="shared" si="18"/>
        <v>Q2</v>
      </c>
      <c r="BK66" s="33" t="str">
        <f t="shared" si="18"/>
        <v>Q3</v>
      </c>
      <c r="BL66" s="33" t="str">
        <f t="shared" si="18"/>
        <v>Q4</v>
      </c>
      <c r="BM66" s="33" t="str">
        <f t="shared" si="18"/>
        <v>Q1</v>
      </c>
      <c r="BN66" s="33" t="str">
        <f t="shared" si="18"/>
        <v>Q2</v>
      </c>
      <c r="BO66" s="33" t="str">
        <f t="shared" si="18"/>
        <v>Q3</v>
      </c>
      <c r="BP66" s="33" t="str">
        <f t="shared" si="18"/>
        <v>Q4</v>
      </c>
      <c r="BQ66" s="33" t="str">
        <f t="shared" si="18"/>
        <v>Q1</v>
      </c>
      <c r="BR66" s="33" t="str">
        <f t="shared" si="18"/>
        <v>Q2</v>
      </c>
      <c r="BS66" s="33" t="str">
        <f t="shared" si="18"/>
        <v>Q3</v>
      </c>
      <c r="BT66" s="33" t="str">
        <f t="shared" si="18"/>
        <v>Q4</v>
      </c>
      <c r="BU66" s="33" t="str">
        <f t="shared" si="18"/>
        <v>Q1</v>
      </c>
      <c r="BV66" s="33" t="str">
        <f t="shared" si="18"/>
        <v>Q2</v>
      </c>
      <c r="BW66" s="33" t="str">
        <f t="shared" si="18"/>
        <v>Q3</v>
      </c>
      <c r="BX66" s="80" t="str">
        <f t="shared" si="18"/>
        <v>Q4</v>
      </c>
      <c r="BY66" s="67"/>
      <c r="BZ66" s="67"/>
      <c r="CB66" s="3"/>
    </row>
    <row r="67" spans="1:80" s="27" customFormat="1" ht="15" customHeight="1" x14ac:dyDescent="0.25">
      <c r="A67" s="36" t="s">
        <v>2</v>
      </c>
      <c r="B67" s="11" t="s">
        <v>12</v>
      </c>
      <c r="C67" s="172">
        <f>+IF(AO67="","―",AO67)</f>
        <v>10.188410324351317</v>
      </c>
      <c r="D67" s="172">
        <f t="shared" ref="D67:H69" si="19">+IF(AP67="","―",AP67)</f>
        <v>13.854998049146229</v>
      </c>
      <c r="E67" s="172">
        <f t="shared" si="19"/>
        <v>14.414932675829251</v>
      </c>
      <c r="F67" s="172">
        <f t="shared" si="19"/>
        <v>8.8821996094739184</v>
      </c>
      <c r="G67" s="172">
        <f t="shared" si="19"/>
        <v>2.694738142338049</v>
      </c>
      <c r="H67" s="172">
        <f t="shared" si="19"/>
        <v>2.9572584208277464</v>
      </c>
      <c r="I67" s="172"/>
      <c r="J67" s="172"/>
      <c r="K67" s="67"/>
      <c r="L67" s="67" t="s">
        <v>362</v>
      </c>
      <c r="M67" s="115"/>
      <c r="N67" s="107"/>
      <c r="O67" s="107"/>
      <c r="P67" s="107"/>
      <c r="Q67" s="160" t="str">
        <f t="shared" ref="Q67:BX71" si="20">IF(OR(Q58&lt;=0,M58&lt;=0),"―",(Q58/M58-1)*100)</f>
        <v>―</v>
      </c>
      <c r="R67" s="161" t="str">
        <f t="shared" si="20"/>
        <v>―</v>
      </c>
      <c r="S67" s="161" t="str">
        <f t="shared" si="20"/>
        <v>―</v>
      </c>
      <c r="T67" s="161" t="str">
        <f t="shared" si="20"/>
        <v>―</v>
      </c>
      <c r="U67" s="161" t="str">
        <f t="shared" si="20"/>
        <v>―</v>
      </c>
      <c r="V67" s="161" t="str">
        <f t="shared" si="20"/>
        <v>―</v>
      </c>
      <c r="W67" s="161" t="str">
        <f t="shared" si="20"/>
        <v>―</v>
      </c>
      <c r="X67" s="161" t="str">
        <f t="shared" si="20"/>
        <v>―</v>
      </c>
      <c r="Y67" s="161">
        <f t="shared" si="20"/>
        <v>17.5124203308322</v>
      </c>
      <c r="Z67" s="161">
        <f t="shared" si="20"/>
        <v>15.229232104886247</v>
      </c>
      <c r="AA67" s="161">
        <f t="shared" si="20"/>
        <v>11.187328040222422</v>
      </c>
      <c r="AB67" s="161">
        <f t="shared" si="20"/>
        <v>10.102255598275555</v>
      </c>
      <c r="AC67" s="161">
        <f t="shared" si="20"/>
        <v>13.959888716501268</v>
      </c>
      <c r="AD67" s="161">
        <f t="shared" si="20"/>
        <v>15.430875009261591</v>
      </c>
      <c r="AE67" s="161">
        <f t="shared" si="20"/>
        <v>14.841062160787665</v>
      </c>
      <c r="AF67" s="161">
        <f t="shared" si="20"/>
        <v>10.40621268572739</v>
      </c>
      <c r="AG67" s="161">
        <f t="shared" si="20"/>
        <v>6.9522831694453835</v>
      </c>
      <c r="AH67" s="161">
        <f t="shared" si="20"/>
        <v>7.0657886869206488</v>
      </c>
      <c r="AI67" s="161">
        <f t="shared" si="20"/>
        <v>13.923260430406348</v>
      </c>
      <c r="AJ67" s="161">
        <f t="shared" si="20"/>
        <v>15.523739895974909</v>
      </c>
      <c r="AK67" s="161">
        <f t="shared" si="20"/>
        <v>16.564187263623364</v>
      </c>
      <c r="AL67" s="161">
        <f t="shared" si="20"/>
        <v>14.393282686345476</v>
      </c>
      <c r="AM67" s="161">
        <f t="shared" si="20"/>
        <v>4.8495003788934676</v>
      </c>
      <c r="AN67" s="161">
        <f t="shared" si="20"/>
        <v>6.8456273801047907</v>
      </c>
      <c r="AO67" s="161">
        <f t="shared" si="20"/>
        <v>10.188410324351317</v>
      </c>
      <c r="AP67" s="161">
        <f t="shared" si="20"/>
        <v>13.854998049146229</v>
      </c>
      <c r="AQ67" s="161">
        <f t="shared" si="20"/>
        <v>14.414932675829251</v>
      </c>
      <c r="AR67" s="161">
        <f t="shared" si="20"/>
        <v>8.8821996094739184</v>
      </c>
      <c r="AS67" s="161">
        <f t="shared" si="20"/>
        <v>2.694738142338049</v>
      </c>
      <c r="AT67" s="161">
        <f t="shared" si="20"/>
        <v>2.9572584208277464</v>
      </c>
      <c r="AU67" s="161" t="str">
        <f t="shared" si="20"/>
        <v>―</v>
      </c>
      <c r="AV67" s="161" t="str">
        <f t="shared" si="20"/>
        <v>―</v>
      </c>
      <c r="AW67" s="161" t="str">
        <f t="shared" si="20"/>
        <v>―</v>
      </c>
      <c r="AX67" s="161" t="str">
        <f t="shared" si="20"/>
        <v>―</v>
      </c>
      <c r="AY67" s="161" t="str">
        <f t="shared" si="20"/>
        <v>―</v>
      </c>
      <c r="AZ67" s="161" t="str">
        <f t="shared" si="20"/>
        <v>―</v>
      </c>
      <c r="BA67" s="161" t="str">
        <f t="shared" si="20"/>
        <v>―</v>
      </c>
      <c r="BB67" s="161" t="str">
        <f t="shared" si="20"/>
        <v>―</v>
      </c>
      <c r="BC67" s="161" t="str">
        <f t="shared" si="20"/>
        <v>―</v>
      </c>
      <c r="BD67" s="161" t="str">
        <f t="shared" si="20"/>
        <v>―</v>
      </c>
      <c r="BE67" s="161" t="str">
        <f t="shared" si="20"/>
        <v>―</v>
      </c>
      <c r="BF67" s="161" t="str">
        <f t="shared" si="20"/>
        <v>―</v>
      </c>
      <c r="BG67" s="161" t="str">
        <f t="shared" si="20"/>
        <v>―</v>
      </c>
      <c r="BH67" s="161" t="str">
        <f t="shared" si="20"/>
        <v>―</v>
      </c>
      <c r="BI67" s="161" t="str">
        <f t="shared" si="20"/>
        <v>―</v>
      </c>
      <c r="BJ67" s="161" t="str">
        <f t="shared" si="20"/>
        <v>―</v>
      </c>
      <c r="BK67" s="161" t="str">
        <f t="shared" si="20"/>
        <v>―</v>
      </c>
      <c r="BL67" s="161" t="str">
        <f t="shared" si="20"/>
        <v>―</v>
      </c>
      <c r="BM67" s="161" t="str">
        <f t="shared" si="20"/>
        <v>―</v>
      </c>
      <c r="BN67" s="161" t="str">
        <f t="shared" si="20"/>
        <v>―</v>
      </c>
      <c r="BO67" s="161" t="str">
        <f t="shared" si="20"/>
        <v>―</v>
      </c>
      <c r="BP67" s="161" t="str">
        <f t="shared" si="20"/>
        <v>―</v>
      </c>
      <c r="BQ67" s="161" t="str">
        <f t="shared" si="20"/>
        <v>―</v>
      </c>
      <c r="BR67" s="161" t="str">
        <f t="shared" si="20"/>
        <v>―</v>
      </c>
      <c r="BS67" s="161" t="str">
        <f t="shared" si="20"/>
        <v>―</v>
      </c>
      <c r="BT67" s="161" t="str">
        <f t="shared" si="20"/>
        <v>―</v>
      </c>
      <c r="BU67" s="161" t="str">
        <f t="shared" si="20"/>
        <v>―</v>
      </c>
      <c r="BV67" s="161" t="str">
        <f t="shared" si="20"/>
        <v>―</v>
      </c>
      <c r="BW67" s="161" t="str">
        <f t="shared" si="20"/>
        <v>―</v>
      </c>
      <c r="BX67" s="161" t="str">
        <f t="shared" si="20"/>
        <v>―</v>
      </c>
      <c r="BY67" s="67"/>
      <c r="BZ67" s="67"/>
      <c r="CB67" s="3"/>
    </row>
    <row r="68" spans="1:80" s="27" customFormat="1" ht="15" customHeight="1" x14ac:dyDescent="0.25">
      <c r="A68" s="38" t="s">
        <v>10</v>
      </c>
      <c r="B68" s="12" t="s">
        <v>363</v>
      </c>
      <c r="C68" s="173">
        <f>+IF(AO68="","―",AO68)</f>
        <v>3.0163146674212049</v>
      </c>
      <c r="D68" s="173">
        <f t="shared" si="19"/>
        <v>13.884431719042723</v>
      </c>
      <c r="E68" s="173">
        <f t="shared" si="19"/>
        <v>15.268325029746421</v>
      </c>
      <c r="F68" s="173">
        <f t="shared" si="19"/>
        <v>4.5620502793261686</v>
      </c>
      <c r="G68" s="173">
        <f t="shared" si="19"/>
        <v>3.6351000289247537</v>
      </c>
      <c r="H68" s="173">
        <f>+IF(AT68="","―",AT68)</f>
        <v>-5.2268959083310307</v>
      </c>
      <c r="I68" s="173"/>
      <c r="J68" s="173"/>
      <c r="K68" s="67"/>
      <c r="L68" s="67" t="s">
        <v>364</v>
      </c>
      <c r="M68" s="108"/>
      <c r="N68" s="108"/>
      <c r="O68" s="108"/>
      <c r="P68" s="108"/>
      <c r="Q68" s="162" t="str">
        <f t="shared" si="20"/>
        <v>―</v>
      </c>
      <c r="R68" s="162" t="str">
        <f t="shared" si="20"/>
        <v>―</v>
      </c>
      <c r="S68" s="162" t="str">
        <f t="shared" si="20"/>
        <v>―</v>
      </c>
      <c r="T68" s="162" t="str">
        <f t="shared" si="20"/>
        <v>―</v>
      </c>
      <c r="U68" s="162" t="str">
        <f t="shared" si="20"/>
        <v>―</v>
      </c>
      <c r="V68" s="162" t="str">
        <f t="shared" si="20"/>
        <v>―</v>
      </c>
      <c r="W68" s="162" t="str">
        <f t="shared" si="20"/>
        <v>―</v>
      </c>
      <c r="X68" s="162" t="str">
        <f t="shared" si="20"/>
        <v>―</v>
      </c>
      <c r="Y68" s="162">
        <f t="shared" si="20"/>
        <v>4.1614210042481448</v>
      </c>
      <c r="Z68" s="162">
        <f t="shared" si="20"/>
        <v>3.7543740762508548</v>
      </c>
      <c r="AA68" s="162">
        <f t="shared" si="20"/>
        <v>3.5611439771773057</v>
      </c>
      <c r="AB68" s="162">
        <f t="shared" si="20"/>
        <v>3.7461780273305267</v>
      </c>
      <c r="AC68" s="162">
        <f t="shared" si="20"/>
        <v>3.5467702058423978</v>
      </c>
      <c r="AD68" s="162">
        <f t="shared" si="20"/>
        <v>4.6059677185323444</v>
      </c>
      <c r="AE68" s="162">
        <f t="shared" si="20"/>
        <v>5.2108374472598085</v>
      </c>
      <c r="AF68" s="162">
        <f t="shared" si="20"/>
        <v>5.4734972178263952</v>
      </c>
      <c r="AG68" s="162">
        <f t="shared" si="20"/>
        <v>4.2763717108375454</v>
      </c>
      <c r="AH68" s="162">
        <f t="shared" si="20"/>
        <v>2.8919581587624199</v>
      </c>
      <c r="AI68" s="162">
        <f t="shared" si="20"/>
        <v>4.2634804352029487</v>
      </c>
      <c r="AJ68" s="162">
        <f t="shared" si="20"/>
        <v>6.8066020791099247</v>
      </c>
      <c r="AK68" s="162">
        <f t="shared" si="20"/>
        <v>11.339964626029641</v>
      </c>
      <c r="AL68" s="162">
        <f t="shared" si="20"/>
        <v>9.3601241763705545</v>
      </c>
      <c r="AM68" s="162">
        <f t="shared" si="20"/>
        <v>4.2872751872679693</v>
      </c>
      <c r="AN68" s="162">
        <f t="shared" si="20"/>
        <v>8.6952493658379417</v>
      </c>
      <c r="AO68" s="162">
        <f t="shared" si="20"/>
        <v>3.0163146674212049</v>
      </c>
      <c r="AP68" s="162">
        <f t="shared" si="20"/>
        <v>13.884431719042723</v>
      </c>
      <c r="AQ68" s="162">
        <f t="shared" si="20"/>
        <v>15.268325029746421</v>
      </c>
      <c r="AR68" s="162">
        <f t="shared" si="20"/>
        <v>4.5620502793261686</v>
      </c>
      <c r="AS68" s="162">
        <f t="shared" si="20"/>
        <v>3.6351000289247537</v>
      </c>
      <c r="AT68" s="162">
        <f>IF(OR(AT59&lt;=0,AP59&lt;=0),"―",(AT59/AP59-1)*100)</f>
        <v>-5.2268959083310307</v>
      </c>
      <c r="AU68" s="162" t="str">
        <f t="shared" si="20"/>
        <v>―</v>
      </c>
      <c r="AV68" s="162" t="str">
        <f t="shared" si="20"/>
        <v>―</v>
      </c>
      <c r="AW68" s="162" t="str">
        <f t="shared" si="20"/>
        <v>―</v>
      </c>
      <c r="AX68" s="162" t="str">
        <f t="shared" si="20"/>
        <v>―</v>
      </c>
      <c r="AY68" s="162" t="str">
        <f t="shared" si="20"/>
        <v>―</v>
      </c>
      <c r="AZ68" s="162" t="str">
        <f t="shared" si="20"/>
        <v>―</v>
      </c>
      <c r="BA68" s="162" t="str">
        <f t="shared" si="20"/>
        <v>―</v>
      </c>
      <c r="BB68" s="162" t="str">
        <f t="shared" si="20"/>
        <v>―</v>
      </c>
      <c r="BC68" s="162" t="str">
        <f t="shared" si="20"/>
        <v>―</v>
      </c>
      <c r="BD68" s="162" t="str">
        <f t="shared" si="20"/>
        <v>―</v>
      </c>
      <c r="BE68" s="162" t="str">
        <f t="shared" si="20"/>
        <v>―</v>
      </c>
      <c r="BF68" s="162" t="str">
        <f t="shared" si="20"/>
        <v>―</v>
      </c>
      <c r="BG68" s="162" t="str">
        <f t="shared" si="20"/>
        <v>―</v>
      </c>
      <c r="BH68" s="162" t="str">
        <f t="shared" si="20"/>
        <v>―</v>
      </c>
      <c r="BI68" s="162" t="str">
        <f t="shared" si="20"/>
        <v>―</v>
      </c>
      <c r="BJ68" s="162" t="str">
        <f t="shared" si="20"/>
        <v>―</v>
      </c>
      <c r="BK68" s="162" t="str">
        <f t="shared" si="20"/>
        <v>―</v>
      </c>
      <c r="BL68" s="162" t="str">
        <f t="shared" si="20"/>
        <v>―</v>
      </c>
      <c r="BM68" s="162" t="str">
        <f t="shared" si="20"/>
        <v>―</v>
      </c>
      <c r="BN68" s="162" t="str">
        <f t="shared" si="20"/>
        <v>―</v>
      </c>
      <c r="BO68" s="162" t="str">
        <f t="shared" si="20"/>
        <v>―</v>
      </c>
      <c r="BP68" s="162" t="str">
        <f t="shared" si="20"/>
        <v>―</v>
      </c>
      <c r="BQ68" s="162" t="str">
        <f t="shared" si="20"/>
        <v>―</v>
      </c>
      <c r="BR68" s="162" t="str">
        <f t="shared" si="20"/>
        <v>―</v>
      </c>
      <c r="BS68" s="162" t="str">
        <f t="shared" si="20"/>
        <v>―</v>
      </c>
      <c r="BT68" s="162" t="str">
        <f t="shared" si="20"/>
        <v>―</v>
      </c>
      <c r="BU68" s="162" t="str">
        <f t="shared" si="20"/>
        <v>―</v>
      </c>
      <c r="BV68" s="162" t="str">
        <f t="shared" si="20"/>
        <v>―</v>
      </c>
      <c r="BW68" s="162" t="str">
        <f t="shared" si="20"/>
        <v>―</v>
      </c>
      <c r="BX68" s="162" t="str">
        <f t="shared" si="20"/>
        <v>―</v>
      </c>
      <c r="BY68" s="67"/>
      <c r="BZ68" s="67"/>
      <c r="CB68" s="3"/>
    </row>
    <row r="69" spans="1:80" s="27" customFormat="1" ht="15" customHeight="1" x14ac:dyDescent="0.25">
      <c r="A69" s="42" t="s">
        <v>11</v>
      </c>
      <c r="B69" s="14" t="s">
        <v>44</v>
      </c>
      <c r="C69" s="174">
        <f>+IF(AO69="","―",AO69)</f>
        <v>3.5212973135590353</v>
      </c>
      <c r="D69" s="174">
        <f t="shared" si="19"/>
        <v>1.4495681496407009</v>
      </c>
      <c r="E69" s="174">
        <f t="shared" si="19"/>
        <v>0.59470835433539371</v>
      </c>
      <c r="F69" s="174">
        <f t="shared" si="19"/>
        <v>2.3643747084284517</v>
      </c>
      <c r="G69" s="174">
        <f t="shared" si="19"/>
        <v>4.4462621549958392</v>
      </c>
      <c r="H69" s="174">
        <f t="shared" si="19"/>
        <v>14.657490295689968</v>
      </c>
      <c r="I69" s="174"/>
      <c r="J69" s="174"/>
      <c r="K69" s="67"/>
      <c r="L69" s="67" t="s">
        <v>365</v>
      </c>
      <c r="M69" s="108"/>
      <c r="N69" s="108"/>
      <c r="O69" s="108"/>
      <c r="P69" s="108"/>
      <c r="Q69" s="162" t="str">
        <f t="shared" si="20"/>
        <v>―</v>
      </c>
      <c r="R69" s="162" t="str">
        <f t="shared" si="20"/>
        <v>―</v>
      </c>
      <c r="S69" s="162" t="str">
        <f t="shared" si="20"/>
        <v>―</v>
      </c>
      <c r="T69" s="162" t="str">
        <f t="shared" si="20"/>
        <v>―</v>
      </c>
      <c r="U69" s="162" t="str">
        <f t="shared" si="20"/>
        <v>―</v>
      </c>
      <c r="V69" s="162" t="str">
        <f t="shared" si="20"/>
        <v>―</v>
      </c>
      <c r="W69" s="162" t="str">
        <f t="shared" si="20"/>
        <v>―</v>
      </c>
      <c r="X69" s="162" t="str">
        <f t="shared" si="20"/>
        <v>―</v>
      </c>
      <c r="Y69" s="162">
        <f t="shared" si="20"/>
        <v>66.314263573105976</v>
      </c>
      <c r="Z69" s="162">
        <f t="shared" si="20"/>
        <v>55.574307793467568</v>
      </c>
      <c r="AA69" s="162">
        <f t="shared" si="20"/>
        <v>32.65700615979847</v>
      </c>
      <c r="AB69" s="162">
        <f t="shared" si="20"/>
        <v>25.25922435581489</v>
      </c>
      <c r="AC69" s="162">
        <f t="shared" si="20"/>
        <v>38.276442829107118</v>
      </c>
      <c r="AD69" s="162">
        <f t="shared" si="20"/>
        <v>40.342818081051448</v>
      </c>
      <c r="AE69" s="162">
        <f t="shared" si="20"/>
        <v>34.999396363933059</v>
      </c>
      <c r="AF69" s="162">
        <f t="shared" si="20"/>
        <v>19.639000087514823</v>
      </c>
      <c r="AG69" s="162">
        <f t="shared" si="20"/>
        <v>10.259307150171693</v>
      </c>
      <c r="AH69" s="162">
        <f t="shared" si="20"/>
        <v>12.923390022919135</v>
      </c>
      <c r="AI69" s="162">
        <f t="shared" si="20"/>
        <v>29.036792346403463</v>
      </c>
      <c r="AJ69" s="162">
        <f t="shared" si="20"/>
        <v>29.197017385230573</v>
      </c>
      <c r="AK69" s="162">
        <f t="shared" si="20"/>
        <v>24.856398834955073</v>
      </c>
      <c r="AL69" s="162">
        <f t="shared" si="20"/>
        <v>22.146431300704549</v>
      </c>
      <c r="AM69" s="162">
        <f t="shared" si="20"/>
        <v>4.7847940188874061</v>
      </c>
      <c r="AN69" s="162">
        <f t="shared" si="20"/>
        <v>2.2153893795578528</v>
      </c>
      <c r="AO69" s="162">
        <f t="shared" si="20"/>
        <v>3.5212973135590353</v>
      </c>
      <c r="AP69" s="162">
        <f t="shared" si="20"/>
        <v>1.4495681496407009</v>
      </c>
      <c r="AQ69" s="162">
        <f t="shared" si="20"/>
        <v>0.59470835433539371</v>
      </c>
      <c r="AR69" s="162">
        <f t="shared" si="20"/>
        <v>2.3643747084284517</v>
      </c>
      <c r="AS69" s="162">
        <f t="shared" si="20"/>
        <v>4.4462621549958392</v>
      </c>
      <c r="AT69" s="162">
        <f t="shared" si="20"/>
        <v>14.657490295689968</v>
      </c>
      <c r="AU69" s="162" t="str">
        <f t="shared" si="20"/>
        <v>―</v>
      </c>
      <c r="AV69" s="162" t="str">
        <f t="shared" si="20"/>
        <v>―</v>
      </c>
      <c r="AW69" s="162" t="str">
        <f t="shared" si="20"/>
        <v>―</v>
      </c>
      <c r="AX69" s="162" t="str">
        <f t="shared" si="20"/>
        <v>―</v>
      </c>
      <c r="AY69" s="162" t="str">
        <f t="shared" si="20"/>
        <v>―</v>
      </c>
      <c r="AZ69" s="162" t="str">
        <f t="shared" si="20"/>
        <v>―</v>
      </c>
      <c r="BA69" s="162" t="str">
        <f t="shared" si="20"/>
        <v>―</v>
      </c>
      <c r="BB69" s="162" t="str">
        <f t="shared" si="20"/>
        <v>―</v>
      </c>
      <c r="BC69" s="162" t="str">
        <f t="shared" si="20"/>
        <v>―</v>
      </c>
      <c r="BD69" s="162" t="str">
        <f t="shared" si="20"/>
        <v>―</v>
      </c>
      <c r="BE69" s="162" t="str">
        <f t="shared" si="20"/>
        <v>―</v>
      </c>
      <c r="BF69" s="162" t="str">
        <f t="shared" si="20"/>
        <v>―</v>
      </c>
      <c r="BG69" s="162" t="str">
        <f t="shared" si="20"/>
        <v>―</v>
      </c>
      <c r="BH69" s="162" t="str">
        <f t="shared" si="20"/>
        <v>―</v>
      </c>
      <c r="BI69" s="162" t="str">
        <f t="shared" si="20"/>
        <v>―</v>
      </c>
      <c r="BJ69" s="162" t="str">
        <f t="shared" si="20"/>
        <v>―</v>
      </c>
      <c r="BK69" s="162" t="str">
        <f t="shared" si="20"/>
        <v>―</v>
      </c>
      <c r="BL69" s="162" t="str">
        <f t="shared" si="20"/>
        <v>―</v>
      </c>
      <c r="BM69" s="162" t="str">
        <f t="shared" si="20"/>
        <v>―</v>
      </c>
      <c r="BN69" s="162" t="str">
        <f t="shared" si="20"/>
        <v>―</v>
      </c>
      <c r="BO69" s="162" t="str">
        <f t="shared" si="20"/>
        <v>―</v>
      </c>
      <c r="BP69" s="162" t="str">
        <f t="shared" si="20"/>
        <v>―</v>
      </c>
      <c r="BQ69" s="162" t="str">
        <f t="shared" si="20"/>
        <v>―</v>
      </c>
      <c r="BR69" s="162" t="str">
        <f t="shared" si="20"/>
        <v>―</v>
      </c>
      <c r="BS69" s="162" t="str">
        <f t="shared" si="20"/>
        <v>―</v>
      </c>
      <c r="BT69" s="162" t="str">
        <f t="shared" si="20"/>
        <v>―</v>
      </c>
      <c r="BU69" s="162" t="str">
        <f t="shared" si="20"/>
        <v>―</v>
      </c>
      <c r="BV69" s="162" t="str">
        <f t="shared" si="20"/>
        <v>―</v>
      </c>
      <c r="BW69" s="162" t="str">
        <f t="shared" si="20"/>
        <v>―</v>
      </c>
      <c r="BX69" s="162" t="str">
        <f t="shared" si="20"/>
        <v>―</v>
      </c>
      <c r="BY69" s="67"/>
      <c r="BZ69" s="67"/>
      <c r="CB69" s="3"/>
    </row>
    <row r="70" spans="1:80" s="27" customFormat="1" ht="15" customHeight="1" x14ac:dyDescent="0.25">
      <c r="B70" s="73"/>
      <c r="C70" s="73"/>
      <c r="D70" s="73"/>
      <c r="E70" s="73"/>
      <c r="F70" s="74"/>
      <c r="G70" s="74"/>
      <c r="H70" s="74"/>
      <c r="I70" s="74"/>
      <c r="J70" s="67"/>
      <c r="K70" s="67"/>
      <c r="L70" s="67" t="s">
        <v>366</v>
      </c>
      <c r="M70" s="108"/>
      <c r="N70" s="108"/>
      <c r="O70" s="108"/>
      <c r="P70" s="108"/>
      <c r="Q70" s="162" t="str">
        <f t="shared" si="20"/>
        <v>―</v>
      </c>
      <c r="R70" s="162" t="str">
        <f t="shared" si="20"/>
        <v>―</v>
      </c>
      <c r="S70" s="162" t="str">
        <f t="shared" si="20"/>
        <v>―</v>
      </c>
      <c r="T70" s="162" t="str">
        <f t="shared" si="20"/>
        <v>―</v>
      </c>
      <c r="U70" s="162" t="str">
        <f t="shared" si="20"/>
        <v>―</v>
      </c>
      <c r="V70" s="162" t="str">
        <f t="shared" si="20"/>
        <v>―</v>
      </c>
      <c r="W70" s="162" t="str">
        <f t="shared" si="20"/>
        <v>―</v>
      </c>
      <c r="X70" s="162" t="str">
        <f t="shared" si="20"/>
        <v>―</v>
      </c>
      <c r="Y70" s="162">
        <f t="shared" si="20"/>
        <v>19.350947256460159</v>
      </c>
      <c r="Z70" s="162">
        <f t="shared" si="20"/>
        <v>16.627263731938967</v>
      </c>
      <c r="AA70" s="162">
        <f t="shared" si="20"/>
        <v>6.9379641380191259</v>
      </c>
      <c r="AB70" s="162">
        <f t="shared" si="20"/>
        <v>4.9393951623113219</v>
      </c>
      <c r="AC70" s="162">
        <f t="shared" si="20"/>
        <v>22.659700910479263</v>
      </c>
      <c r="AD70" s="162">
        <f t="shared" si="20"/>
        <v>16.851143303881976</v>
      </c>
      <c r="AE70" s="162">
        <f t="shared" si="20"/>
        <v>15.876425953885942</v>
      </c>
      <c r="AF70" s="162">
        <f t="shared" si="20"/>
        <v>21.522697678579949</v>
      </c>
      <c r="AG70" s="162">
        <f t="shared" si="20"/>
        <v>28.033643197443837</v>
      </c>
      <c r="AH70" s="162">
        <f t="shared" si="20"/>
        <v>24.991578162231363</v>
      </c>
      <c r="AI70" s="162">
        <f t="shared" si="20"/>
        <v>23.020385924261809</v>
      </c>
      <c r="AJ70" s="162">
        <f t="shared" si="20"/>
        <v>28.231755149609604</v>
      </c>
      <c r="AK70" s="162">
        <f t="shared" si="20"/>
        <v>20.388467119164623</v>
      </c>
      <c r="AL70" s="162">
        <f t="shared" si="20"/>
        <v>19.74620793665558</v>
      </c>
      <c r="AM70" s="162">
        <f t="shared" si="20"/>
        <v>20.655607629753426</v>
      </c>
      <c r="AN70" s="162">
        <f t="shared" si="20"/>
        <v>44.851463029253622</v>
      </c>
      <c r="AO70" s="162">
        <f t="shared" si="20"/>
        <v>287.46582611049536</v>
      </c>
      <c r="AP70" s="162">
        <f t="shared" si="20"/>
        <v>225.14449329617304</v>
      </c>
      <c r="AQ70" s="162">
        <f t="shared" si="20"/>
        <v>228.17914394818294</v>
      </c>
      <c r="AR70" s="162">
        <f t="shared" si="20"/>
        <v>167.77128806325021</v>
      </c>
      <c r="AS70" s="162">
        <f t="shared" si="20"/>
        <v>-10.100382388619799</v>
      </c>
      <c r="AT70" s="162">
        <f t="shared" si="20"/>
        <v>6.4975679304760225</v>
      </c>
      <c r="AU70" s="162" t="str">
        <f t="shared" si="20"/>
        <v>―</v>
      </c>
      <c r="AV70" s="162" t="str">
        <f t="shared" si="20"/>
        <v>―</v>
      </c>
      <c r="AW70" s="162" t="str">
        <f t="shared" si="20"/>
        <v>―</v>
      </c>
      <c r="AX70" s="162" t="str">
        <f t="shared" si="20"/>
        <v>―</v>
      </c>
      <c r="AY70" s="162" t="str">
        <f t="shared" si="20"/>
        <v>―</v>
      </c>
      <c r="AZ70" s="162" t="str">
        <f t="shared" si="20"/>
        <v>―</v>
      </c>
      <c r="BA70" s="162" t="str">
        <f t="shared" si="20"/>
        <v>―</v>
      </c>
      <c r="BB70" s="162" t="str">
        <f t="shared" si="20"/>
        <v>―</v>
      </c>
      <c r="BC70" s="162" t="str">
        <f t="shared" si="20"/>
        <v>―</v>
      </c>
      <c r="BD70" s="162" t="str">
        <f t="shared" si="20"/>
        <v>―</v>
      </c>
      <c r="BE70" s="162" t="str">
        <f t="shared" si="20"/>
        <v>―</v>
      </c>
      <c r="BF70" s="162" t="str">
        <f t="shared" si="20"/>
        <v>―</v>
      </c>
      <c r="BG70" s="162" t="str">
        <f t="shared" si="20"/>
        <v>―</v>
      </c>
      <c r="BH70" s="162" t="str">
        <f t="shared" si="20"/>
        <v>―</v>
      </c>
      <c r="BI70" s="162" t="str">
        <f t="shared" si="20"/>
        <v>―</v>
      </c>
      <c r="BJ70" s="162" t="str">
        <f t="shared" si="20"/>
        <v>―</v>
      </c>
      <c r="BK70" s="162" t="str">
        <f t="shared" si="20"/>
        <v>―</v>
      </c>
      <c r="BL70" s="162" t="str">
        <f t="shared" si="20"/>
        <v>―</v>
      </c>
      <c r="BM70" s="162" t="str">
        <f t="shared" si="20"/>
        <v>―</v>
      </c>
      <c r="BN70" s="162" t="str">
        <f t="shared" si="20"/>
        <v>―</v>
      </c>
      <c r="BO70" s="162" t="str">
        <f t="shared" si="20"/>
        <v>―</v>
      </c>
      <c r="BP70" s="162" t="str">
        <f t="shared" si="20"/>
        <v>―</v>
      </c>
      <c r="BQ70" s="162" t="str">
        <f t="shared" si="20"/>
        <v>―</v>
      </c>
      <c r="BR70" s="162" t="str">
        <f t="shared" si="20"/>
        <v>―</v>
      </c>
      <c r="BS70" s="162" t="str">
        <f t="shared" si="20"/>
        <v>―</v>
      </c>
      <c r="BT70" s="162" t="str">
        <f t="shared" si="20"/>
        <v>―</v>
      </c>
      <c r="BU70" s="162" t="str">
        <f t="shared" si="20"/>
        <v>―</v>
      </c>
      <c r="BV70" s="162" t="str">
        <f t="shared" si="20"/>
        <v>―</v>
      </c>
      <c r="BW70" s="162" t="str">
        <f t="shared" si="20"/>
        <v>―</v>
      </c>
      <c r="BX70" s="162" t="str">
        <f t="shared" si="20"/>
        <v>―</v>
      </c>
      <c r="BY70" s="67"/>
      <c r="BZ70" s="67"/>
      <c r="CB70" s="3"/>
    </row>
    <row r="71" spans="1:80" s="27" customFormat="1" ht="15" customHeight="1" x14ac:dyDescent="0.25">
      <c r="B71" s="73"/>
      <c r="C71" s="73"/>
      <c r="D71" s="73"/>
      <c r="E71" s="73"/>
      <c r="F71" s="74"/>
      <c r="G71" s="74"/>
      <c r="H71" s="74"/>
      <c r="I71" s="74"/>
      <c r="J71" s="67"/>
      <c r="K71" s="67"/>
      <c r="L71" s="67" t="s">
        <v>367</v>
      </c>
      <c r="M71" s="109"/>
      <c r="N71" s="109"/>
      <c r="O71" s="109"/>
      <c r="P71" s="109"/>
      <c r="Q71" s="163" t="str">
        <f t="shared" si="20"/>
        <v>―</v>
      </c>
      <c r="R71" s="163" t="str">
        <f t="shared" si="20"/>
        <v>―</v>
      </c>
      <c r="S71" s="163" t="str">
        <f t="shared" si="20"/>
        <v>―</v>
      </c>
      <c r="T71" s="163" t="str">
        <f t="shared" si="20"/>
        <v>―</v>
      </c>
      <c r="U71" s="163" t="str">
        <f t="shared" si="20"/>
        <v>―</v>
      </c>
      <c r="V71" s="163" t="str">
        <f t="shared" si="20"/>
        <v>―</v>
      </c>
      <c r="W71" s="163" t="str">
        <f t="shared" si="20"/>
        <v>―</v>
      </c>
      <c r="X71" s="163" t="str">
        <f t="shared" si="20"/>
        <v>―</v>
      </c>
      <c r="Y71" s="163">
        <f t="shared" si="20"/>
        <v>-2.2324293330491241</v>
      </c>
      <c r="Z71" s="163">
        <f t="shared" si="20"/>
        <v>-22.139553561920287</v>
      </c>
      <c r="AA71" s="163">
        <f t="shared" si="20"/>
        <v>-24.285254553887349</v>
      </c>
      <c r="AB71" s="163">
        <f t="shared" si="20"/>
        <v>-3.3424896059164211</v>
      </c>
      <c r="AC71" s="163">
        <f t="shared" si="20"/>
        <v>-33.972851161018994</v>
      </c>
      <c r="AD71" s="163">
        <f t="shared" si="20"/>
        <v>-12.299995046725831</v>
      </c>
      <c r="AE71" s="163">
        <f t="shared" si="20"/>
        <v>-2.0385247163627107</v>
      </c>
      <c r="AF71" s="163">
        <f t="shared" ref="AF71:BX71" si="21">IF(OR(AF62&lt;=0,AB62&lt;=0),"―",(AF62/AB62-1)*100)</f>
        <v>-19.464965619458809</v>
      </c>
      <c r="AG71" s="163">
        <f t="shared" si="21"/>
        <v>11.822422565308276</v>
      </c>
      <c r="AH71" s="163">
        <f t="shared" si="21"/>
        <v>18.1379223992578</v>
      </c>
      <c r="AI71" s="163">
        <f t="shared" si="21"/>
        <v>15.960599877324988</v>
      </c>
      <c r="AJ71" s="163">
        <f t="shared" si="21"/>
        <v>25.562027276596933</v>
      </c>
      <c r="AK71" s="163">
        <f t="shared" si="21"/>
        <v>2.1416722263394972</v>
      </c>
      <c r="AL71" s="163">
        <f t="shared" si="21"/>
        <v>-10.668056942947512</v>
      </c>
      <c r="AM71" s="163">
        <f t="shared" si="21"/>
        <v>2.8787757308659456</v>
      </c>
      <c r="AN71" s="163">
        <f t="shared" si="21"/>
        <v>1.3042579460776915</v>
      </c>
      <c r="AO71" s="163">
        <f t="shared" si="21"/>
        <v>24.72684424999272</v>
      </c>
      <c r="AP71" s="163">
        <f t="shared" si="21"/>
        <v>2.2099699954359453</v>
      </c>
      <c r="AQ71" s="163">
        <f t="shared" si="21"/>
        <v>12.286473956641819</v>
      </c>
      <c r="AR71" s="163">
        <f t="shared" si="21"/>
        <v>18.596577675479931</v>
      </c>
      <c r="AS71" s="163">
        <f t="shared" si="21"/>
        <v>-11.434234140670952</v>
      </c>
      <c r="AT71" s="163">
        <f t="shared" si="21"/>
        <v>20.092034999584051</v>
      </c>
      <c r="AU71" s="163" t="str">
        <f t="shared" si="21"/>
        <v>―</v>
      </c>
      <c r="AV71" s="163" t="str">
        <f t="shared" si="21"/>
        <v>―</v>
      </c>
      <c r="AW71" s="163" t="str">
        <f t="shared" si="21"/>
        <v>―</v>
      </c>
      <c r="AX71" s="163" t="str">
        <f t="shared" si="21"/>
        <v>―</v>
      </c>
      <c r="AY71" s="163" t="str">
        <f t="shared" si="21"/>
        <v>―</v>
      </c>
      <c r="AZ71" s="163" t="str">
        <f t="shared" si="21"/>
        <v>―</v>
      </c>
      <c r="BA71" s="163" t="str">
        <f t="shared" si="21"/>
        <v>―</v>
      </c>
      <c r="BB71" s="163" t="str">
        <f t="shared" si="21"/>
        <v>―</v>
      </c>
      <c r="BC71" s="163" t="str">
        <f t="shared" si="21"/>
        <v>―</v>
      </c>
      <c r="BD71" s="163" t="str">
        <f t="shared" si="21"/>
        <v>―</v>
      </c>
      <c r="BE71" s="163" t="str">
        <f t="shared" si="21"/>
        <v>―</v>
      </c>
      <c r="BF71" s="163" t="str">
        <f t="shared" si="21"/>
        <v>―</v>
      </c>
      <c r="BG71" s="163" t="str">
        <f t="shared" si="21"/>
        <v>―</v>
      </c>
      <c r="BH71" s="163" t="str">
        <f t="shared" si="21"/>
        <v>―</v>
      </c>
      <c r="BI71" s="163" t="str">
        <f t="shared" si="21"/>
        <v>―</v>
      </c>
      <c r="BJ71" s="163" t="str">
        <f t="shared" si="21"/>
        <v>―</v>
      </c>
      <c r="BK71" s="163" t="str">
        <f t="shared" si="21"/>
        <v>―</v>
      </c>
      <c r="BL71" s="163" t="str">
        <f t="shared" si="21"/>
        <v>―</v>
      </c>
      <c r="BM71" s="163" t="str">
        <f t="shared" si="21"/>
        <v>―</v>
      </c>
      <c r="BN71" s="163" t="str">
        <f t="shared" si="21"/>
        <v>―</v>
      </c>
      <c r="BO71" s="163" t="str">
        <f t="shared" si="21"/>
        <v>―</v>
      </c>
      <c r="BP71" s="163" t="str">
        <f t="shared" si="21"/>
        <v>―</v>
      </c>
      <c r="BQ71" s="163" t="str">
        <f t="shared" si="21"/>
        <v>―</v>
      </c>
      <c r="BR71" s="163" t="str">
        <f t="shared" si="21"/>
        <v>―</v>
      </c>
      <c r="BS71" s="163" t="str">
        <f t="shared" si="21"/>
        <v>―</v>
      </c>
      <c r="BT71" s="163" t="str">
        <f t="shared" si="21"/>
        <v>―</v>
      </c>
      <c r="BU71" s="163" t="str">
        <f t="shared" si="21"/>
        <v>―</v>
      </c>
      <c r="BV71" s="163" t="str">
        <f t="shared" si="21"/>
        <v>―</v>
      </c>
      <c r="BW71" s="163" t="str">
        <f t="shared" si="21"/>
        <v>―</v>
      </c>
      <c r="BX71" s="163" t="str">
        <f t="shared" si="21"/>
        <v>―</v>
      </c>
      <c r="BY71" s="67"/>
      <c r="BZ71" s="67"/>
      <c r="CB71" s="3"/>
    </row>
    <row r="72" spans="1:80" s="27" customFormat="1" ht="15" customHeight="1" x14ac:dyDescent="0.25">
      <c r="B72" s="73"/>
      <c r="C72" s="73"/>
      <c r="D72" s="73"/>
      <c r="E72" s="73"/>
      <c r="F72" s="74"/>
      <c r="G72" s="74"/>
      <c r="H72" s="74"/>
      <c r="I72" s="74"/>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B72" s="3"/>
    </row>
    <row r="73" spans="1:80" s="27" customFormat="1" ht="15" customHeight="1" x14ac:dyDescent="0.25">
      <c r="B73" s="73"/>
      <c r="C73" s="73"/>
      <c r="D73" s="73"/>
      <c r="E73" s="73"/>
      <c r="F73" s="74"/>
      <c r="G73" s="74"/>
      <c r="H73" s="74"/>
      <c r="I73" s="74"/>
      <c r="J73" s="67"/>
      <c r="K73" s="67"/>
      <c r="L73" s="114" t="s">
        <v>592</v>
      </c>
      <c r="M73" s="67" t="s">
        <v>358</v>
      </c>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B73" s="3"/>
    </row>
    <row r="74" spans="1:80" s="27" customFormat="1" ht="15" customHeight="1" x14ac:dyDescent="0.25">
      <c r="B74" s="73"/>
      <c r="C74" s="73"/>
      <c r="D74" s="73"/>
      <c r="E74" s="73"/>
      <c r="F74" s="74"/>
      <c r="G74" s="74"/>
      <c r="H74" s="74"/>
      <c r="I74" s="74"/>
      <c r="J74" s="67"/>
      <c r="K74" s="67"/>
      <c r="L74" s="67"/>
      <c r="M74" s="342" t="str">
        <f>M56</f>
        <v>FY2015</v>
      </c>
      <c r="N74" s="343"/>
      <c r="O74" s="343"/>
      <c r="P74" s="344"/>
      <c r="Q74" s="342" t="str">
        <f>Q56</f>
        <v>FY2016</v>
      </c>
      <c r="R74" s="343"/>
      <c r="S74" s="343"/>
      <c r="T74" s="344"/>
      <c r="U74" s="342" t="str">
        <f>U56</f>
        <v>FY2017</v>
      </c>
      <c r="V74" s="343"/>
      <c r="W74" s="343"/>
      <c r="X74" s="344"/>
      <c r="Y74" s="342" t="str">
        <f>Y56</f>
        <v>FY2018</v>
      </c>
      <c r="Z74" s="343"/>
      <c r="AA74" s="343"/>
      <c r="AB74" s="344"/>
      <c r="AC74" s="342" t="str">
        <f>AC56</f>
        <v>FY2019</v>
      </c>
      <c r="AD74" s="343"/>
      <c r="AE74" s="343"/>
      <c r="AF74" s="344"/>
      <c r="AG74" s="342" t="str">
        <f>AG56</f>
        <v>FY2020</v>
      </c>
      <c r="AH74" s="343"/>
      <c r="AI74" s="343"/>
      <c r="AJ74" s="344"/>
      <c r="AK74" s="342" t="str">
        <f>AK56</f>
        <v>FY2021</v>
      </c>
      <c r="AL74" s="343"/>
      <c r="AM74" s="343"/>
      <c r="AN74" s="344"/>
      <c r="AO74" s="342" t="str">
        <f>AO56</f>
        <v>FY2022</v>
      </c>
      <c r="AP74" s="343"/>
      <c r="AQ74" s="343"/>
      <c r="AR74" s="344"/>
      <c r="AS74" s="342" t="str">
        <f>AS56</f>
        <v>FY2023</v>
      </c>
      <c r="AT74" s="343"/>
      <c r="AU74" s="343"/>
      <c r="AV74" s="344"/>
      <c r="AW74" s="342" t="str">
        <f>AW56</f>
        <v>FY2024</v>
      </c>
      <c r="AX74" s="343"/>
      <c r="AY74" s="343"/>
      <c r="AZ74" s="344"/>
      <c r="BA74" s="342" t="str">
        <f>BA56</f>
        <v>FY2025</v>
      </c>
      <c r="BB74" s="343"/>
      <c r="BC74" s="343"/>
      <c r="BD74" s="344"/>
      <c r="BE74" s="342" t="str">
        <f>BE56</f>
        <v>FY2026</v>
      </c>
      <c r="BF74" s="343"/>
      <c r="BG74" s="343"/>
      <c r="BH74" s="344"/>
      <c r="BI74" s="342" t="str">
        <f>BI56</f>
        <v>FY2027</v>
      </c>
      <c r="BJ74" s="343"/>
      <c r="BK74" s="343"/>
      <c r="BL74" s="344"/>
      <c r="BM74" s="342" t="str">
        <f>BM56</f>
        <v>FY2028</v>
      </c>
      <c r="BN74" s="343"/>
      <c r="BO74" s="343"/>
      <c r="BP74" s="344"/>
      <c r="BQ74" s="342" t="str">
        <f>BQ56</f>
        <v>FY2029</v>
      </c>
      <c r="BR74" s="343"/>
      <c r="BS74" s="343"/>
      <c r="BT74" s="344"/>
      <c r="BU74" s="342" t="str">
        <f>BU56</f>
        <v>FY2030</v>
      </c>
      <c r="BV74" s="343"/>
      <c r="BW74" s="343"/>
      <c r="BX74" s="344"/>
      <c r="BY74" s="67"/>
      <c r="BZ74" s="67"/>
      <c r="CB74" s="3"/>
    </row>
    <row r="75" spans="1:80" s="27" customFormat="1" ht="15" customHeight="1" x14ac:dyDescent="0.25">
      <c r="B75" s="73"/>
      <c r="C75" s="73"/>
      <c r="D75" s="73"/>
      <c r="E75" s="73"/>
      <c r="F75" s="74"/>
      <c r="G75" s="74"/>
      <c r="H75" s="74"/>
      <c r="I75" s="74"/>
      <c r="J75" s="67"/>
      <c r="K75" s="67"/>
      <c r="L75" s="67"/>
      <c r="M75" s="33" t="s">
        <v>380</v>
      </c>
      <c r="N75" s="33" t="s">
        <v>388</v>
      </c>
      <c r="O75" s="33" t="s">
        <v>389</v>
      </c>
      <c r="P75" s="34" t="s">
        <v>277</v>
      </c>
      <c r="Q75" s="33" t="str">
        <f>M75</f>
        <v>Q1</v>
      </c>
      <c r="R75" s="33" t="str">
        <f t="shared" ref="R75:BX75" si="22">N75</f>
        <v>H1</v>
      </c>
      <c r="S75" s="33" t="str">
        <f t="shared" si="22"/>
        <v>Q3YTD</v>
      </c>
      <c r="T75" s="33" t="str">
        <f t="shared" si="22"/>
        <v>FY</v>
      </c>
      <c r="U75" s="33" t="str">
        <f t="shared" si="22"/>
        <v>Q1</v>
      </c>
      <c r="V75" s="33" t="str">
        <f t="shared" si="22"/>
        <v>H1</v>
      </c>
      <c r="W75" s="33" t="str">
        <f t="shared" si="22"/>
        <v>Q3YTD</v>
      </c>
      <c r="X75" s="33" t="str">
        <f t="shared" si="22"/>
        <v>FY</v>
      </c>
      <c r="Y75" s="33" t="str">
        <f t="shared" si="22"/>
        <v>Q1</v>
      </c>
      <c r="Z75" s="33" t="str">
        <f t="shared" si="22"/>
        <v>H1</v>
      </c>
      <c r="AA75" s="33" t="str">
        <f t="shared" si="22"/>
        <v>Q3YTD</v>
      </c>
      <c r="AB75" s="33" t="str">
        <f t="shared" si="22"/>
        <v>FY</v>
      </c>
      <c r="AC75" s="33" t="str">
        <f t="shared" si="22"/>
        <v>Q1</v>
      </c>
      <c r="AD75" s="33" t="str">
        <f t="shared" si="22"/>
        <v>H1</v>
      </c>
      <c r="AE75" s="33" t="str">
        <f t="shared" si="22"/>
        <v>Q3YTD</v>
      </c>
      <c r="AF75" s="33" t="str">
        <f t="shared" si="22"/>
        <v>FY</v>
      </c>
      <c r="AG75" s="33" t="str">
        <f t="shared" si="22"/>
        <v>Q1</v>
      </c>
      <c r="AH75" s="33" t="str">
        <f t="shared" si="22"/>
        <v>H1</v>
      </c>
      <c r="AI75" s="33" t="str">
        <f t="shared" si="22"/>
        <v>Q3YTD</v>
      </c>
      <c r="AJ75" s="33" t="str">
        <f t="shared" si="22"/>
        <v>FY</v>
      </c>
      <c r="AK75" s="33" t="str">
        <f t="shared" si="22"/>
        <v>Q1</v>
      </c>
      <c r="AL75" s="33" t="str">
        <f t="shared" si="22"/>
        <v>H1</v>
      </c>
      <c r="AM75" s="33" t="str">
        <f t="shared" si="22"/>
        <v>Q3YTD</v>
      </c>
      <c r="AN75" s="33" t="str">
        <f t="shared" si="22"/>
        <v>FY</v>
      </c>
      <c r="AO75" s="33" t="str">
        <f t="shared" si="22"/>
        <v>Q1</v>
      </c>
      <c r="AP75" s="33" t="str">
        <f t="shared" si="22"/>
        <v>H1</v>
      </c>
      <c r="AQ75" s="33" t="str">
        <f t="shared" si="22"/>
        <v>Q3YTD</v>
      </c>
      <c r="AR75" s="33" t="str">
        <f t="shared" si="22"/>
        <v>FY</v>
      </c>
      <c r="AS75" s="33" t="str">
        <f t="shared" si="22"/>
        <v>Q1</v>
      </c>
      <c r="AT75" s="33" t="str">
        <f t="shared" si="22"/>
        <v>H1</v>
      </c>
      <c r="AU75" s="33" t="str">
        <f t="shared" si="22"/>
        <v>Q3YTD</v>
      </c>
      <c r="AV75" s="33" t="str">
        <f t="shared" si="22"/>
        <v>FY</v>
      </c>
      <c r="AW75" s="33" t="str">
        <f t="shared" si="22"/>
        <v>Q1</v>
      </c>
      <c r="AX75" s="33" t="str">
        <f t="shared" si="22"/>
        <v>H1</v>
      </c>
      <c r="AY75" s="33" t="str">
        <f t="shared" si="22"/>
        <v>Q3YTD</v>
      </c>
      <c r="AZ75" s="33" t="str">
        <f t="shared" si="22"/>
        <v>FY</v>
      </c>
      <c r="BA75" s="33" t="str">
        <f t="shared" si="22"/>
        <v>Q1</v>
      </c>
      <c r="BB75" s="33" t="str">
        <f t="shared" si="22"/>
        <v>H1</v>
      </c>
      <c r="BC75" s="33" t="str">
        <f t="shared" si="22"/>
        <v>Q3YTD</v>
      </c>
      <c r="BD75" s="33" t="str">
        <f t="shared" si="22"/>
        <v>FY</v>
      </c>
      <c r="BE75" s="33" t="str">
        <f t="shared" si="22"/>
        <v>Q1</v>
      </c>
      <c r="BF75" s="33" t="str">
        <f t="shared" si="22"/>
        <v>H1</v>
      </c>
      <c r="BG75" s="33" t="str">
        <f t="shared" si="22"/>
        <v>Q3YTD</v>
      </c>
      <c r="BH75" s="33" t="str">
        <f t="shared" si="22"/>
        <v>FY</v>
      </c>
      <c r="BI75" s="33" t="str">
        <f t="shared" si="22"/>
        <v>Q1</v>
      </c>
      <c r="BJ75" s="33" t="str">
        <f t="shared" si="22"/>
        <v>H1</v>
      </c>
      <c r="BK75" s="33" t="str">
        <f t="shared" si="22"/>
        <v>Q3YTD</v>
      </c>
      <c r="BL75" s="33" t="str">
        <f t="shared" si="22"/>
        <v>FY</v>
      </c>
      <c r="BM75" s="33" t="str">
        <f t="shared" si="22"/>
        <v>Q1</v>
      </c>
      <c r="BN75" s="33" t="str">
        <f t="shared" si="22"/>
        <v>H1</v>
      </c>
      <c r="BO75" s="33" t="str">
        <f t="shared" si="22"/>
        <v>Q3YTD</v>
      </c>
      <c r="BP75" s="33" t="str">
        <f t="shared" si="22"/>
        <v>FY</v>
      </c>
      <c r="BQ75" s="33" t="str">
        <f t="shared" si="22"/>
        <v>Q1</v>
      </c>
      <c r="BR75" s="33" t="str">
        <f t="shared" si="22"/>
        <v>H1</v>
      </c>
      <c r="BS75" s="33" t="str">
        <f t="shared" si="22"/>
        <v>Q3YTD</v>
      </c>
      <c r="BT75" s="33" t="str">
        <f t="shared" si="22"/>
        <v>FY</v>
      </c>
      <c r="BU75" s="33" t="str">
        <f t="shared" si="22"/>
        <v>Q1</v>
      </c>
      <c r="BV75" s="33" t="str">
        <f t="shared" si="22"/>
        <v>H1</v>
      </c>
      <c r="BW75" s="33" t="str">
        <f t="shared" si="22"/>
        <v>Q3YTD</v>
      </c>
      <c r="BX75" s="80" t="str">
        <f t="shared" si="22"/>
        <v>FY</v>
      </c>
      <c r="BY75" s="67"/>
      <c r="BZ75" s="67"/>
      <c r="CB75" s="3"/>
    </row>
    <row r="76" spans="1:80" s="27" customFormat="1" ht="15" customHeight="1" x14ac:dyDescent="0.25">
      <c r="B76" s="73"/>
      <c r="C76" s="73"/>
      <c r="D76" s="73"/>
      <c r="E76" s="73"/>
      <c r="F76" s="74"/>
      <c r="G76" s="74"/>
      <c r="H76" s="74"/>
      <c r="I76" s="74"/>
      <c r="J76" s="67"/>
      <c r="K76" s="67"/>
      <c r="L76" s="67" t="s">
        <v>362</v>
      </c>
      <c r="M76" s="107">
        <f>SUM(M77:M80)</f>
        <v>0</v>
      </c>
      <c r="N76" s="107">
        <f t="shared" ref="N76:BX76" si="23">SUM(N77:N80)</f>
        <v>0</v>
      </c>
      <c r="O76" s="107">
        <f t="shared" si="23"/>
        <v>0</v>
      </c>
      <c r="P76" s="107">
        <f t="shared" si="23"/>
        <v>0</v>
      </c>
      <c r="Q76" s="107">
        <f t="shared" si="23"/>
        <v>0</v>
      </c>
      <c r="R76" s="107">
        <f t="shared" si="23"/>
        <v>0</v>
      </c>
      <c r="S76" s="107">
        <f t="shared" si="23"/>
        <v>0</v>
      </c>
      <c r="T76" s="107">
        <f t="shared" si="23"/>
        <v>0</v>
      </c>
      <c r="U76" s="107">
        <f t="shared" si="23"/>
        <v>17427195815</v>
      </c>
      <c r="V76" s="107">
        <f t="shared" si="23"/>
        <v>35263238140</v>
      </c>
      <c r="W76" s="107">
        <f t="shared" si="23"/>
        <v>54345513419</v>
      </c>
      <c r="X76" s="107">
        <f t="shared" si="23"/>
        <v>74329261052</v>
      </c>
      <c r="Y76" s="107">
        <f t="shared" si="23"/>
        <v>20479119598</v>
      </c>
      <c r="Z76" s="107">
        <f t="shared" si="23"/>
        <v>41031454207</v>
      </c>
      <c r="AA76" s="107">
        <f t="shared" si="23"/>
        <v>62248526219</v>
      </c>
      <c r="AB76" s="107">
        <f t="shared" si="23"/>
        <v>84251083116</v>
      </c>
      <c r="AC76" s="107">
        <f t="shared" si="23"/>
        <v>23337981904</v>
      </c>
      <c r="AD76" s="107">
        <f t="shared" si="23"/>
        <v>47061721578</v>
      </c>
      <c r="AE76" s="107">
        <f t="shared" si="23"/>
        <v>71427632436</v>
      </c>
      <c r="AF76" s="107">
        <f t="shared" si="23"/>
        <v>95719822200</v>
      </c>
      <c r="AG76" s="107">
        <f t="shared" si="23"/>
        <v>24960504492</v>
      </c>
      <c r="AH76" s="107">
        <f t="shared" si="23"/>
        <v>50360513480</v>
      </c>
      <c r="AI76" s="107">
        <f t="shared" si="23"/>
        <v>78118953563</v>
      </c>
      <c r="AJ76" s="107">
        <f t="shared" si="23"/>
        <v>106182199681</v>
      </c>
      <c r="AK76" s="107">
        <f t="shared" si="23"/>
        <v>29095009198</v>
      </c>
      <c r="AL76" s="107">
        <f t="shared" si="23"/>
        <v>58150913282</v>
      </c>
      <c r="AM76" s="107">
        <f t="shared" si="23"/>
        <v>87255499022</v>
      </c>
      <c r="AN76" s="107">
        <f t="shared" si="23"/>
        <v>117239850400</v>
      </c>
      <c r="AO76" s="107">
        <f t="shared" si="23"/>
        <v>32059328119</v>
      </c>
      <c r="AP76" s="107">
        <f t="shared" si="23"/>
        <v>65140927147</v>
      </c>
      <c r="AQ76" s="107">
        <f t="shared" si="23"/>
        <v>98440919327</v>
      </c>
      <c r="AR76" s="107">
        <f t="shared" si="23"/>
        <v>131088540646</v>
      </c>
      <c r="AS76" s="107">
        <f t="shared" si="23"/>
        <v>32923243062</v>
      </c>
      <c r="AT76" s="107">
        <f t="shared" si="23"/>
        <v>66983150463</v>
      </c>
      <c r="AU76" s="107">
        <f t="shared" si="23"/>
        <v>0</v>
      </c>
      <c r="AV76" s="107">
        <f t="shared" si="23"/>
        <v>0</v>
      </c>
      <c r="AW76" s="107">
        <f t="shared" si="23"/>
        <v>0</v>
      </c>
      <c r="AX76" s="107">
        <f t="shared" si="23"/>
        <v>0</v>
      </c>
      <c r="AY76" s="107">
        <f t="shared" si="23"/>
        <v>0</v>
      </c>
      <c r="AZ76" s="107">
        <f t="shared" si="23"/>
        <v>0</v>
      </c>
      <c r="BA76" s="107">
        <f t="shared" si="23"/>
        <v>0</v>
      </c>
      <c r="BB76" s="107">
        <f t="shared" si="23"/>
        <v>0</v>
      </c>
      <c r="BC76" s="107">
        <f t="shared" si="23"/>
        <v>0</v>
      </c>
      <c r="BD76" s="107">
        <f t="shared" si="23"/>
        <v>0</v>
      </c>
      <c r="BE76" s="107">
        <f t="shared" si="23"/>
        <v>0</v>
      </c>
      <c r="BF76" s="107">
        <f t="shared" si="23"/>
        <v>0</v>
      </c>
      <c r="BG76" s="107">
        <f t="shared" si="23"/>
        <v>0</v>
      </c>
      <c r="BH76" s="107">
        <f t="shared" si="23"/>
        <v>0</v>
      </c>
      <c r="BI76" s="107">
        <f t="shared" si="23"/>
        <v>0</v>
      </c>
      <c r="BJ76" s="107">
        <f t="shared" si="23"/>
        <v>0</v>
      </c>
      <c r="BK76" s="107">
        <f t="shared" si="23"/>
        <v>0</v>
      </c>
      <c r="BL76" s="107">
        <f t="shared" si="23"/>
        <v>0</v>
      </c>
      <c r="BM76" s="107">
        <f t="shared" si="23"/>
        <v>0</v>
      </c>
      <c r="BN76" s="107">
        <f t="shared" si="23"/>
        <v>0</v>
      </c>
      <c r="BO76" s="107">
        <f t="shared" si="23"/>
        <v>0</v>
      </c>
      <c r="BP76" s="107">
        <f t="shared" si="23"/>
        <v>0</v>
      </c>
      <c r="BQ76" s="107">
        <f t="shared" si="23"/>
        <v>0</v>
      </c>
      <c r="BR76" s="107">
        <f t="shared" si="23"/>
        <v>0</v>
      </c>
      <c r="BS76" s="107">
        <f t="shared" si="23"/>
        <v>0</v>
      </c>
      <c r="BT76" s="107">
        <f t="shared" si="23"/>
        <v>0</v>
      </c>
      <c r="BU76" s="107">
        <f t="shared" si="23"/>
        <v>0</v>
      </c>
      <c r="BV76" s="107">
        <f t="shared" si="23"/>
        <v>0</v>
      </c>
      <c r="BW76" s="107">
        <f t="shared" si="23"/>
        <v>0</v>
      </c>
      <c r="BX76" s="107">
        <f t="shared" si="23"/>
        <v>0</v>
      </c>
      <c r="BY76" s="67"/>
      <c r="BZ76" s="67"/>
      <c r="CB76" s="3"/>
    </row>
    <row r="77" spans="1:80" s="27" customFormat="1" ht="15" customHeight="1" x14ac:dyDescent="0.25">
      <c r="B77" s="73"/>
      <c r="C77" s="73"/>
      <c r="D77" s="73"/>
      <c r="E77" s="73"/>
      <c r="F77" s="74"/>
      <c r="G77" s="74"/>
      <c r="H77" s="74"/>
      <c r="I77" s="74"/>
      <c r="J77" s="67"/>
      <c r="K77" s="67"/>
      <c r="L77" s="67" t="s">
        <v>364</v>
      </c>
      <c r="M77" s="108"/>
      <c r="N77" s="108"/>
      <c r="O77" s="108"/>
      <c r="P77" s="108"/>
      <c r="Q77" s="108"/>
      <c r="R77" s="108"/>
      <c r="S77" s="108"/>
      <c r="T77" s="108"/>
      <c r="U77" s="158">
        <f>'21Q4_P8'!U77</f>
        <v>13244561784</v>
      </c>
      <c r="V77" s="158">
        <f>'21Q4_P8'!V77</f>
        <v>26591319854</v>
      </c>
      <c r="W77" s="158">
        <f>'21Q4_P8'!W77</f>
        <v>40080296685</v>
      </c>
      <c r="X77" s="158">
        <f>'21Q4_P8'!X77</f>
        <v>53601346734</v>
      </c>
      <c r="Y77" s="158">
        <f>'21Q4_P8'!Y77</f>
        <v>13795723760</v>
      </c>
      <c r="Z77" s="158">
        <f>'21Q4_P8'!Z77</f>
        <v>27643569055</v>
      </c>
      <c r="AA77" s="158">
        <f>'21Q4_P8'!AA77</f>
        <v>41612907772</v>
      </c>
      <c r="AB77" s="158">
        <f>'21Q4_P8'!AB77</f>
        <v>55640480427</v>
      </c>
      <c r="AC77" s="158">
        <f>'21Q4_P8'!AC77</f>
        <v>14285026380</v>
      </c>
      <c r="AD77" s="158">
        <f>'21Q4_P8'!AD77</f>
        <v>28770698959</v>
      </c>
      <c r="AE77" s="158">
        <f>'21Q4_P8'!AE77</f>
        <v>43467957209</v>
      </c>
      <c r="AF77" s="158">
        <f>'21Q4_P8'!AF77</f>
        <v>58263328663</v>
      </c>
      <c r="AG77" s="158">
        <f>'21Q4_P8'!AG77</f>
        <v>14895907207</v>
      </c>
      <c r="AH77" s="158">
        <f>'21Q4_P8'!AH77</f>
        <v>29800499376</v>
      </c>
      <c r="AI77" s="158">
        <f>'21Q4_P8'!AI77</f>
        <v>45124372356</v>
      </c>
      <c r="AJ77" s="158">
        <f>'21Q4_P8'!AJ77</f>
        <v>60926805871</v>
      </c>
      <c r="AK77" s="158">
        <f>'21Q4_P8'!AK77</f>
        <v>16585097815</v>
      </c>
      <c r="AL77" s="158">
        <f>'21Q4_P8'!AL77</f>
        <v>32884778319</v>
      </c>
      <c r="AM77" s="158">
        <f>'21Q4_P8'!AM77</f>
        <v>48865627903</v>
      </c>
      <c r="AN77" s="158">
        <f>'21Q4_P8'!AN77</f>
        <v>66042122418</v>
      </c>
      <c r="AO77" s="158">
        <f>'23Q1_P8'!AO77</f>
        <v>17085356553</v>
      </c>
      <c r="AP77" s="158">
        <f>'23Q1_P8'!AP77</f>
        <v>35648155067</v>
      </c>
      <c r="AQ77" s="158">
        <f>'23Q1_P8'!AQ77</f>
        <v>54069012708</v>
      </c>
      <c r="AR77" s="158">
        <f>'23Q1_P8'!AR77</f>
        <v>72029107539</v>
      </c>
      <c r="AS77" s="158">
        <f>'23Q1_P8'!AS77</f>
        <v>17706426354</v>
      </c>
      <c r="AT77" s="108">
        <v>35298966712</v>
      </c>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67"/>
      <c r="BZ77" s="65" t="s">
        <v>636</v>
      </c>
      <c r="CB77" s="3"/>
    </row>
    <row r="78" spans="1:80" s="27" customFormat="1" ht="15" customHeight="1" x14ac:dyDescent="0.25">
      <c r="B78" s="73"/>
      <c r="C78" s="73"/>
      <c r="D78" s="73"/>
      <c r="E78" s="73"/>
      <c r="F78" s="74"/>
      <c r="G78" s="74"/>
      <c r="H78" s="74"/>
      <c r="I78" s="74"/>
      <c r="J78" s="67"/>
      <c r="K78" s="67"/>
      <c r="L78" s="67" t="s">
        <v>365</v>
      </c>
      <c r="M78" s="108"/>
      <c r="N78" s="108"/>
      <c r="O78" s="108"/>
      <c r="P78" s="108"/>
      <c r="Q78" s="108"/>
      <c r="R78" s="108"/>
      <c r="S78" s="108"/>
      <c r="T78" s="108"/>
      <c r="U78" s="158">
        <f>'21Q4_P8'!U78</f>
        <v>3686457328</v>
      </c>
      <c r="V78" s="158">
        <f>'21Q4_P8'!V78</f>
        <v>7643481925</v>
      </c>
      <c r="W78" s="158">
        <f>'21Q4_P8'!W78</f>
        <v>12716365091</v>
      </c>
      <c r="X78" s="158">
        <f>'21Q4_P8'!X78</f>
        <v>18644121359</v>
      </c>
      <c r="Y78" s="158">
        <f>'21Q4_P8'!Y78</f>
        <v>6131104357</v>
      </c>
      <c r="Z78" s="158">
        <f>'21Q4_P8'!Z78</f>
        <v>12287217983</v>
      </c>
      <c r="AA78" s="158">
        <f>'21Q4_P8'!AA78</f>
        <v>19016752917</v>
      </c>
      <c r="AB78" s="158">
        <f>'21Q4_P8'!AB78</f>
        <v>26441814440</v>
      </c>
      <c r="AC78" s="158">
        <f>'21Q4_P8'!AC78</f>
        <v>8477873011</v>
      </c>
      <c r="AD78" s="158">
        <f>'21Q4_P8'!AD78</f>
        <v>17117536358</v>
      </c>
      <c r="AE78" s="158">
        <f>'21Q4_P8'!AE78</f>
        <v>26202367897</v>
      </c>
      <c r="AF78" s="158">
        <f>'21Q4_P8'!AF78</f>
        <v>35085637259</v>
      </c>
      <c r="AG78" s="158">
        <f>'21Q4_P8'!AG78</f>
        <v>9347644043</v>
      </c>
      <c r="AH78" s="158">
        <f>'21Q4_P8'!AH78</f>
        <v>19103844781</v>
      </c>
      <c r="AI78" s="158">
        <f>'21Q4_P8'!AI78</f>
        <v>30826619989</v>
      </c>
      <c r="AJ78" s="158">
        <f>'21Q4_P8'!AJ78</f>
        <v>42303539051</v>
      </c>
      <c r="AK78" s="158">
        <f>'21Q4_P8'!AK78</f>
        <v>11671131728</v>
      </c>
      <c r="AL78" s="158">
        <f>'21Q4_P8'!AL78</f>
        <v>23587982760</v>
      </c>
      <c r="AM78" s="158">
        <f>'21Q4_P8'!AM78</f>
        <v>35871668615</v>
      </c>
      <c r="AN78" s="158">
        <f>'21Q4_P8'!AN78</f>
        <v>47602846123</v>
      </c>
      <c r="AO78" s="158">
        <f>'23Q1_P8'!AO78</f>
        <v>12082106976</v>
      </c>
      <c r="AP78" s="158">
        <f>'23Q1_P8'!AP78</f>
        <v>24171700885</v>
      </c>
      <c r="AQ78" s="158">
        <f>'23Q1_P8'!AQ78</f>
        <v>36528438846</v>
      </c>
      <c r="AR78" s="158">
        <f>'23Q1_P8'!AR78</f>
        <v>48536985348</v>
      </c>
      <c r="AS78" s="158">
        <f>'23Q1_P8'!AS78</f>
        <v>12619309126</v>
      </c>
      <c r="AT78" s="108">
        <v>26480934089</v>
      </c>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67"/>
      <c r="BZ78" s="65" t="s">
        <v>636</v>
      </c>
      <c r="CB78" s="3"/>
    </row>
    <row r="79" spans="1:80" s="27" customFormat="1" ht="15" customHeight="1" x14ac:dyDescent="0.25">
      <c r="B79" s="73"/>
      <c r="C79" s="73"/>
      <c r="D79" s="73"/>
      <c r="E79" s="73"/>
      <c r="F79" s="74"/>
      <c r="G79" s="74"/>
      <c r="H79" s="74"/>
      <c r="I79" s="74"/>
      <c r="J79" s="67"/>
      <c r="K79" s="67"/>
      <c r="L79" s="67" t="s">
        <v>366</v>
      </c>
      <c r="M79" s="108"/>
      <c r="N79" s="108"/>
      <c r="O79" s="108"/>
      <c r="P79" s="108"/>
      <c r="Q79" s="108"/>
      <c r="R79" s="108"/>
      <c r="S79" s="108"/>
      <c r="T79" s="108"/>
      <c r="U79" s="158">
        <f>'21Q4_P8'!U79</f>
        <v>311311680</v>
      </c>
      <c r="V79" s="158">
        <f>'21Q4_P8'!V79</f>
        <v>656854470</v>
      </c>
      <c r="W79" s="158">
        <f>'21Q4_P8'!W79</f>
        <v>1054530495</v>
      </c>
      <c r="X79" s="158">
        <f>'21Q4_P8'!X79</f>
        <v>1451321344</v>
      </c>
      <c r="Y79" s="158">
        <f>'21Q4_P8'!Y79</f>
        <v>371553439</v>
      </c>
      <c r="Z79" s="158">
        <f>'21Q4_P8'!Z79</f>
        <v>774550540</v>
      </c>
      <c r="AA79" s="158">
        <f>'21Q4_P8'!AA79</f>
        <v>1199817185</v>
      </c>
      <c r="AB79" s="158">
        <f>'21Q4_P8'!AB79</f>
        <v>1616207102</v>
      </c>
      <c r="AC79" s="158">
        <f>'21Q4_P8'!AC79</f>
        <v>455746337</v>
      </c>
      <c r="AD79" s="158">
        <f>'21Q4_P8'!AD79</f>
        <v>926653057</v>
      </c>
      <c r="AE79" s="158">
        <f>'21Q4_P8'!AE79</f>
        <v>1419436846</v>
      </c>
      <c r="AF79" s="158">
        <f>'21Q4_P8'!AF79</f>
        <v>1925445106</v>
      </c>
      <c r="AG79" s="158">
        <f>'21Q4_P8'!AG79</f>
        <v>583508639</v>
      </c>
      <c r="AH79" s="158">
        <f>'21Q4_P8'!AH79</f>
        <v>1172102380</v>
      </c>
      <c r="AI79" s="158">
        <f>'21Q4_P8'!AI79</f>
        <v>1778326899</v>
      </c>
      <c r="AJ79" s="158">
        <f>'21Q4_P8'!AJ79</f>
        <v>2427190172</v>
      </c>
      <c r="AK79" s="158">
        <f>'21Q4_P8'!AK79</f>
        <v>702477106</v>
      </c>
      <c r="AL79" s="158">
        <f>'21Q4_P8'!AL79</f>
        <v>1407295791</v>
      </c>
      <c r="AM79" s="158">
        <f>'21Q4_P8'!AM79</f>
        <v>2138739668</v>
      </c>
      <c r="AN79" s="158">
        <f>'21Q4_P8'!AN79</f>
        <v>3078627612</v>
      </c>
      <c r="AO79" s="158">
        <f>'23Q1_P8'!AO79</f>
        <v>2721858722</v>
      </c>
      <c r="AP79" s="158">
        <f>'23Q1_P8'!AP79</f>
        <v>5013537864</v>
      </c>
      <c r="AQ79" s="158">
        <f>'23Q1_P8'!AQ79</f>
        <v>7413984118</v>
      </c>
      <c r="AR79" s="158">
        <f>'23Q1_P8'!AR79</f>
        <v>9930734172</v>
      </c>
      <c r="AS79" s="158">
        <f>'23Q1_P8'!AS79</f>
        <v>2446940583</v>
      </c>
      <c r="AT79" s="108">
        <v>4887523134</v>
      </c>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67"/>
      <c r="BZ79" s="65" t="s">
        <v>636</v>
      </c>
      <c r="CB79" s="3"/>
    </row>
    <row r="80" spans="1:80" s="27" customFormat="1" ht="15" customHeight="1" x14ac:dyDescent="0.25">
      <c r="B80" s="73"/>
      <c r="C80" s="73"/>
      <c r="D80" s="73"/>
      <c r="E80" s="73"/>
      <c r="F80" s="74"/>
      <c r="G80" s="74"/>
      <c r="H80" s="74"/>
      <c r="I80" s="74"/>
      <c r="J80" s="67"/>
      <c r="K80" s="67"/>
      <c r="L80" s="67" t="s">
        <v>367</v>
      </c>
      <c r="M80" s="109"/>
      <c r="N80" s="109"/>
      <c r="O80" s="109"/>
      <c r="P80" s="109"/>
      <c r="Q80" s="109"/>
      <c r="R80" s="109"/>
      <c r="S80" s="109"/>
      <c r="T80" s="109"/>
      <c r="U80" s="159">
        <f>'21Q4_P8'!U80</f>
        <v>184865023</v>
      </c>
      <c r="V80" s="159">
        <f>'21Q4_P8'!V80</f>
        <v>371581891</v>
      </c>
      <c r="W80" s="159">
        <f>'21Q4_P8'!W80</f>
        <v>494321148</v>
      </c>
      <c r="X80" s="159">
        <f>'21Q4_P8'!X80</f>
        <v>632471615</v>
      </c>
      <c r="Y80" s="159">
        <f>'21Q4_P8'!Y80</f>
        <v>180738042</v>
      </c>
      <c r="Z80" s="159">
        <f>'21Q4_P8'!Z80</f>
        <v>326116629</v>
      </c>
      <c r="AA80" s="159">
        <f>'21Q4_P8'!AA80</f>
        <v>419048345</v>
      </c>
      <c r="AB80" s="159">
        <f>'21Q4_P8'!AB80</f>
        <v>552581147</v>
      </c>
      <c r="AC80" s="159">
        <f>'21Q4_P8'!AC80</f>
        <v>119336176</v>
      </c>
      <c r="AD80" s="159">
        <f>'21Q4_P8'!AD80</f>
        <v>246833204</v>
      </c>
      <c r="AE80" s="159">
        <f>'21Q4_P8'!AE80</f>
        <v>337870484</v>
      </c>
      <c r="AF80" s="159">
        <f>'21Q4_P8'!AF80</f>
        <v>445411172</v>
      </c>
      <c r="AG80" s="159">
        <f>'21Q4_P8'!AG80</f>
        <v>133444603</v>
      </c>
      <c r="AH80" s="159">
        <f>'21Q4_P8'!AH80</f>
        <v>284066943</v>
      </c>
      <c r="AI80" s="159">
        <f>'21Q4_P8'!AI80</f>
        <v>389634319</v>
      </c>
      <c r="AJ80" s="159">
        <f>'21Q4_P8'!AJ80</f>
        <v>524664587</v>
      </c>
      <c r="AK80" s="159">
        <f>'21Q4_P8'!AK80</f>
        <v>136302549</v>
      </c>
      <c r="AL80" s="159">
        <f>'21Q4_P8'!AL80</f>
        <v>270856412</v>
      </c>
      <c r="AM80" s="159">
        <f>'21Q4_P8'!AM80</f>
        <v>379462836</v>
      </c>
      <c r="AN80" s="159">
        <f>'21Q4_P8'!AN80</f>
        <v>516254247</v>
      </c>
      <c r="AO80" s="159">
        <f>'23Q1_P8'!AO80</f>
        <v>170005868</v>
      </c>
      <c r="AP80" s="159">
        <f>'23Q1_P8'!AP80</f>
        <v>307533331</v>
      </c>
      <c r="AQ80" s="159">
        <f>'23Q1_P8'!AQ80</f>
        <v>429483655</v>
      </c>
      <c r="AR80" s="159">
        <f>'23Q1_P8'!AR80</f>
        <v>591713587</v>
      </c>
      <c r="AS80" s="159">
        <f>'23Q1_P8'!AS80</f>
        <v>150566999</v>
      </c>
      <c r="AT80" s="109">
        <v>315726528</v>
      </c>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67"/>
      <c r="BZ80" s="65" t="s">
        <v>636</v>
      </c>
      <c r="CB80" s="3"/>
    </row>
    <row r="81" spans="2:80" s="27" customFormat="1" ht="15" customHeight="1" x14ac:dyDescent="0.25">
      <c r="B81" s="73"/>
      <c r="C81" s="73"/>
      <c r="D81" s="73"/>
      <c r="E81" s="73"/>
      <c r="F81" s="74"/>
      <c r="G81" s="74"/>
      <c r="H81" s="74"/>
      <c r="I81" s="7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B81" s="3"/>
    </row>
  </sheetData>
  <mergeCells count="52">
    <mergeCell ref="BQ74:BT74"/>
    <mergeCell ref="BU74:BX74"/>
    <mergeCell ref="AS74:AV74"/>
    <mergeCell ref="AW74:AZ74"/>
    <mergeCell ref="BA74:BD74"/>
    <mergeCell ref="BE74:BH74"/>
    <mergeCell ref="BI74:BL74"/>
    <mergeCell ref="BM74:BP74"/>
    <mergeCell ref="BQ65:BT65"/>
    <mergeCell ref="BU65:BX65"/>
    <mergeCell ref="M74:P74"/>
    <mergeCell ref="Q74:T74"/>
    <mergeCell ref="U74:X74"/>
    <mergeCell ref="Y74:AB74"/>
    <mergeCell ref="AC74:AF74"/>
    <mergeCell ref="AG74:AJ74"/>
    <mergeCell ref="AK74:AN74"/>
    <mergeCell ref="AO74:AR74"/>
    <mergeCell ref="AS65:AV65"/>
    <mergeCell ref="AW65:AZ65"/>
    <mergeCell ref="BA65:BD65"/>
    <mergeCell ref="BE65:BH65"/>
    <mergeCell ref="BI65:BL65"/>
    <mergeCell ref="BM65:BP65"/>
    <mergeCell ref="BQ56:BT56"/>
    <mergeCell ref="BU56:BX56"/>
    <mergeCell ref="M65:P65"/>
    <mergeCell ref="Q65:T65"/>
    <mergeCell ref="U65:X65"/>
    <mergeCell ref="Y65:AB65"/>
    <mergeCell ref="AC65:AF65"/>
    <mergeCell ref="AG65:AJ65"/>
    <mergeCell ref="AK65:AN65"/>
    <mergeCell ref="AO65:AR65"/>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&amp;R8</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EC790-8F49-4C45-B7A3-1B1CA3FF975B}">
  <dimension ref="A1:CB84"/>
  <sheetViews>
    <sheetView defaultGridColor="0" colorId="23" zoomScaleNormal="100" workbookViewId="0">
      <pane xSplit="11" ySplit="2" topLeftCell="AP45" activePane="bottomRight" state="frozen"/>
      <selection activeCell="G14" sqref="G14"/>
      <selection pane="topRight" activeCell="G14" sqref="G14"/>
      <selection pane="bottomLeft" activeCell="G14" sqref="G14"/>
      <selection pane="bottomRight" activeCell="G14" sqref="G14"/>
    </sheetView>
  </sheetViews>
  <sheetFormatPr defaultColWidth="8.88671875" defaultRowHeight="15" customHeight="1" x14ac:dyDescent="0.2"/>
  <cols>
    <col min="1" max="1" width="14.77734375" style="3" customWidth="1"/>
    <col min="2" max="2" width="22.33203125" style="3" customWidth="1"/>
    <col min="3" max="10" width="7.33203125" style="3" customWidth="1"/>
    <col min="11" max="11" width="8.88671875" style="3"/>
    <col min="12" max="12" width="27.33203125" style="3" bestFit="1" customWidth="1"/>
    <col min="13" max="76" width="13.77734375" style="3" customWidth="1"/>
    <col min="77" max="77" width="8.88671875" style="3"/>
    <col min="78" max="78" width="14.5546875" style="3" customWidth="1"/>
    <col min="79" max="16384" width="8.88671875" style="3"/>
  </cols>
  <sheetData>
    <row r="1" spans="1:80" ht="15" customHeight="1" x14ac:dyDescent="0.2">
      <c r="CB1" s="3" t="s">
        <v>89</v>
      </c>
    </row>
    <row r="2" spans="1:80" ht="15" customHeight="1" thickBot="1" x14ac:dyDescent="0.3">
      <c r="A2" s="316" t="s">
        <v>683</v>
      </c>
      <c r="B2" s="316"/>
      <c r="C2" s="316"/>
      <c r="D2" s="316"/>
      <c r="E2" s="316"/>
      <c r="F2" s="316"/>
      <c r="G2" s="316"/>
      <c r="H2" s="316"/>
      <c r="I2" s="316"/>
      <c r="J2" s="316"/>
      <c r="L2" s="114" t="s">
        <v>375</v>
      </c>
      <c r="BZ2" s="170" t="s">
        <v>635</v>
      </c>
      <c r="CB2" s="3" t="s">
        <v>89</v>
      </c>
    </row>
    <row r="3" spans="1:80" ht="15" customHeight="1" x14ac:dyDescent="0.25">
      <c r="L3" s="27"/>
      <c r="CB3" s="3" t="s">
        <v>89</v>
      </c>
    </row>
    <row r="4" spans="1:80" s="27" customFormat="1" ht="15" customHeight="1" x14ac:dyDescent="0.25">
      <c r="A4" s="1" t="s">
        <v>288</v>
      </c>
      <c r="CB4" s="3" t="s">
        <v>89</v>
      </c>
    </row>
    <row r="5" spans="1:80" s="27" customFormat="1" ht="15" customHeight="1" x14ac:dyDescent="0.25">
      <c r="A5" s="66"/>
      <c r="CB5" s="3" t="s">
        <v>89</v>
      </c>
    </row>
    <row r="6" spans="1:80" s="27" customFormat="1" ht="15" customHeight="1" x14ac:dyDescent="0.25">
      <c r="A6" s="66" t="s">
        <v>289</v>
      </c>
      <c r="CB6" s="3" t="s">
        <v>89</v>
      </c>
    </row>
    <row r="7" spans="1:80" s="27" customFormat="1" ht="15" customHeight="1" x14ac:dyDescent="0.25">
      <c r="A7" s="66"/>
      <c r="CB7" s="3" t="s">
        <v>89</v>
      </c>
    </row>
    <row r="8" spans="1:80" s="27" customFormat="1" ht="15" customHeight="1" x14ac:dyDescent="0.25">
      <c r="A8" s="66"/>
      <c r="CB8" s="3" t="s">
        <v>89</v>
      </c>
    </row>
    <row r="9" spans="1:80" s="27" customFormat="1" ht="15" customHeight="1" x14ac:dyDescent="0.25">
      <c r="A9" s="66"/>
      <c r="CB9" s="3" t="s">
        <v>89</v>
      </c>
    </row>
    <row r="10" spans="1:80" s="27" customFormat="1" ht="15" customHeight="1" x14ac:dyDescent="0.25">
      <c r="A10" s="66"/>
      <c r="CB10" s="3" t="s">
        <v>89</v>
      </c>
    </row>
    <row r="11" spans="1:80" s="27" customFormat="1" ht="15" customHeight="1" x14ac:dyDescent="0.25">
      <c r="A11" s="66"/>
      <c r="CB11" s="3" t="s">
        <v>89</v>
      </c>
    </row>
    <row r="12" spans="1:80" s="27" customFormat="1" ht="15" customHeight="1" x14ac:dyDescent="0.25">
      <c r="A12" s="66"/>
      <c r="CB12" s="3" t="s">
        <v>89</v>
      </c>
    </row>
    <row r="13" spans="1:80" s="27" customFormat="1" ht="15" customHeight="1" x14ac:dyDescent="0.25">
      <c r="A13" s="66"/>
      <c r="CB13" s="3" t="s">
        <v>89</v>
      </c>
    </row>
    <row r="14" spans="1:80" s="27" customFormat="1" ht="15" customHeight="1" x14ac:dyDescent="0.25">
      <c r="A14" s="66"/>
      <c r="CB14" s="3" t="s">
        <v>89</v>
      </c>
    </row>
    <row r="15" spans="1:80" s="27" customFormat="1" ht="15" customHeight="1" x14ac:dyDescent="0.25">
      <c r="A15" s="66"/>
      <c r="CB15" s="3" t="s">
        <v>89</v>
      </c>
    </row>
    <row r="16" spans="1:80" s="27" customFormat="1" ht="15" customHeight="1" x14ac:dyDescent="0.25">
      <c r="A16" s="66"/>
      <c r="CB16" s="3" t="s">
        <v>89</v>
      </c>
    </row>
    <row r="17" spans="1:80" s="27" customFormat="1" ht="15" customHeight="1" x14ac:dyDescent="0.25">
      <c r="A17" s="66"/>
      <c r="CB17" s="3" t="s">
        <v>89</v>
      </c>
    </row>
    <row r="18" spans="1:80" s="27" customFormat="1" ht="15" customHeight="1" x14ac:dyDescent="0.25">
      <c r="A18" s="66"/>
      <c r="CB18" s="3" t="s">
        <v>89</v>
      </c>
    </row>
    <row r="19" spans="1:80" s="27" customFormat="1" ht="15" customHeight="1" x14ac:dyDescent="0.25">
      <c r="A19" s="66"/>
      <c r="CB19" s="3" t="s">
        <v>89</v>
      </c>
    </row>
    <row r="20" spans="1:80" s="27" customFormat="1" ht="15" customHeight="1" x14ac:dyDescent="0.25">
      <c r="A20" s="66"/>
      <c r="CB20" s="3" t="s">
        <v>89</v>
      </c>
    </row>
    <row r="21" spans="1:80" s="27" customFormat="1" ht="15" customHeight="1" x14ac:dyDescent="0.25">
      <c r="A21" s="66"/>
      <c r="CB21" s="3" t="s">
        <v>89</v>
      </c>
    </row>
    <row r="22" spans="1:80" s="27" customFormat="1" ht="15" customHeight="1" x14ac:dyDescent="0.25">
      <c r="A22" s="66" t="s">
        <v>290</v>
      </c>
      <c r="CB22" s="3" t="s">
        <v>89</v>
      </c>
    </row>
    <row r="23" spans="1:80" s="27" customFormat="1" ht="15" customHeight="1" x14ac:dyDescent="0.25">
      <c r="A23" s="66"/>
      <c r="CB23" s="3" t="s">
        <v>89</v>
      </c>
    </row>
    <row r="24" spans="1:80" s="27" customFormat="1" ht="15" customHeight="1" x14ac:dyDescent="0.25">
      <c r="A24" s="66"/>
      <c r="CB24" s="3" t="s">
        <v>89</v>
      </c>
    </row>
    <row r="25" spans="1:80" s="27" customFormat="1" ht="15" customHeight="1" x14ac:dyDescent="0.25">
      <c r="A25" s="66"/>
      <c r="CB25" s="3" t="s">
        <v>89</v>
      </c>
    </row>
    <row r="26" spans="1:80" s="27" customFormat="1" ht="15" customHeight="1" x14ac:dyDescent="0.25">
      <c r="A26" s="66"/>
      <c r="CB26" s="3" t="s">
        <v>89</v>
      </c>
    </row>
    <row r="27" spans="1:80" s="27" customFormat="1" ht="15" customHeight="1" x14ac:dyDescent="0.25">
      <c r="A27" s="66"/>
      <c r="CB27" s="3" t="s">
        <v>89</v>
      </c>
    </row>
    <row r="28" spans="1:80" s="27" customFormat="1" ht="15" customHeight="1" x14ac:dyDescent="0.25">
      <c r="A28" s="66"/>
      <c r="CB28" s="3" t="s">
        <v>89</v>
      </c>
    </row>
    <row r="29" spans="1:80" s="27" customFormat="1" ht="15" customHeight="1" x14ac:dyDescent="0.25">
      <c r="A29" s="66"/>
      <c r="CB29" s="3" t="s">
        <v>89</v>
      </c>
    </row>
    <row r="30" spans="1:80" s="27" customFormat="1" ht="15" customHeight="1" x14ac:dyDescent="0.25">
      <c r="A30" s="66"/>
      <c r="CB30" s="3" t="s">
        <v>89</v>
      </c>
    </row>
    <row r="31" spans="1:80" s="27" customFormat="1" ht="15" customHeight="1" x14ac:dyDescent="0.25">
      <c r="A31" s="66"/>
      <c r="CB31" s="3" t="s">
        <v>89</v>
      </c>
    </row>
    <row r="32" spans="1:80" s="27" customFormat="1" ht="15" customHeight="1" x14ac:dyDescent="0.25">
      <c r="A32" s="66"/>
      <c r="CB32" s="3" t="s">
        <v>89</v>
      </c>
    </row>
    <row r="33" spans="1:80" s="27" customFormat="1" ht="15" customHeight="1" x14ac:dyDescent="0.25">
      <c r="A33" s="66"/>
      <c r="CB33" s="3" t="s">
        <v>89</v>
      </c>
    </row>
    <row r="34" spans="1:80" s="27" customFormat="1" ht="15" customHeight="1" x14ac:dyDescent="0.25">
      <c r="A34" s="66"/>
      <c r="CB34" s="3" t="s">
        <v>89</v>
      </c>
    </row>
    <row r="35" spans="1:80" s="27" customFormat="1" ht="15" customHeight="1" x14ac:dyDescent="0.25">
      <c r="A35" s="66"/>
      <c r="CB35" s="3" t="s">
        <v>89</v>
      </c>
    </row>
    <row r="36" spans="1:80" s="27" customFormat="1" ht="15" customHeight="1" x14ac:dyDescent="0.25">
      <c r="A36" s="66"/>
      <c r="CB36" s="3" t="s">
        <v>89</v>
      </c>
    </row>
    <row r="37" spans="1:80" s="27" customFormat="1" ht="15" customHeight="1" x14ac:dyDescent="0.25">
      <c r="A37" s="66"/>
      <c r="CB37" s="3" t="s">
        <v>89</v>
      </c>
    </row>
    <row r="38" spans="1:80" s="27" customFormat="1" ht="15" customHeight="1" x14ac:dyDescent="0.25">
      <c r="A38" s="66" t="s">
        <v>291</v>
      </c>
      <c r="CB38" s="3" t="s">
        <v>89</v>
      </c>
    </row>
    <row r="39" spans="1:80" s="27" customFormat="1" ht="15" customHeight="1" x14ac:dyDescent="0.25">
      <c r="A39" s="66"/>
      <c r="CB39" s="3" t="s">
        <v>89</v>
      </c>
    </row>
    <row r="40" spans="1:80" s="27" customFormat="1" ht="15" customHeight="1" x14ac:dyDescent="0.25">
      <c r="A40" s="66"/>
      <c r="CB40" s="3" t="s">
        <v>89</v>
      </c>
    </row>
    <row r="41" spans="1:80" s="27" customFormat="1" ht="15" customHeight="1" x14ac:dyDescent="0.25">
      <c r="A41" s="66"/>
      <c r="CB41" s="3" t="s">
        <v>89</v>
      </c>
    </row>
    <row r="42" spans="1:80" s="27" customFormat="1" ht="15" customHeight="1" x14ac:dyDescent="0.25">
      <c r="A42" s="66"/>
      <c r="CB42" s="3" t="s">
        <v>89</v>
      </c>
    </row>
    <row r="43" spans="1:80" s="27" customFormat="1" ht="15" customHeight="1" x14ac:dyDescent="0.25">
      <c r="A43" s="66"/>
      <c r="CB43" s="3" t="s">
        <v>89</v>
      </c>
    </row>
    <row r="44" spans="1:80" s="27" customFormat="1" ht="15" customHeight="1" x14ac:dyDescent="0.25">
      <c r="A44" s="66"/>
      <c r="CB44" s="3" t="s">
        <v>89</v>
      </c>
    </row>
    <row r="45" spans="1:80" s="27" customFormat="1" ht="15" customHeight="1" x14ac:dyDescent="0.25">
      <c r="A45" s="66"/>
      <c r="CB45" s="3" t="s">
        <v>89</v>
      </c>
    </row>
    <row r="46" spans="1:80" s="27" customFormat="1" ht="15" customHeight="1" x14ac:dyDescent="0.25">
      <c r="A46" s="66"/>
      <c r="CB46" s="3" t="s">
        <v>89</v>
      </c>
    </row>
    <row r="47" spans="1:80" s="27" customFormat="1" ht="15" customHeight="1" x14ac:dyDescent="0.25">
      <c r="A47" s="66"/>
      <c r="CB47" s="3" t="s">
        <v>89</v>
      </c>
    </row>
    <row r="48" spans="1:80" s="27" customFormat="1" ht="15" customHeight="1" x14ac:dyDescent="0.25">
      <c r="A48" s="66"/>
      <c r="CB48" s="3" t="s">
        <v>89</v>
      </c>
    </row>
    <row r="49" spans="1:80" s="27" customFormat="1" ht="15" customHeight="1" x14ac:dyDescent="0.25">
      <c r="A49" s="66"/>
      <c r="CB49" s="3" t="s">
        <v>89</v>
      </c>
    </row>
    <row r="50" spans="1:80" s="27" customFormat="1" ht="15" customHeight="1" x14ac:dyDescent="0.25">
      <c r="A50" s="66"/>
      <c r="CB50" s="3" t="s">
        <v>89</v>
      </c>
    </row>
    <row r="51" spans="1:80" s="27" customFormat="1" ht="15" customHeight="1" x14ac:dyDescent="0.25">
      <c r="A51" s="66"/>
      <c r="CB51" s="3" t="s">
        <v>89</v>
      </c>
    </row>
    <row r="52" spans="1:80" s="27" customFormat="1" ht="15" customHeight="1" x14ac:dyDescent="0.25">
      <c r="A52" s="66"/>
      <c r="CB52" s="3" t="s">
        <v>89</v>
      </c>
    </row>
    <row r="53" spans="1:80" s="27" customFormat="1" ht="15" customHeight="1" x14ac:dyDescent="0.25">
      <c r="A53" s="66"/>
      <c r="CB53" s="3" t="s">
        <v>89</v>
      </c>
    </row>
    <row r="54" spans="1:80" s="27" customFormat="1" ht="15" customHeight="1" x14ac:dyDescent="0.25">
      <c r="A54" s="66" t="s">
        <v>292</v>
      </c>
      <c r="L54" s="114" t="s">
        <v>565</v>
      </c>
      <c r="M54" s="114" t="s">
        <v>564</v>
      </c>
      <c r="CB54" s="3" t="s">
        <v>89</v>
      </c>
    </row>
    <row r="55" spans="1:80" s="27" customFormat="1" ht="15" customHeight="1" x14ac:dyDescent="0.25">
      <c r="J55" s="28" t="s">
        <v>1</v>
      </c>
      <c r="L55" s="116" t="s">
        <v>376</v>
      </c>
      <c r="M55" s="67" t="s">
        <v>359</v>
      </c>
      <c r="CB55" s="3" t="s">
        <v>89</v>
      </c>
    </row>
    <row r="56" spans="1:80" s="27" customFormat="1" ht="15" customHeight="1" x14ac:dyDescent="0.25">
      <c r="A56" s="348"/>
      <c r="B56" s="349"/>
      <c r="C56" s="352" t="str">
        <f>'23Q2_パラメータ設定'!$F$4</f>
        <v>FY2022</v>
      </c>
      <c r="D56" s="353"/>
      <c r="E56" s="353"/>
      <c r="F56" s="354"/>
      <c r="G56" s="355" t="str">
        <f>'23Q2_パラメータ設定'!$G$4</f>
        <v>FY2023</v>
      </c>
      <c r="H56" s="356"/>
      <c r="I56" s="356"/>
      <c r="J56" s="357"/>
      <c r="M56" s="345" t="s">
        <v>369</v>
      </c>
      <c r="N56" s="346"/>
      <c r="O56" s="346"/>
      <c r="P56" s="347"/>
      <c r="Q56" s="345" t="s">
        <v>79</v>
      </c>
      <c r="R56" s="346"/>
      <c r="S56" s="346"/>
      <c r="T56" s="347"/>
      <c r="U56" s="345" t="s">
        <v>80</v>
      </c>
      <c r="V56" s="346"/>
      <c r="W56" s="346"/>
      <c r="X56" s="347"/>
      <c r="Y56" s="345" t="s">
        <v>81</v>
      </c>
      <c r="Z56" s="346"/>
      <c r="AA56" s="346"/>
      <c r="AB56" s="347"/>
      <c r="AC56" s="345" t="s">
        <v>9</v>
      </c>
      <c r="AD56" s="346"/>
      <c r="AE56" s="346"/>
      <c r="AF56" s="347"/>
      <c r="AG56" s="345" t="s">
        <v>7</v>
      </c>
      <c r="AH56" s="346"/>
      <c r="AI56" s="346"/>
      <c r="AJ56" s="347"/>
      <c r="AK56" s="345" t="s">
        <v>8</v>
      </c>
      <c r="AL56" s="346"/>
      <c r="AM56" s="346"/>
      <c r="AN56" s="347"/>
      <c r="AO56" s="345" t="s">
        <v>3</v>
      </c>
      <c r="AP56" s="346"/>
      <c r="AQ56" s="346"/>
      <c r="AR56" s="347"/>
      <c r="AS56" s="345" t="s">
        <v>6</v>
      </c>
      <c r="AT56" s="346"/>
      <c r="AU56" s="346"/>
      <c r="AV56" s="347"/>
      <c r="AW56" s="345" t="s">
        <v>82</v>
      </c>
      <c r="AX56" s="346"/>
      <c r="AY56" s="346"/>
      <c r="AZ56" s="347"/>
      <c r="BA56" s="345" t="s">
        <v>83</v>
      </c>
      <c r="BB56" s="346"/>
      <c r="BC56" s="346"/>
      <c r="BD56" s="347"/>
      <c r="BE56" s="345" t="s">
        <v>84</v>
      </c>
      <c r="BF56" s="346"/>
      <c r="BG56" s="346"/>
      <c r="BH56" s="347"/>
      <c r="BI56" s="345" t="s">
        <v>85</v>
      </c>
      <c r="BJ56" s="346"/>
      <c r="BK56" s="346"/>
      <c r="BL56" s="347"/>
      <c r="BM56" s="345" t="s">
        <v>86</v>
      </c>
      <c r="BN56" s="346"/>
      <c r="BO56" s="346"/>
      <c r="BP56" s="347"/>
      <c r="BQ56" s="345" t="s">
        <v>87</v>
      </c>
      <c r="BR56" s="346"/>
      <c r="BS56" s="346"/>
      <c r="BT56" s="347"/>
      <c r="BU56" s="345" t="s">
        <v>88</v>
      </c>
      <c r="BV56" s="346"/>
      <c r="BW56" s="346"/>
      <c r="BX56" s="347"/>
      <c r="CB56" s="3" t="s">
        <v>89</v>
      </c>
    </row>
    <row r="57" spans="1:80" s="27" customFormat="1" ht="15" customHeight="1" x14ac:dyDescent="0.25">
      <c r="A57" s="350"/>
      <c r="B57" s="351"/>
      <c r="C57" s="119" t="s">
        <v>380</v>
      </c>
      <c r="D57" s="119" t="s">
        <v>381</v>
      </c>
      <c r="E57" s="119" t="s">
        <v>382</v>
      </c>
      <c r="F57" s="119" t="s">
        <v>378</v>
      </c>
      <c r="G57" s="119" t="s">
        <v>379</v>
      </c>
      <c r="H57" s="157" t="s">
        <v>381</v>
      </c>
      <c r="I57" s="33" t="s">
        <v>384</v>
      </c>
      <c r="J57" s="80" t="s">
        <v>378</v>
      </c>
      <c r="M57" s="33" t="s">
        <v>380</v>
      </c>
      <c r="N57" s="33" t="s">
        <v>381</v>
      </c>
      <c r="O57" s="33" t="s">
        <v>382</v>
      </c>
      <c r="P57" s="34" t="s">
        <v>378</v>
      </c>
      <c r="Q57" s="33" t="str">
        <f>M57</f>
        <v>Q1</v>
      </c>
      <c r="R57" s="33" t="str">
        <f t="shared" ref="R57:BX57" si="0">N57</f>
        <v>Q2</v>
      </c>
      <c r="S57" s="33" t="str">
        <f t="shared" si="0"/>
        <v>Q3</v>
      </c>
      <c r="T57" s="34" t="str">
        <f t="shared" si="0"/>
        <v>Q4</v>
      </c>
      <c r="U57" s="33" t="str">
        <f t="shared" si="0"/>
        <v>Q1</v>
      </c>
      <c r="V57" s="33" t="str">
        <f t="shared" si="0"/>
        <v>Q2</v>
      </c>
      <c r="W57" s="33" t="str">
        <f t="shared" si="0"/>
        <v>Q3</v>
      </c>
      <c r="X57" s="34" t="str">
        <f t="shared" si="0"/>
        <v>Q4</v>
      </c>
      <c r="Y57" s="33" t="str">
        <f t="shared" si="0"/>
        <v>Q1</v>
      </c>
      <c r="Z57" s="33" t="str">
        <f t="shared" si="0"/>
        <v>Q2</v>
      </c>
      <c r="AA57" s="33" t="str">
        <f t="shared" si="0"/>
        <v>Q3</v>
      </c>
      <c r="AB57" s="34" t="str">
        <f t="shared" si="0"/>
        <v>Q4</v>
      </c>
      <c r="AC57" s="33" t="str">
        <f t="shared" si="0"/>
        <v>Q1</v>
      </c>
      <c r="AD57" s="33" t="str">
        <f t="shared" si="0"/>
        <v>Q2</v>
      </c>
      <c r="AE57" s="33" t="str">
        <f t="shared" si="0"/>
        <v>Q3</v>
      </c>
      <c r="AF57" s="34" t="str">
        <f t="shared" si="0"/>
        <v>Q4</v>
      </c>
      <c r="AG57" s="33" t="str">
        <f t="shared" si="0"/>
        <v>Q1</v>
      </c>
      <c r="AH57" s="33" t="str">
        <f t="shared" si="0"/>
        <v>Q2</v>
      </c>
      <c r="AI57" s="33" t="str">
        <f t="shared" si="0"/>
        <v>Q3</v>
      </c>
      <c r="AJ57" s="34" t="str">
        <f t="shared" si="0"/>
        <v>Q4</v>
      </c>
      <c r="AK57" s="33" t="str">
        <f t="shared" si="0"/>
        <v>Q1</v>
      </c>
      <c r="AL57" s="33" t="str">
        <f t="shared" si="0"/>
        <v>Q2</v>
      </c>
      <c r="AM57" s="33" t="str">
        <f t="shared" si="0"/>
        <v>Q3</v>
      </c>
      <c r="AN57" s="34" t="str">
        <f t="shared" si="0"/>
        <v>Q4</v>
      </c>
      <c r="AO57" s="33" t="str">
        <f t="shared" si="0"/>
        <v>Q1</v>
      </c>
      <c r="AP57" s="33" t="str">
        <f t="shared" si="0"/>
        <v>Q2</v>
      </c>
      <c r="AQ57" s="33" t="str">
        <f t="shared" si="0"/>
        <v>Q3</v>
      </c>
      <c r="AR57" s="34" t="str">
        <f t="shared" si="0"/>
        <v>Q4</v>
      </c>
      <c r="AS57" s="33" t="str">
        <f t="shared" si="0"/>
        <v>Q1</v>
      </c>
      <c r="AT57" s="33" t="str">
        <f t="shared" si="0"/>
        <v>Q2</v>
      </c>
      <c r="AU57" s="33" t="str">
        <f t="shared" si="0"/>
        <v>Q3</v>
      </c>
      <c r="AV57" s="34" t="str">
        <f t="shared" si="0"/>
        <v>Q4</v>
      </c>
      <c r="AW57" s="33" t="str">
        <f t="shared" si="0"/>
        <v>Q1</v>
      </c>
      <c r="AX57" s="33" t="str">
        <f t="shared" si="0"/>
        <v>Q2</v>
      </c>
      <c r="AY57" s="33" t="str">
        <f t="shared" si="0"/>
        <v>Q3</v>
      </c>
      <c r="AZ57" s="34" t="str">
        <f t="shared" si="0"/>
        <v>Q4</v>
      </c>
      <c r="BA57" s="33" t="str">
        <f t="shared" si="0"/>
        <v>Q1</v>
      </c>
      <c r="BB57" s="33" t="str">
        <f t="shared" si="0"/>
        <v>Q2</v>
      </c>
      <c r="BC57" s="33" t="str">
        <f t="shared" si="0"/>
        <v>Q3</v>
      </c>
      <c r="BD57" s="34" t="str">
        <f t="shared" si="0"/>
        <v>Q4</v>
      </c>
      <c r="BE57" s="33" t="str">
        <f t="shared" si="0"/>
        <v>Q1</v>
      </c>
      <c r="BF57" s="33" t="str">
        <f t="shared" si="0"/>
        <v>Q2</v>
      </c>
      <c r="BG57" s="33" t="str">
        <f t="shared" si="0"/>
        <v>Q3</v>
      </c>
      <c r="BH57" s="34" t="str">
        <f t="shared" si="0"/>
        <v>Q4</v>
      </c>
      <c r="BI57" s="33" t="str">
        <f t="shared" si="0"/>
        <v>Q1</v>
      </c>
      <c r="BJ57" s="33" t="str">
        <f t="shared" si="0"/>
        <v>Q2</v>
      </c>
      <c r="BK57" s="33" t="str">
        <f t="shared" si="0"/>
        <v>Q3</v>
      </c>
      <c r="BL57" s="34" t="str">
        <f t="shared" si="0"/>
        <v>Q4</v>
      </c>
      <c r="BM57" s="33" t="str">
        <f t="shared" si="0"/>
        <v>Q1</v>
      </c>
      <c r="BN57" s="33" t="str">
        <f t="shared" si="0"/>
        <v>Q2</v>
      </c>
      <c r="BO57" s="33" t="str">
        <f t="shared" si="0"/>
        <v>Q3</v>
      </c>
      <c r="BP57" s="34" t="str">
        <f t="shared" si="0"/>
        <v>Q4</v>
      </c>
      <c r="BQ57" s="33" t="str">
        <f t="shared" si="0"/>
        <v>Q1</v>
      </c>
      <c r="BR57" s="33" t="str">
        <f t="shared" si="0"/>
        <v>Q2</v>
      </c>
      <c r="BS57" s="33" t="str">
        <f t="shared" si="0"/>
        <v>Q3</v>
      </c>
      <c r="BT57" s="34" t="str">
        <f t="shared" si="0"/>
        <v>Q4</v>
      </c>
      <c r="BU57" s="33" t="str">
        <f t="shared" si="0"/>
        <v>Q1</v>
      </c>
      <c r="BV57" s="33" t="str">
        <f t="shared" si="0"/>
        <v>Q2</v>
      </c>
      <c r="BW57" s="33" t="str">
        <f t="shared" si="0"/>
        <v>Q3</v>
      </c>
      <c r="BX57" s="34" t="str">
        <f t="shared" si="0"/>
        <v>Q4</v>
      </c>
      <c r="CB57" s="3" t="s">
        <v>89</v>
      </c>
    </row>
    <row r="58" spans="1:80" s="27" customFormat="1" ht="15" customHeight="1" x14ac:dyDescent="0.25">
      <c r="A58" s="36" t="s">
        <v>286</v>
      </c>
      <c r="B58" s="11" t="s">
        <v>287</v>
      </c>
      <c r="C58" s="107">
        <f t="shared" ref="C58:C63" si="1">+IF(OR(AO58="",AO58=0),"―",IF(AO58&lt;0,ROUNDDOWN(AO58/10^6,0)+-0.0000001,ROUNDDOWN(AO58/10^6,0)))</f>
        <v>1483</v>
      </c>
      <c r="D58" s="107">
        <f t="shared" ref="D58:J63" si="2">+IF(OR(AP58="",AP58=0),"―",IF(AP58&lt;0,ROUNDDOWN(AP58/10^6,0)+-0.0000001,ROUNDDOWN(AP58/10^6,0)))</f>
        <v>1636</v>
      </c>
      <c r="E58" s="107">
        <f t="shared" si="2"/>
        <v>1809</v>
      </c>
      <c r="F58" s="107">
        <f t="shared" si="2"/>
        <v>1395</v>
      </c>
      <c r="G58" s="107">
        <f t="shared" si="2"/>
        <v>1195</v>
      </c>
      <c r="H58" s="107">
        <f t="shared" si="2"/>
        <v>1315</v>
      </c>
      <c r="I58" s="107" t="str">
        <f t="shared" si="2"/>
        <v>―</v>
      </c>
      <c r="J58" s="107" t="str">
        <f t="shared" si="2"/>
        <v>―</v>
      </c>
      <c r="K58" s="67"/>
      <c r="L58" s="67" t="s">
        <v>362</v>
      </c>
      <c r="M58" s="107">
        <f>SUM(M59:M63)</f>
        <v>0</v>
      </c>
      <c r="N58" s="107">
        <f t="shared" ref="N58:BX58" si="3">SUM(N59:N63)</f>
        <v>0</v>
      </c>
      <c r="O58" s="107">
        <f t="shared" si="3"/>
        <v>0</v>
      </c>
      <c r="P58" s="107">
        <f t="shared" si="3"/>
        <v>0</v>
      </c>
      <c r="Q58" s="107">
        <f t="shared" si="3"/>
        <v>0</v>
      </c>
      <c r="R58" s="107">
        <f t="shared" si="3"/>
        <v>0</v>
      </c>
      <c r="S58" s="107">
        <f t="shared" si="3"/>
        <v>0</v>
      </c>
      <c r="T58" s="107">
        <f t="shared" si="3"/>
        <v>0</v>
      </c>
      <c r="U58" s="107">
        <f t="shared" si="3"/>
        <v>947619260</v>
      </c>
      <c r="V58" s="107">
        <f t="shared" si="3"/>
        <v>1018911820</v>
      </c>
      <c r="W58" s="107">
        <f t="shared" si="3"/>
        <v>1045701552</v>
      </c>
      <c r="X58" s="107">
        <f t="shared" si="3"/>
        <v>1176748495</v>
      </c>
      <c r="Y58" s="107">
        <f t="shared" si="3"/>
        <v>1265010347</v>
      </c>
      <c r="Z58" s="107">
        <f t="shared" si="3"/>
        <v>1277871820</v>
      </c>
      <c r="AA58" s="107">
        <f t="shared" si="3"/>
        <v>1299249790</v>
      </c>
      <c r="AB58" s="107">
        <f t="shared" si="3"/>
        <v>1188488289</v>
      </c>
      <c r="AC58" s="107">
        <f t="shared" si="3"/>
        <v>1085107036</v>
      </c>
      <c r="AD58" s="107">
        <f t="shared" si="3"/>
        <v>1407904706</v>
      </c>
      <c r="AE58" s="107">
        <f t="shared" si="3"/>
        <v>1480682825</v>
      </c>
      <c r="AF58" s="107">
        <f t="shared" si="3"/>
        <v>1492156494</v>
      </c>
      <c r="AG58" s="107">
        <f t="shared" si="3"/>
        <v>1162908424</v>
      </c>
      <c r="AH58" s="107">
        <f t="shared" si="3"/>
        <v>1910127241</v>
      </c>
      <c r="AI58" s="107">
        <f t="shared" si="3"/>
        <v>1761894621</v>
      </c>
      <c r="AJ58" s="107">
        <f t="shared" si="3"/>
        <v>1227718428</v>
      </c>
      <c r="AK58" s="107">
        <f t="shared" si="3"/>
        <v>1607779144</v>
      </c>
      <c r="AL58" s="107">
        <f t="shared" si="3"/>
        <v>1840894213</v>
      </c>
      <c r="AM58" s="107">
        <f t="shared" si="3"/>
        <v>1804573722</v>
      </c>
      <c r="AN58" s="107">
        <f t="shared" si="3"/>
        <v>1066655337</v>
      </c>
      <c r="AO58" s="107">
        <f>SUM(AO59:AO63)</f>
        <v>1483987740</v>
      </c>
      <c r="AP58" s="107">
        <f>SUM(AP59:AP63)</f>
        <v>1636545272</v>
      </c>
      <c r="AQ58" s="107">
        <f>SUM(AQ59:AQ63)</f>
        <v>1809714755</v>
      </c>
      <c r="AR58" s="107">
        <f>SUM(AR59:AR63)</f>
        <v>1395603617</v>
      </c>
      <c r="AS58" s="107">
        <f t="shared" si="3"/>
        <v>1195006231</v>
      </c>
      <c r="AT58" s="107">
        <f t="shared" si="3"/>
        <v>1315847401</v>
      </c>
      <c r="AU58" s="107"/>
      <c r="AV58" s="107"/>
      <c r="AW58" s="107">
        <f t="shared" si="3"/>
        <v>0</v>
      </c>
      <c r="AX58" s="107">
        <f t="shared" si="3"/>
        <v>0</v>
      </c>
      <c r="AY58" s="107">
        <f t="shared" si="3"/>
        <v>0</v>
      </c>
      <c r="AZ58" s="107">
        <f t="shared" si="3"/>
        <v>0</v>
      </c>
      <c r="BA58" s="107">
        <f t="shared" si="3"/>
        <v>0</v>
      </c>
      <c r="BB58" s="107">
        <f t="shared" si="3"/>
        <v>0</v>
      </c>
      <c r="BC58" s="107">
        <f t="shared" si="3"/>
        <v>0</v>
      </c>
      <c r="BD58" s="107">
        <f t="shared" si="3"/>
        <v>0</v>
      </c>
      <c r="BE58" s="107">
        <f t="shared" si="3"/>
        <v>0</v>
      </c>
      <c r="BF58" s="107">
        <f t="shared" si="3"/>
        <v>0</v>
      </c>
      <c r="BG58" s="107">
        <f t="shared" si="3"/>
        <v>0</v>
      </c>
      <c r="BH58" s="107">
        <f t="shared" si="3"/>
        <v>0</v>
      </c>
      <c r="BI58" s="107">
        <f t="shared" si="3"/>
        <v>0</v>
      </c>
      <c r="BJ58" s="107">
        <f t="shared" si="3"/>
        <v>0</v>
      </c>
      <c r="BK58" s="107">
        <f t="shared" si="3"/>
        <v>0</v>
      </c>
      <c r="BL58" s="107">
        <f t="shared" si="3"/>
        <v>0</v>
      </c>
      <c r="BM58" s="107">
        <f t="shared" si="3"/>
        <v>0</v>
      </c>
      <c r="BN58" s="107">
        <f t="shared" si="3"/>
        <v>0</v>
      </c>
      <c r="BO58" s="107">
        <f t="shared" si="3"/>
        <v>0</v>
      </c>
      <c r="BP58" s="107">
        <f t="shared" si="3"/>
        <v>0</v>
      </c>
      <c r="BQ58" s="107">
        <f t="shared" si="3"/>
        <v>0</v>
      </c>
      <c r="BR58" s="107">
        <f t="shared" si="3"/>
        <v>0</v>
      </c>
      <c r="BS58" s="107">
        <f t="shared" si="3"/>
        <v>0</v>
      </c>
      <c r="BT58" s="107">
        <f t="shared" si="3"/>
        <v>0</v>
      </c>
      <c r="BU58" s="107">
        <f t="shared" si="3"/>
        <v>0</v>
      </c>
      <c r="BV58" s="107">
        <f t="shared" si="3"/>
        <v>0</v>
      </c>
      <c r="BW58" s="107">
        <f t="shared" si="3"/>
        <v>0</v>
      </c>
      <c r="BX58" s="107">
        <f t="shared" si="3"/>
        <v>0</v>
      </c>
      <c r="CB58" s="3" t="s">
        <v>89</v>
      </c>
    </row>
    <row r="59" spans="1:80" s="27" customFormat="1" ht="15" customHeight="1" x14ac:dyDescent="0.25">
      <c r="A59" s="38" t="s">
        <v>10</v>
      </c>
      <c r="B59" s="12" t="s">
        <v>13</v>
      </c>
      <c r="C59" s="110">
        <f t="shared" si="1"/>
        <v>2131</v>
      </c>
      <c r="D59" s="110">
        <f t="shared" si="2"/>
        <v>2275</v>
      </c>
      <c r="E59" s="110">
        <f t="shared" si="2"/>
        <v>2233</v>
      </c>
      <c r="F59" s="110">
        <f t="shared" si="2"/>
        <v>2320</v>
      </c>
      <c r="G59" s="110">
        <f t="shared" si="2"/>
        <v>2059</v>
      </c>
      <c r="H59" s="110">
        <f t="shared" si="2"/>
        <v>2006</v>
      </c>
      <c r="I59" s="110" t="str">
        <f t="shared" si="2"/>
        <v>―</v>
      </c>
      <c r="J59" s="110" t="str">
        <f t="shared" si="2"/>
        <v>―</v>
      </c>
      <c r="K59" s="67"/>
      <c r="L59" s="67" t="s">
        <v>364</v>
      </c>
      <c r="M59" s="110">
        <f>M79</f>
        <v>0</v>
      </c>
      <c r="N59" s="110">
        <f>N79-M79</f>
        <v>0</v>
      </c>
      <c r="O59" s="110">
        <f>O79-N79</f>
        <v>0</v>
      </c>
      <c r="P59" s="110">
        <f>P79-O79</f>
        <v>0</v>
      </c>
      <c r="Q59" s="110">
        <f>Q79</f>
        <v>0</v>
      </c>
      <c r="R59" s="110">
        <f>R79-Q79</f>
        <v>0</v>
      </c>
      <c r="S59" s="110">
        <f>S79-R79</f>
        <v>0</v>
      </c>
      <c r="T59" s="110">
        <f>T79-S79</f>
        <v>0</v>
      </c>
      <c r="U59" s="110">
        <f>U79</f>
        <v>1269126137</v>
      </c>
      <c r="V59" s="110">
        <f>V79-U79</f>
        <v>1409286083</v>
      </c>
      <c r="W59" s="110">
        <f>W79-V79</f>
        <v>1401663671</v>
      </c>
      <c r="X59" s="110">
        <f>X79-W79</f>
        <v>1521023578</v>
      </c>
      <c r="Y59" s="110">
        <f>Y79</f>
        <v>1393786246</v>
      </c>
      <c r="Z59" s="110">
        <f>Z79-Y79</f>
        <v>1505455082</v>
      </c>
      <c r="AA59" s="110">
        <f>AA79-Z79</f>
        <v>1563531902</v>
      </c>
      <c r="AB59" s="110">
        <f>AB79-AA79</f>
        <v>1642832185</v>
      </c>
      <c r="AC59" s="110">
        <f>AC79</f>
        <v>1549965851</v>
      </c>
      <c r="AD59" s="110">
        <f>AD79-AC79</f>
        <v>1586929361</v>
      </c>
      <c r="AE59" s="110">
        <f>AE79-AD79</f>
        <v>1637151930</v>
      </c>
      <c r="AF59" s="110">
        <f>AF79-AE79</f>
        <v>1807409840</v>
      </c>
      <c r="AG59" s="110">
        <f>AG79</f>
        <v>1820996819</v>
      </c>
      <c r="AH59" s="110">
        <f>AH79-AG79</f>
        <v>2059014960</v>
      </c>
      <c r="AI59" s="110">
        <f>AI79-AH79</f>
        <v>1979635802</v>
      </c>
      <c r="AJ59" s="110">
        <f>AJ79-AI79</f>
        <v>1861003423</v>
      </c>
      <c r="AK59" s="110">
        <f>AK79</f>
        <v>2056453880</v>
      </c>
      <c r="AL59" s="110">
        <f>AL79-AK79</f>
        <v>2234123479</v>
      </c>
      <c r="AM59" s="110">
        <f>AM79-AL79</f>
        <v>2047282255</v>
      </c>
      <c r="AN59" s="110">
        <f>AN79-AM79</f>
        <v>2112572059</v>
      </c>
      <c r="AO59" s="110">
        <f>AO79</f>
        <v>2131255409</v>
      </c>
      <c r="AP59" s="110">
        <f t="shared" ref="AP59:AR63" si="4">AP79-AO79</f>
        <v>2275184724</v>
      </c>
      <c r="AQ59" s="110">
        <f t="shared" si="4"/>
        <v>2233940499</v>
      </c>
      <c r="AR59" s="110">
        <f t="shared" si="4"/>
        <v>2320113969</v>
      </c>
      <c r="AS59" s="110">
        <f>AS79</f>
        <v>2059909818</v>
      </c>
      <c r="AT59" s="110">
        <f>AT79-AS79</f>
        <v>2006486062</v>
      </c>
      <c r="AU59" s="110"/>
      <c r="AV59" s="110"/>
      <c r="AW59" s="110">
        <f>AW79</f>
        <v>0</v>
      </c>
      <c r="AX59" s="110">
        <f>AX79-AW79</f>
        <v>0</v>
      </c>
      <c r="AY59" s="110">
        <f>AY79-AX79</f>
        <v>0</v>
      </c>
      <c r="AZ59" s="110">
        <f>AZ79-AY79</f>
        <v>0</v>
      </c>
      <c r="BA59" s="110">
        <f>BA79</f>
        <v>0</v>
      </c>
      <c r="BB59" s="110">
        <f>BB79-BA79</f>
        <v>0</v>
      </c>
      <c r="BC59" s="110">
        <f>BC79-BB79</f>
        <v>0</v>
      </c>
      <c r="BD59" s="110">
        <f>BD79-BC79</f>
        <v>0</v>
      </c>
      <c r="BE59" s="110">
        <f>BE79</f>
        <v>0</v>
      </c>
      <c r="BF59" s="110">
        <f>BF79-BE79</f>
        <v>0</v>
      </c>
      <c r="BG59" s="110">
        <f>BG79-BF79</f>
        <v>0</v>
      </c>
      <c r="BH59" s="110">
        <f>BH79-BG79</f>
        <v>0</v>
      </c>
      <c r="BI59" s="110">
        <f>BI79</f>
        <v>0</v>
      </c>
      <c r="BJ59" s="110">
        <f>BJ79-BI79</f>
        <v>0</v>
      </c>
      <c r="BK59" s="110">
        <f>BK79-BJ79</f>
        <v>0</v>
      </c>
      <c r="BL59" s="110">
        <f>BL79-BK79</f>
        <v>0</v>
      </c>
      <c r="BM59" s="110">
        <f>BM79</f>
        <v>0</v>
      </c>
      <c r="BN59" s="110">
        <f>BN79-BM79</f>
        <v>0</v>
      </c>
      <c r="BO59" s="110">
        <f>BO79-BN79</f>
        <v>0</v>
      </c>
      <c r="BP59" s="110">
        <f>BP79-BO79</f>
        <v>0</v>
      </c>
      <c r="BQ59" s="110">
        <f>BQ79</f>
        <v>0</v>
      </c>
      <c r="BR59" s="110">
        <f>BR79-BQ79</f>
        <v>0</v>
      </c>
      <c r="BS59" s="110">
        <f>BS79-BR79</f>
        <v>0</v>
      </c>
      <c r="BT59" s="110">
        <f>BT79-BS79</f>
        <v>0</v>
      </c>
      <c r="BU59" s="110">
        <f>BU79</f>
        <v>0</v>
      </c>
      <c r="BV59" s="110">
        <f>BV79-BU79</f>
        <v>0</v>
      </c>
      <c r="BW59" s="110">
        <f>BW79-BV79</f>
        <v>0</v>
      </c>
      <c r="BX59" s="110">
        <f>BX79-BW79</f>
        <v>0</v>
      </c>
      <c r="BY59" s="65"/>
      <c r="BZ59" s="65"/>
      <c r="CA59" s="65"/>
      <c r="CB59" s="3" t="s">
        <v>89</v>
      </c>
    </row>
    <row r="60" spans="1:80" s="27" customFormat="1" ht="15" customHeight="1" x14ac:dyDescent="0.25">
      <c r="A60" s="38" t="s">
        <v>11</v>
      </c>
      <c r="B60" s="12" t="s">
        <v>44</v>
      </c>
      <c r="C60" s="110">
        <f t="shared" si="1"/>
        <v>671</v>
      </c>
      <c r="D60" s="110">
        <f t="shared" si="2"/>
        <v>672</v>
      </c>
      <c r="E60" s="110">
        <f t="shared" si="2"/>
        <v>830</v>
      </c>
      <c r="F60" s="110">
        <f t="shared" si="2"/>
        <v>346</v>
      </c>
      <c r="G60" s="110">
        <f t="shared" si="2"/>
        <v>706</v>
      </c>
      <c r="H60" s="110">
        <f t="shared" si="2"/>
        <v>726</v>
      </c>
      <c r="I60" s="110" t="str">
        <f t="shared" si="2"/>
        <v>―</v>
      </c>
      <c r="J60" s="110" t="str">
        <f t="shared" si="2"/>
        <v>―</v>
      </c>
      <c r="K60" s="67"/>
      <c r="L60" s="67" t="s">
        <v>365</v>
      </c>
      <c r="M60" s="110">
        <f>M80</f>
        <v>0</v>
      </c>
      <c r="N60" s="110">
        <f t="shared" ref="N60:P63" si="5">N80-M80</f>
        <v>0</v>
      </c>
      <c r="O60" s="110">
        <f t="shared" si="5"/>
        <v>0</v>
      </c>
      <c r="P60" s="110">
        <f t="shared" si="5"/>
        <v>0</v>
      </c>
      <c r="Q60" s="110">
        <f>Q80</f>
        <v>0</v>
      </c>
      <c r="R60" s="110">
        <f t="shared" ref="R60:T63" si="6">R80-Q80</f>
        <v>0</v>
      </c>
      <c r="S60" s="110">
        <f t="shared" si="6"/>
        <v>0</v>
      </c>
      <c r="T60" s="110">
        <f t="shared" si="6"/>
        <v>0</v>
      </c>
      <c r="U60" s="110">
        <f>U80</f>
        <v>238642942</v>
      </c>
      <c r="V60" s="110">
        <f t="shared" ref="V60:X63" si="7">V80-U80</f>
        <v>169871708</v>
      </c>
      <c r="W60" s="110">
        <f t="shared" si="7"/>
        <v>233139214</v>
      </c>
      <c r="X60" s="110">
        <f t="shared" si="7"/>
        <v>274359394</v>
      </c>
      <c r="Y60" s="110">
        <f>Y80</f>
        <v>446345796</v>
      </c>
      <c r="Z60" s="110">
        <f t="shared" ref="Z60:AB63" si="8">Z80-Y80</f>
        <v>401081609</v>
      </c>
      <c r="AA60" s="110">
        <f t="shared" si="8"/>
        <v>507773628</v>
      </c>
      <c r="AB60" s="110">
        <f t="shared" si="8"/>
        <v>349782359</v>
      </c>
      <c r="AC60" s="110">
        <f>AC80</f>
        <v>366057458</v>
      </c>
      <c r="AD60" s="110">
        <f t="shared" ref="AD60:AF63" si="9">AD80-AC80</f>
        <v>524647436</v>
      </c>
      <c r="AE60" s="110">
        <f t="shared" si="9"/>
        <v>628318783</v>
      </c>
      <c r="AF60" s="110">
        <f t="shared" si="9"/>
        <v>511688208</v>
      </c>
      <c r="AG60" s="110">
        <f>AG80</f>
        <v>239935602</v>
      </c>
      <c r="AH60" s="110">
        <f t="shared" ref="AH60:AJ63" si="10">AH80-AG80</f>
        <v>653120036</v>
      </c>
      <c r="AI60" s="110">
        <f t="shared" si="10"/>
        <v>672241723</v>
      </c>
      <c r="AJ60" s="110">
        <f t="shared" si="10"/>
        <v>467819543</v>
      </c>
      <c r="AK60" s="110">
        <f>AK80</f>
        <v>585574089</v>
      </c>
      <c r="AL60" s="110">
        <f t="shared" ref="AL60:AN63" si="11">AL80-AK80</f>
        <v>728959303</v>
      </c>
      <c r="AM60" s="110">
        <f t="shared" si="11"/>
        <v>957446800</v>
      </c>
      <c r="AN60" s="110">
        <f t="shared" si="11"/>
        <v>303586757</v>
      </c>
      <c r="AO60" s="110">
        <f>AO80</f>
        <v>671600227</v>
      </c>
      <c r="AP60" s="110">
        <f t="shared" si="4"/>
        <v>672259194</v>
      </c>
      <c r="AQ60" s="110">
        <f t="shared" si="4"/>
        <v>830671686</v>
      </c>
      <c r="AR60" s="110">
        <f t="shared" si="4"/>
        <v>346737312</v>
      </c>
      <c r="AS60" s="110">
        <f>AS80</f>
        <v>706841059</v>
      </c>
      <c r="AT60" s="110">
        <f>AT80-AS80</f>
        <v>726448407</v>
      </c>
      <c r="AU60" s="110"/>
      <c r="AV60" s="110"/>
      <c r="AW60" s="110">
        <f>AW80</f>
        <v>0</v>
      </c>
      <c r="AX60" s="110">
        <f t="shared" ref="AX60:AZ63" si="12">AX80-AW80</f>
        <v>0</v>
      </c>
      <c r="AY60" s="110">
        <f t="shared" si="12"/>
        <v>0</v>
      </c>
      <c r="AZ60" s="110">
        <f t="shared" si="12"/>
        <v>0</v>
      </c>
      <c r="BA60" s="110">
        <f>BA80</f>
        <v>0</v>
      </c>
      <c r="BB60" s="110">
        <f t="shared" ref="BB60:BD63" si="13">BB80-BA80</f>
        <v>0</v>
      </c>
      <c r="BC60" s="110">
        <f t="shared" si="13"/>
        <v>0</v>
      </c>
      <c r="BD60" s="110">
        <f t="shared" si="13"/>
        <v>0</v>
      </c>
      <c r="BE60" s="110">
        <f>BE80</f>
        <v>0</v>
      </c>
      <c r="BF60" s="110">
        <f t="shared" ref="BF60:BH63" si="14">BF80-BE80</f>
        <v>0</v>
      </c>
      <c r="BG60" s="110">
        <f t="shared" si="14"/>
        <v>0</v>
      </c>
      <c r="BH60" s="110">
        <f t="shared" si="14"/>
        <v>0</v>
      </c>
      <c r="BI60" s="110">
        <f>BI80</f>
        <v>0</v>
      </c>
      <c r="BJ60" s="110">
        <f t="shared" ref="BJ60:BL63" si="15">BJ80-BI80</f>
        <v>0</v>
      </c>
      <c r="BK60" s="110">
        <f t="shared" si="15"/>
        <v>0</v>
      </c>
      <c r="BL60" s="110">
        <f t="shared" si="15"/>
        <v>0</v>
      </c>
      <c r="BM60" s="110">
        <f>BM80</f>
        <v>0</v>
      </c>
      <c r="BN60" s="110">
        <f t="shared" ref="BN60:BP63" si="16">BN80-BM80</f>
        <v>0</v>
      </c>
      <c r="BO60" s="110">
        <f t="shared" si="16"/>
        <v>0</v>
      </c>
      <c r="BP60" s="110">
        <f t="shared" si="16"/>
        <v>0</v>
      </c>
      <c r="BQ60" s="110">
        <f>BQ80</f>
        <v>0</v>
      </c>
      <c r="BR60" s="110">
        <f t="shared" ref="BR60:BT63" si="17">BR80-BQ80</f>
        <v>0</v>
      </c>
      <c r="BS60" s="110">
        <f t="shared" si="17"/>
        <v>0</v>
      </c>
      <c r="BT60" s="110">
        <f t="shared" si="17"/>
        <v>0</v>
      </c>
      <c r="BU60" s="110">
        <f>BU80</f>
        <v>0</v>
      </c>
      <c r="BV60" s="110">
        <f t="shared" ref="BV60:BX63" si="18">BV80-BU80</f>
        <v>0</v>
      </c>
      <c r="BW60" s="110">
        <f t="shared" si="18"/>
        <v>0</v>
      </c>
      <c r="BX60" s="110">
        <f t="shared" si="18"/>
        <v>0</v>
      </c>
      <c r="BY60" s="65"/>
      <c r="BZ60" s="65"/>
      <c r="CA60" s="65"/>
      <c r="CB60" s="3" t="s">
        <v>89</v>
      </c>
    </row>
    <row r="61" spans="1:80" s="27" customFormat="1" ht="15" customHeight="1" x14ac:dyDescent="0.25">
      <c r="A61" s="38" t="s">
        <v>14</v>
      </c>
      <c r="B61" s="12" t="s">
        <v>77</v>
      </c>
      <c r="C61" s="110">
        <f t="shared" si="1"/>
        <v>58</v>
      </c>
      <c r="D61" s="110">
        <f t="shared" si="2"/>
        <v>70</v>
      </c>
      <c r="E61" s="110">
        <f t="shared" si="2"/>
        <v>189</v>
      </c>
      <c r="F61" s="110">
        <f t="shared" si="2"/>
        <v>185</v>
      </c>
      <c r="G61" s="110">
        <f t="shared" si="2"/>
        <v>16</v>
      </c>
      <c r="H61" s="110">
        <f t="shared" si="2"/>
        <v>71</v>
      </c>
      <c r="I61" s="110" t="str">
        <f t="shared" si="2"/>
        <v>―</v>
      </c>
      <c r="J61" s="110" t="str">
        <f t="shared" si="2"/>
        <v>―</v>
      </c>
      <c r="K61" s="67"/>
      <c r="L61" s="67" t="s">
        <v>366</v>
      </c>
      <c r="M61" s="110">
        <f>M81</f>
        <v>0</v>
      </c>
      <c r="N61" s="110">
        <f t="shared" si="5"/>
        <v>0</v>
      </c>
      <c r="O61" s="110">
        <f t="shared" si="5"/>
        <v>0</v>
      </c>
      <c r="P61" s="110">
        <f t="shared" si="5"/>
        <v>0</v>
      </c>
      <c r="Q61" s="110">
        <f>Q81</f>
        <v>0</v>
      </c>
      <c r="R61" s="110">
        <f t="shared" si="6"/>
        <v>0</v>
      </c>
      <c r="S61" s="110">
        <f t="shared" si="6"/>
        <v>0</v>
      </c>
      <c r="T61" s="110">
        <f t="shared" si="6"/>
        <v>0</v>
      </c>
      <c r="U61" s="110">
        <f>U81</f>
        <v>8598499</v>
      </c>
      <c r="V61" s="110">
        <f t="shared" si="7"/>
        <v>25048029</v>
      </c>
      <c r="W61" s="110">
        <f t="shared" si="7"/>
        <v>48819106</v>
      </c>
      <c r="X61" s="110">
        <f t="shared" si="7"/>
        <v>48093639</v>
      </c>
      <c r="Y61" s="110">
        <f>Y81</f>
        <v>29123242</v>
      </c>
      <c r="Z61" s="110">
        <f t="shared" si="8"/>
        <v>63185878</v>
      </c>
      <c r="AA61" s="110">
        <f t="shared" si="8"/>
        <v>62106113</v>
      </c>
      <c r="AB61" s="110">
        <f t="shared" si="8"/>
        <v>9818289</v>
      </c>
      <c r="AC61" s="110">
        <f>AC81</f>
        <v>42957779</v>
      </c>
      <c r="AD61" s="110">
        <f t="shared" si="9"/>
        <v>61036583</v>
      </c>
      <c r="AE61" s="110">
        <f t="shared" si="9"/>
        <v>70081145</v>
      </c>
      <c r="AF61" s="110">
        <f t="shared" si="9"/>
        <v>41963813</v>
      </c>
      <c r="AG61" s="110">
        <f>AG81</f>
        <v>51453754</v>
      </c>
      <c r="AH61" s="110">
        <f t="shared" si="10"/>
        <v>80676993</v>
      </c>
      <c r="AI61" s="110">
        <f t="shared" si="10"/>
        <v>72344322</v>
      </c>
      <c r="AJ61" s="110">
        <f t="shared" si="10"/>
        <v>50946933</v>
      </c>
      <c r="AK61" s="110">
        <f>AK81</f>
        <v>52617882</v>
      </c>
      <c r="AL61" s="110">
        <f t="shared" si="11"/>
        <v>88483962</v>
      </c>
      <c r="AM61" s="110">
        <f t="shared" si="11"/>
        <v>93958279</v>
      </c>
      <c r="AN61" s="110">
        <f t="shared" si="11"/>
        <v>-12999334</v>
      </c>
      <c r="AO61" s="110">
        <f>AO81</f>
        <v>58463442</v>
      </c>
      <c r="AP61" s="110">
        <f t="shared" si="4"/>
        <v>70831340</v>
      </c>
      <c r="AQ61" s="110">
        <f t="shared" si="4"/>
        <v>189998121</v>
      </c>
      <c r="AR61" s="110">
        <f t="shared" si="4"/>
        <v>185256058</v>
      </c>
      <c r="AS61" s="110">
        <f>AS81</f>
        <v>16439512</v>
      </c>
      <c r="AT61" s="110">
        <f>AT81-AS81</f>
        <v>71947836</v>
      </c>
      <c r="AU61" s="110"/>
      <c r="AV61" s="110"/>
      <c r="AW61" s="110">
        <f>AW81</f>
        <v>0</v>
      </c>
      <c r="AX61" s="110">
        <f t="shared" si="12"/>
        <v>0</v>
      </c>
      <c r="AY61" s="110">
        <f t="shared" si="12"/>
        <v>0</v>
      </c>
      <c r="AZ61" s="110">
        <f t="shared" si="12"/>
        <v>0</v>
      </c>
      <c r="BA61" s="110">
        <f>BA81</f>
        <v>0</v>
      </c>
      <c r="BB61" s="110">
        <f t="shared" si="13"/>
        <v>0</v>
      </c>
      <c r="BC61" s="110">
        <f t="shared" si="13"/>
        <v>0</v>
      </c>
      <c r="BD61" s="110">
        <f t="shared" si="13"/>
        <v>0</v>
      </c>
      <c r="BE61" s="110">
        <f>BE81</f>
        <v>0</v>
      </c>
      <c r="BF61" s="110">
        <f t="shared" si="14"/>
        <v>0</v>
      </c>
      <c r="BG61" s="110">
        <f t="shared" si="14"/>
        <v>0</v>
      </c>
      <c r="BH61" s="110">
        <f t="shared" si="14"/>
        <v>0</v>
      </c>
      <c r="BI61" s="110">
        <f>BI81</f>
        <v>0</v>
      </c>
      <c r="BJ61" s="110">
        <f t="shared" si="15"/>
        <v>0</v>
      </c>
      <c r="BK61" s="110">
        <f t="shared" si="15"/>
        <v>0</v>
      </c>
      <c r="BL61" s="110">
        <f t="shared" si="15"/>
        <v>0</v>
      </c>
      <c r="BM61" s="110">
        <f>BM81</f>
        <v>0</v>
      </c>
      <c r="BN61" s="110">
        <f t="shared" si="16"/>
        <v>0</v>
      </c>
      <c r="BO61" s="110">
        <f t="shared" si="16"/>
        <v>0</v>
      </c>
      <c r="BP61" s="110">
        <f t="shared" si="16"/>
        <v>0</v>
      </c>
      <c r="BQ61" s="110">
        <f>BQ81</f>
        <v>0</v>
      </c>
      <c r="BR61" s="110">
        <f t="shared" si="17"/>
        <v>0</v>
      </c>
      <c r="BS61" s="110">
        <f t="shared" si="17"/>
        <v>0</v>
      </c>
      <c r="BT61" s="110">
        <f t="shared" si="17"/>
        <v>0</v>
      </c>
      <c r="BU61" s="110">
        <f>BU81</f>
        <v>0</v>
      </c>
      <c r="BV61" s="110">
        <f t="shared" si="18"/>
        <v>0</v>
      </c>
      <c r="BW61" s="110">
        <f t="shared" si="18"/>
        <v>0</v>
      </c>
      <c r="BX61" s="110">
        <f t="shared" si="18"/>
        <v>0</v>
      </c>
      <c r="BY61" s="65"/>
      <c r="BZ61" s="65"/>
      <c r="CA61" s="65"/>
      <c r="CB61" s="3" t="s">
        <v>89</v>
      </c>
    </row>
    <row r="62" spans="1:80" s="27" customFormat="1" ht="15" customHeight="1" x14ac:dyDescent="0.25">
      <c r="A62" s="38" t="s">
        <v>15</v>
      </c>
      <c r="B62" s="79" t="s">
        <v>31</v>
      </c>
      <c r="C62" s="110">
        <f t="shared" si="1"/>
        <v>-135.00000009999999</v>
      </c>
      <c r="D62" s="110">
        <f t="shared" si="2"/>
        <v>-154.00000009999999</v>
      </c>
      <c r="E62" s="110">
        <f t="shared" si="2"/>
        <v>-182.00000009999999</v>
      </c>
      <c r="F62" s="110">
        <f t="shared" si="2"/>
        <v>-134.00000009999999</v>
      </c>
      <c r="G62" s="110">
        <f t="shared" si="2"/>
        <v>-163.00000009999999</v>
      </c>
      <c r="H62" s="110">
        <f t="shared" si="2"/>
        <v>-153.00000009999999</v>
      </c>
      <c r="I62" s="110" t="str">
        <f t="shared" si="2"/>
        <v>―</v>
      </c>
      <c r="J62" s="110" t="str">
        <f t="shared" si="2"/>
        <v>―</v>
      </c>
      <c r="K62" s="67"/>
      <c r="L62" s="67" t="s">
        <v>367</v>
      </c>
      <c r="M62" s="110">
        <f>M82</f>
        <v>0</v>
      </c>
      <c r="N62" s="110">
        <f t="shared" si="5"/>
        <v>0</v>
      </c>
      <c r="O62" s="110">
        <f t="shared" si="5"/>
        <v>0</v>
      </c>
      <c r="P62" s="110">
        <f t="shared" si="5"/>
        <v>0</v>
      </c>
      <c r="Q62" s="110">
        <f>Q82</f>
        <v>0</v>
      </c>
      <c r="R62" s="110">
        <f t="shared" si="6"/>
        <v>0</v>
      </c>
      <c r="S62" s="110">
        <f t="shared" si="6"/>
        <v>0</v>
      </c>
      <c r="T62" s="110">
        <f t="shared" si="6"/>
        <v>0</v>
      </c>
      <c r="U62" s="110">
        <f>U82</f>
        <v>58727383</v>
      </c>
      <c r="V62" s="110">
        <f t="shared" si="7"/>
        <v>40936304</v>
      </c>
      <c r="W62" s="110">
        <f t="shared" si="7"/>
        <v>-717530</v>
      </c>
      <c r="X62" s="110">
        <f t="shared" si="7"/>
        <v>13105425</v>
      </c>
      <c r="Y62" s="110">
        <f>Y82</f>
        <v>51149501</v>
      </c>
      <c r="Z62" s="110">
        <f t="shared" si="8"/>
        <v>23756606</v>
      </c>
      <c r="AA62" s="110">
        <f t="shared" si="8"/>
        <v>-8908354</v>
      </c>
      <c r="AB62" s="110">
        <f t="shared" si="8"/>
        <v>23152865</v>
      </c>
      <c r="AC62" s="110">
        <f>AC82</f>
        <v>12812661</v>
      </c>
      <c r="AD62" s="110">
        <f t="shared" si="9"/>
        <v>9725329</v>
      </c>
      <c r="AE62" s="110">
        <f t="shared" si="9"/>
        <v>-16172568</v>
      </c>
      <c r="AF62" s="110">
        <f t="shared" si="9"/>
        <v>-340928</v>
      </c>
      <c r="AG62" s="110">
        <f>AG82</f>
        <v>11738791</v>
      </c>
      <c r="AH62" s="110">
        <f t="shared" si="10"/>
        <v>19056560</v>
      </c>
      <c r="AI62" s="110">
        <f t="shared" si="10"/>
        <v>-3173324</v>
      </c>
      <c r="AJ62" s="110">
        <f t="shared" si="10"/>
        <v>16474463</v>
      </c>
      <c r="AK62" s="110">
        <f>AK82</f>
        <v>-28636879</v>
      </c>
      <c r="AL62" s="110">
        <f t="shared" si="11"/>
        <v>-47117065</v>
      </c>
      <c r="AM62" s="110">
        <f t="shared" si="11"/>
        <v>-137011236</v>
      </c>
      <c r="AN62" s="110">
        <f t="shared" si="11"/>
        <v>-139683811</v>
      </c>
      <c r="AO62" s="110">
        <f>AO82</f>
        <v>-135826499</v>
      </c>
      <c r="AP62" s="110">
        <f t="shared" si="4"/>
        <v>-154130304</v>
      </c>
      <c r="AQ62" s="110">
        <f t="shared" si="4"/>
        <v>-182753338</v>
      </c>
      <c r="AR62" s="110">
        <f t="shared" si="4"/>
        <v>-134634382</v>
      </c>
      <c r="AS62" s="110">
        <f>AS82</f>
        <v>-163099086</v>
      </c>
      <c r="AT62" s="110">
        <f>AT82-AS82</f>
        <v>-153821700</v>
      </c>
      <c r="AU62" s="110"/>
      <c r="AV62" s="110"/>
      <c r="AW62" s="110">
        <f>AW82</f>
        <v>0</v>
      </c>
      <c r="AX62" s="110">
        <f t="shared" si="12"/>
        <v>0</v>
      </c>
      <c r="AY62" s="110">
        <f t="shared" si="12"/>
        <v>0</v>
      </c>
      <c r="AZ62" s="110">
        <f t="shared" si="12"/>
        <v>0</v>
      </c>
      <c r="BA62" s="110">
        <f>BA82</f>
        <v>0</v>
      </c>
      <c r="BB62" s="110">
        <f t="shared" si="13"/>
        <v>0</v>
      </c>
      <c r="BC62" s="110">
        <f t="shared" si="13"/>
        <v>0</v>
      </c>
      <c r="BD62" s="110">
        <f t="shared" si="13"/>
        <v>0</v>
      </c>
      <c r="BE62" s="110">
        <f>BE82</f>
        <v>0</v>
      </c>
      <c r="BF62" s="110">
        <f t="shared" si="14"/>
        <v>0</v>
      </c>
      <c r="BG62" s="110">
        <f t="shared" si="14"/>
        <v>0</v>
      </c>
      <c r="BH62" s="110">
        <f t="shared" si="14"/>
        <v>0</v>
      </c>
      <c r="BI62" s="110">
        <f>BI82</f>
        <v>0</v>
      </c>
      <c r="BJ62" s="110">
        <f t="shared" si="15"/>
        <v>0</v>
      </c>
      <c r="BK62" s="110">
        <f t="shared" si="15"/>
        <v>0</v>
      </c>
      <c r="BL62" s="110">
        <f t="shared" si="15"/>
        <v>0</v>
      </c>
      <c r="BM62" s="110">
        <f>BM82</f>
        <v>0</v>
      </c>
      <c r="BN62" s="110">
        <f t="shared" si="16"/>
        <v>0</v>
      </c>
      <c r="BO62" s="110">
        <f t="shared" si="16"/>
        <v>0</v>
      </c>
      <c r="BP62" s="110">
        <f t="shared" si="16"/>
        <v>0</v>
      </c>
      <c r="BQ62" s="110">
        <f>BQ82</f>
        <v>0</v>
      </c>
      <c r="BR62" s="110">
        <f t="shared" si="17"/>
        <v>0</v>
      </c>
      <c r="BS62" s="110">
        <f t="shared" si="17"/>
        <v>0</v>
      </c>
      <c r="BT62" s="110">
        <f t="shared" si="17"/>
        <v>0</v>
      </c>
      <c r="BU62" s="110">
        <f>BU82</f>
        <v>0</v>
      </c>
      <c r="BV62" s="110">
        <f t="shared" si="18"/>
        <v>0</v>
      </c>
      <c r="BW62" s="110">
        <f t="shared" si="18"/>
        <v>0</v>
      </c>
      <c r="BX62" s="110">
        <f t="shared" si="18"/>
        <v>0</v>
      </c>
      <c r="BY62" s="65"/>
      <c r="BZ62" s="65"/>
      <c r="CA62" s="65"/>
      <c r="CB62" s="3" t="s">
        <v>89</v>
      </c>
    </row>
    <row r="63" spans="1:80" s="27" customFormat="1" ht="15" customHeight="1" x14ac:dyDescent="0.25">
      <c r="A63" s="42" t="s">
        <v>285</v>
      </c>
      <c r="B63" s="14" t="s">
        <v>101</v>
      </c>
      <c r="C63" s="111">
        <f t="shared" si="1"/>
        <v>-1241.0000001000001</v>
      </c>
      <c r="D63" s="111">
        <f t="shared" si="2"/>
        <v>-1227.0000001000001</v>
      </c>
      <c r="E63" s="111">
        <f t="shared" si="2"/>
        <v>-1262.0000001000001</v>
      </c>
      <c r="F63" s="111">
        <f t="shared" si="2"/>
        <v>-1321.0000001000001</v>
      </c>
      <c r="G63" s="111">
        <f t="shared" si="2"/>
        <v>-1425.0000001000001</v>
      </c>
      <c r="H63" s="111">
        <f t="shared" si="2"/>
        <v>-1335.0000001000001</v>
      </c>
      <c r="I63" s="111" t="str">
        <f t="shared" si="2"/>
        <v>―</v>
      </c>
      <c r="J63" s="111" t="str">
        <f t="shared" si="2"/>
        <v>―</v>
      </c>
      <c r="K63" s="67"/>
      <c r="L63" s="67" t="s">
        <v>368</v>
      </c>
      <c r="M63" s="111">
        <f>M83</f>
        <v>0</v>
      </c>
      <c r="N63" s="111">
        <f t="shared" si="5"/>
        <v>0</v>
      </c>
      <c r="O63" s="111">
        <f t="shared" si="5"/>
        <v>0</v>
      </c>
      <c r="P63" s="111">
        <f t="shared" si="5"/>
        <v>0</v>
      </c>
      <c r="Q63" s="111">
        <f>Q83</f>
        <v>0</v>
      </c>
      <c r="R63" s="111">
        <f t="shared" si="6"/>
        <v>0</v>
      </c>
      <c r="S63" s="111">
        <f t="shared" si="6"/>
        <v>0</v>
      </c>
      <c r="T63" s="111">
        <f t="shared" si="6"/>
        <v>0</v>
      </c>
      <c r="U63" s="111">
        <f>U83</f>
        <v>-627475701</v>
      </c>
      <c r="V63" s="111">
        <f t="shared" si="7"/>
        <v>-626230304</v>
      </c>
      <c r="W63" s="111">
        <f t="shared" si="7"/>
        <v>-637202909</v>
      </c>
      <c r="X63" s="111">
        <f t="shared" si="7"/>
        <v>-679833541</v>
      </c>
      <c r="Y63" s="111">
        <f>Y83</f>
        <v>-655394438</v>
      </c>
      <c r="Z63" s="111">
        <f t="shared" si="8"/>
        <v>-715607355</v>
      </c>
      <c r="AA63" s="111">
        <f t="shared" si="8"/>
        <v>-825253499</v>
      </c>
      <c r="AB63" s="111">
        <f t="shared" si="8"/>
        <v>-837097409</v>
      </c>
      <c r="AC63" s="111">
        <f>AC83</f>
        <v>-886686713</v>
      </c>
      <c r="AD63" s="111">
        <f t="shared" si="9"/>
        <v>-774434003</v>
      </c>
      <c r="AE63" s="111">
        <f t="shared" si="9"/>
        <v>-838696465</v>
      </c>
      <c r="AF63" s="111">
        <f t="shared" si="9"/>
        <v>-868564439</v>
      </c>
      <c r="AG63" s="111">
        <f>AG83</f>
        <v>-961216542</v>
      </c>
      <c r="AH63" s="111">
        <f t="shared" si="10"/>
        <v>-901741308</v>
      </c>
      <c r="AI63" s="111">
        <f t="shared" si="10"/>
        <v>-959153902</v>
      </c>
      <c r="AJ63" s="111">
        <f t="shared" si="10"/>
        <v>-1168525934</v>
      </c>
      <c r="AK63" s="111">
        <f>AK83</f>
        <v>-1058229828</v>
      </c>
      <c r="AL63" s="111">
        <f t="shared" si="11"/>
        <v>-1163555466</v>
      </c>
      <c r="AM63" s="111">
        <f t="shared" si="11"/>
        <v>-1157102376</v>
      </c>
      <c r="AN63" s="111">
        <f t="shared" si="11"/>
        <v>-1196820334</v>
      </c>
      <c r="AO63" s="111">
        <f>AO83</f>
        <v>-1241504839</v>
      </c>
      <c r="AP63" s="111">
        <f t="shared" si="4"/>
        <v>-1227599682</v>
      </c>
      <c r="AQ63" s="111">
        <f t="shared" si="4"/>
        <v>-1262142213</v>
      </c>
      <c r="AR63" s="111">
        <f t="shared" si="4"/>
        <v>-1321869340</v>
      </c>
      <c r="AS63" s="111">
        <f>AS83</f>
        <v>-1425085072</v>
      </c>
      <c r="AT63" s="111">
        <f>AT83-AS83</f>
        <v>-1335213204</v>
      </c>
      <c r="AU63" s="111"/>
      <c r="AV63" s="111"/>
      <c r="AW63" s="111">
        <f>AW83</f>
        <v>0</v>
      </c>
      <c r="AX63" s="111">
        <f t="shared" si="12"/>
        <v>0</v>
      </c>
      <c r="AY63" s="111">
        <f t="shared" si="12"/>
        <v>0</v>
      </c>
      <c r="AZ63" s="111">
        <f t="shared" si="12"/>
        <v>0</v>
      </c>
      <c r="BA63" s="111">
        <f>BA83</f>
        <v>0</v>
      </c>
      <c r="BB63" s="111">
        <f t="shared" si="13"/>
        <v>0</v>
      </c>
      <c r="BC63" s="111">
        <f t="shared" si="13"/>
        <v>0</v>
      </c>
      <c r="BD63" s="111">
        <f t="shared" si="13"/>
        <v>0</v>
      </c>
      <c r="BE63" s="111">
        <f>BE83</f>
        <v>0</v>
      </c>
      <c r="BF63" s="111">
        <f t="shared" si="14"/>
        <v>0</v>
      </c>
      <c r="BG63" s="111">
        <f t="shared" si="14"/>
        <v>0</v>
      </c>
      <c r="BH63" s="111">
        <f t="shared" si="14"/>
        <v>0</v>
      </c>
      <c r="BI63" s="111">
        <f>BI83</f>
        <v>0</v>
      </c>
      <c r="BJ63" s="111">
        <f t="shared" si="15"/>
        <v>0</v>
      </c>
      <c r="BK63" s="111">
        <f t="shared" si="15"/>
        <v>0</v>
      </c>
      <c r="BL63" s="111">
        <f t="shared" si="15"/>
        <v>0</v>
      </c>
      <c r="BM63" s="111">
        <f>BM83</f>
        <v>0</v>
      </c>
      <c r="BN63" s="111">
        <f t="shared" si="16"/>
        <v>0</v>
      </c>
      <c r="BO63" s="111">
        <f t="shared" si="16"/>
        <v>0</v>
      </c>
      <c r="BP63" s="111">
        <f t="shared" si="16"/>
        <v>0</v>
      </c>
      <c r="BQ63" s="111">
        <f>BQ83</f>
        <v>0</v>
      </c>
      <c r="BR63" s="111">
        <f t="shared" si="17"/>
        <v>0</v>
      </c>
      <c r="BS63" s="111">
        <f t="shared" si="17"/>
        <v>0</v>
      </c>
      <c r="BT63" s="111">
        <f t="shared" si="17"/>
        <v>0</v>
      </c>
      <c r="BU63" s="111">
        <f>BU83</f>
        <v>0</v>
      </c>
      <c r="BV63" s="111">
        <f t="shared" si="18"/>
        <v>0</v>
      </c>
      <c r="BW63" s="111">
        <f t="shared" si="18"/>
        <v>0</v>
      </c>
      <c r="BX63" s="111">
        <f t="shared" si="18"/>
        <v>0</v>
      </c>
      <c r="BY63" s="67"/>
      <c r="BZ63" s="67"/>
      <c r="CA63" s="67"/>
      <c r="CB63" s="3" t="s">
        <v>89</v>
      </c>
    </row>
    <row r="64" spans="1:80" s="27" customFormat="1" ht="15" customHeight="1" x14ac:dyDescent="0.25">
      <c r="A64" s="27" t="s">
        <v>89</v>
      </c>
      <c r="B64" s="27" t="s">
        <v>89</v>
      </c>
      <c r="C64" s="27" t="s">
        <v>89</v>
      </c>
      <c r="D64" s="27" t="s">
        <v>89</v>
      </c>
      <c r="E64" s="27" t="s">
        <v>89</v>
      </c>
      <c r="F64" s="27" t="s">
        <v>89</v>
      </c>
      <c r="G64" s="27" t="s">
        <v>89</v>
      </c>
      <c r="H64" s="27" t="s">
        <v>89</v>
      </c>
      <c r="I64" s="27" t="s">
        <v>89</v>
      </c>
      <c r="J64" s="27" t="s">
        <v>89</v>
      </c>
      <c r="K64" s="27" t="s">
        <v>89</v>
      </c>
      <c r="L64" s="27" t="s">
        <v>89</v>
      </c>
      <c r="M64" s="27" t="s">
        <v>89</v>
      </c>
      <c r="N64" s="27" t="s">
        <v>89</v>
      </c>
      <c r="O64" s="27" t="s">
        <v>89</v>
      </c>
      <c r="P64" s="27" t="s">
        <v>89</v>
      </c>
      <c r="Q64" s="27" t="s">
        <v>89</v>
      </c>
      <c r="R64" s="27" t="s">
        <v>89</v>
      </c>
      <c r="S64" s="27" t="s">
        <v>89</v>
      </c>
      <c r="T64" s="27" t="s">
        <v>89</v>
      </c>
      <c r="U64" s="27" t="s">
        <v>89</v>
      </c>
      <c r="V64" s="27" t="s">
        <v>89</v>
      </c>
      <c r="W64" s="27" t="s">
        <v>89</v>
      </c>
      <c r="X64" s="27" t="s">
        <v>89</v>
      </c>
      <c r="Y64" s="27" t="s">
        <v>89</v>
      </c>
      <c r="Z64" s="27" t="s">
        <v>89</v>
      </c>
      <c r="AA64" s="27" t="s">
        <v>89</v>
      </c>
      <c r="AB64" s="27" t="s">
        <v>89</v>
      </c>
      <c r="AC64" s="27" t="s">
        <v>89</v>
      </c>
      <c r="AD64" s="27" t="s">
        <v>89</v>
      </c>
      <c r="AE64" s="27" t="s">
        <v>89</v>
      </c>
      <c r="AF64" s="27" t="s">
        <v>89</v>
      </c>
      <c r="AG64" s="27" t="s">
        <v>89</v>
      </c>
      <c r="AH64" s="27" t="s">
        <v>89</v>
      </c>
      <c r="AI64" s="27" t="s">
        <v>89</v>
      </c>
      <c r="AJ64" s="27" t="s">
        <v>89</v>
      </c>
      <c r="AK64" s="27" t="s">
        <v>89</v>
      </c>
      <c r="AL64" s="27" t="s">
        <v>89</v>
      </c>
      <c r="AM64" s="27" t="s">
        <v>89</v>
      </c>
      <c r="AN64" s="27" t="s">
        <v>89</v>
      </c>
      <c r="AO64" s="27" t="s">
        <v>89</v>
      </c>
      <c r="AP64" s="27" t="s">
        <v>89</v>
      </c>
      <c r="AQ64" s="27" t="s">
        <v>89</v>
      </c>
      <c r="AR64" s="27" t="s">
        <v>89</v>
      </c>
      <c r="AS64" s="27" t="s">
        <v>89</v>
      </c>
      <c r="AT64" s="27" t="s">
        <v>89</v>
      </c>
      <c r="AU64" s="27" t="s">
        <v>89</v>
      </c>
      <c r="AV64" s="27" t="s">
        <v>89</v>
      </c>
      <c r="AW64" s="27" t="s">
        <v>89</v>
      </c>
      <c r="AX64" s="27" t="s">
        <v>89</v>
      </c>
      <c r="AY64" s="27" t="s">
        <v>89</v>
      </c>
      <c r="AZ64" s="27" t="s">
        <v>89</v>
      </c>
      <c r="BA64" s="27" t="s">
        <v>89</v>
      </c>
      <c r="BB64" s="27" t="s">
        <v>89</v>
      </c>
      <c r="BC64" s="27" t="s">
        <v>89</v>
      </c>
      <c r="BD64" s="27" t="s">
        <v>89</v>
      </c>
      <c r="BE64" s="27" t="s">
        <v>89</v>
      </c>
      <c r="BF64" s="27" t="s">
        <v>89</v>
      </c>
      <c r="BG64" s="27" t="s">
        <v>89</v>
      </c>
      <c r="BH64" s="27" t="s">
        <v>89</v>
      </c>
      <c r="BI64" s="27" t="s">
        <v>89</v>
      </c>
      <c r="BJ64" s="27" t="s">
        <v>89</v>
      </c>
      <c r="BK64" s="27" t="s">
        <v>89</v>
      </c>
      <c r="BL64" s="27" t="s">
        <v>89</v>
      </c>
      <c r="BM64" s="27" t="s">
        <v>89</v>
      </c>
      <c r="BN64" s="27" t="s">
        <v>89</v>
      </c>
      <c r="BO64" s="27" t="s">
        <v>89</v>
      </c>
      <c r="BP64" s="27" t="s">
        <v>89</v>
      </c>
      <c r="BQ64" s="27" t="s">
        <v>89</v>
      </c>
      <c r="BR64" s="27" t="s">
        <v>89</v>
      </c>
      <c r="BS64" s="27" t="s">
        <v>89</v>
      </c>
      <c r="BT64" s="27" t="s">
        <v>89</v>
      </c>
      <c r="BU64" s="27" t="s">
        <v>89</v>
      </c>
      <c r="BV64" s="27" t="s">
        <v>89</v>
      </c>
      <c r="BW64" s="27" t="s">
        <v>89</v>
      </c>
      <c r="BX64" s="27" t="s">
        <v>89</v>
      </c>
      <c r="BY64" s="27" t="s">
        <v>89</v>
      </c>
      <c r="BZ64" s="27" t="s">
        <v>89</v>
      </c>
      <c r="CA64" s="27" t="s">
        <v>89</v>
      </c>
      <c r="CB64" s="27" t="s">
        <v>89</v>
      </c>
    </row>
    <row r="65" spans="1:80" s="27" customFormat="1" ht="15" customHeight="1" x14ac:dyDescent="0.25">
      <c r="B65" s="73"/>
      <c r="C65" s="73"/>
      <c r="D65" s="73"/>
      <c r="E65" s="73"/>
      <c r="F65" s="74"/>
      <c r="G65" s="74"/>
      <c r="H65" s="74"/>
      <c r="I65" s="74"/>
      <c r="J65" s="67"/>
      <c r="K65" s="67"/>
      <c r="L65" s="116" t="s">
        <v>376</v>
      </c>
      <c r="M65" s="67" t="s">
        <v>361</v>
      </c>
      <c r="N65" s="67"/>
      <c r="O65" s="67"/>
      <c r="P65" s="67"/>
      <c r="Q65" s="67"/>
      <c r="R65" s="67"/>
      <c r="S65" s="67"/>
      <c r="T65" s="67"/>
      <c r="U65" s="67"/>
      <c r="V65" s="67"/>
      <c r="W65" s="67"/>
      <c r="X65" s="67"/>
      <c r="Y65" s="67"/>
      <c r="Z65" s="67"/>
      <c r="AA65" s="67"/>
      <c r="AB65" s="67"/>
      <c r="AC65" s="67"/>
      <c r="AD65" s="67"/>
      <c r="CB65" s="3"/>
    </row>
    <row r="66" spans="1:80" s="27" customFormat="1" ht="15" customHeight="1" x14ac:dyDescent="0.25">
      <c r="B66" s="73"/>
      <c r="C66" s="73"/>
      <c r="D66" s="73"/>
      <c r="E66" s="73"/>
      <c r="F66" s="74"/>
      <c r="G66" s="74"/>
      <c r="H66" s="74"/>
      <c r="I66" s="74"/>
      <c r="J66" s="67"/>
      <c r="K66" s="67"/>
      <c r="L66" s="67"/>
      <c r="M66" s="342" t="str">
        <f>M56</f>
        <v>FY2015</v>
      </c>
      <c r="N66" s="343"/>
      <c r="O66" s="343"/>
      <c r="P66" s="344"/>
      <c r="Q66" s="342" t="str">
        <f>Q56</f>
        <v>FY2016</v>
      </c>
      <c r="R66" s="343"/>
      <c r="S66" s="343"/>
      <c r="T66" s="344"/>
      <c r="U66" s="342" t="str">
        <f>U56</f>
        <v>FY2017</v>
      </c>
      <c r="V66" s="343"/>
      <c r="W66" s="343"/>
      <c r="X66" s="344"/>
      <c r="Y66" s="342" t="str">
        <f>Y56</f>
        <v>FY2018</v>
      </c>
      <c r="Z66" s="343"/>
      <c r="AA66" s="343"/>
      <c r="AB66" s="344"/>
      <c r="AC66" s="342" t="str">
        <f>AC56</f>
        <v>FY2019</v>
      </c>
      <c r="AD66" s="343"/>
      <c r="AE66" s="343"/>
      <c r="AF66" s="344"/>
      <c r="AG66" s="342" t="str">
        <f>AG56</f>
        <v>FY2020</v>
      </c>
      <c r="AH66" s="343"/>
      <c r="AI66" s="343"/>
      <c r="AJ66" s="344"/>
      <c r="AK66" s="342" t="str">
        <f>AK56</f>
        <v>FY2021</v>
      </c>
      <c r="AL66" s="343"/>
      <c r="AM66" s="343"/>
      <c r="AN66" s="344"/>
      <c r="AO66" s="342" t="str">
        <f>AO56</f>
        <v>FY2022</v>
      </c>
      <c r="AP66" s="343"/>
      <c r="AQ66" s="343"/>
      <c r="AR66" s="344"/>
      <c r="AS66" s="342" t="str">
        <f>AS56</f>
        <v>FY2023</v>
      </c>
      <c r="AT66" s="343"/>
      <c r="AU66" s="343"/>
      <c r="AV66" s="344"/>
      <c r="AW66" s="342" t="str">
        <f>AW56</f>
        <v>FY2024</v>
      </c>
      <c r="AX66" s="343"/>
      <c r="AY66" s="343"/>
      <c r="AZ66" s="344"/>
      <c r="BA66" s="342" t="str">
        <f>BA56</f>
        <v>FY2025</v>
      </c>
      <c r="BB66" s="343"/>
      <c r="BC66" s="343"/>
      <c r="BD66" s="344"/>
      <c r="BE66" s="342" t="str">
        <f>BE56</f>
        <v>FY2026</v>
      </c>
      <c r="BF66" s="343"/>
      <c r="BG66" s="343"/>
      <c r="BH66" s="344"/>
      <c r="BI66" s="342" t="str">
        <f>BI56</f>
        <v>FY2027</v>
      </c>
      <c r="BJ66" s="343"/>
      <c r="BK66" s="343"/>
      <c r="BL66" s="344"/>
      <c r="BM66" s="342" t="str">
        <f>BM56</f>
        <v>FY2028</v>
      </c>
      <c r="BN66" s="343"/>
      <c r="BO66" s="343"/>
      <c r="BP66" s="344"/>
      <c r="BQ66" s="342" t="str">
        <f>BQ56</f>
        <v>FY2029</v>
      </c>
      <c r="BR66" s="343"/>
      <c r="BS66" s="343"/>
      <c r="BT66" s="344"/>
      <c r="BU66" s="342" t="str">
        <f>BU56</f>
        <v>FY2030</v>
      </c>
      <c r="BV66" s="343"/>
      <c r="BW66" s="343"/>
      <c r="BX66" s="344"/>
      <c r="CB66" s="3"/>
    </row>
    <row r="67" spans="1:80" s="27" customFormat="1" ht="15" customHeight="1" x14ac:dyDescent="0.25">
      <c r="A67" s="27" t="s">
        <v>608</v>
      </c>
      <c r="B67" s="73"/>
      <c r="C67" s="73"/>
      <c r="D67" s="73"/>
      <c r="E67" s="73"/>
      <c r="F67" s="74"/>
      <c r="G67" s="74"/>
      <c r="H67" s="74"/>
      <c r="I67" s="74"/>
      <c r="J67" s="67"/>
      <c r="K67" s="67"/>
      <c r="L67" s="67"/>
      <c r="M67" s="33" t="s">
        <v>380</v>
      </c>
      <c r="N67" s="33" t="s">
        <v>381</v>
      </c>
      <c r="O67" s="33" t="s">
        <v>382</v>
      </c>
      <c r="P67" s="34" t="s">
        <v>378</v>
      </c>
      <c r="Q67" s="33" t="str">
        <f>M67</f>
        <v>Q1</v>
      </c>
      <c r="R67" s="33" t="str">
        <f t="shared" ref="R67:BX67" si="19">N67</f>
        <v>Q2</v>
      </c>
      <c r="S67" s="33" t="str">
        <f t="shared" si="19"/>
        <v>Q3</v>
      </c>
      <c r="T67" s="34" t="str">
        <f t="shared" si="19"/>
        <v>Q4</v>
      </c>
      <c r="U67" s="33" t="str">
        <f t="shared" si="19"/>
        <v>Q1</v>
      </c>
      <c r="V67" s="33" t="str">
        <f t="shared" si="19"/>
        <v>Q2</v>
      </c>
      <c r="W67" s="33" t="str">
        <f t="shared" si="19"/>
        <v>Q3</v>
      </c>
      <c r="X67" s="34" t="str">
        <f t="shared" si="19"/>
        <v>Q4</v>
      </c>
      <c r="Y67" s="33" t="str">
        <f t="shared" si="19"/>
        <v>Q1</v>
      </c>
      <c r="Z67" s="33" t="str">
        <f t="shared" si="19"/>
        <v>Q2</v>
      </c>
      <c r="AA67" s="33" t="str">
        <f t="shared" si="19"/>
        <v>Q3</v>
      </c>
      <c r="AB67" s="34" t="str">
        <f t="shared" si="19"/>
        <v>Q4</v>
      </c>
      <c r="AC67" s="33" t="str">
        <f t="shared" si="19"/>
        <v>Q1</v>
      </c>
      <c r="AD67" s="33" t="str">
        <f t="shared" si="19"/>
        <v>Q2</v>
      </c>
      <c r="AE67" s="33" t="str">
        <f t="shared" si="19"/>
        <v>Q3</v>
      </c>
      <c r="AF67" s="34" t="str">
        <f t="shared" si="19"/>
        <v>Q4</v>
      </c>
      <c r="AG67" s="33" t="str">
        <f t="shared" si="19"/>
        <v>Q1</v>
      </c>
      <c r="AH67" s="33" t="str">
        <f t="shared" si="19"/>
        <v>Q2</v>
      </c>
      <c r="AI67" s="33" t="str">
        <f t="shared" si="19"/>
        <v>Q3</v>
      </c>
      <c r="AJ67" s="34" t="str">
        <f t="shared" si="19"/>
        <v>Q4</v>
      </c>
      <c r="AK67" s="33" t="str">
        <f t="shared" si="19"/>
        <v>Q1</v>
      </c>
      <c r="AL67" s="33" t="str">
        <f t="shared" si="19"/>
        <v>Q2</v>
      </c>
      <c r="AM67" s="33" t="str">
        <f t="shared" si="19"/>
        <v>Q3</v>
      </c>
      <c r="AN67" s="34" t="str">
        <f t="shared" si="19"/>
        <v>Q4</v>
      </c>
      <c r="AO67" s="33" t="str">
        <f t="shared" si="19"/>
        <v>Q1</v>
      </c>
      <c r="AP67" s="33" t="str">
        <f t="shared" si="19"/>
        <v>Q2</v>
      </c>
      <c r="AQ67" s="33" t="str">
        <f t="shared" si="19"/>
        <v>Q3</v>
      </c>
      <c r="AR67" s="34" t="str">
        <f t="shared" si="19"/>
        <v>Q4</v>
      </c>
      <c r="AS67" s="33" t="str">
        <f t="shared" si="19"/>
        <v>Q1</v>
      </c>
      <c r="AT67" s="33" t="str">
        <f t="shared" si="19"/>
        <v>Q2</v>
      </c>
      <c r="AU67" s="33" t="str">
        <f t="shared" si="19"/>
        <v>Q3</v>
      </c>
      <c r="AV67" s="34" t="str">
        <f t="shared" si="19"/>
        <v>Q4</v>
      </c>
      <c r="AW67" s="33" t="str">
        <f t="shared" si="19"/>
        <v>Q1</v>
      </c>
      <c r="AX67" s="33" t="str">
        <f t="shared" si="19"/>
        <v>Q2</v>
      </c>
      <c r="AY67" s="33" t="str">
        <f t="shared" si="19"/>
        <v>Q3</v>
      </c>
      <c r="AZ67" s="34" t="str">
        <f t="shared" si="19"/>
        <v>Q4</v>
      </c>
      <c r="BA67" s="33" t="str">
        <f t="shared" si="19"/>
        <v>Q1</v>
      </c>
      <c r="BB67" s="33" t="str">
        <f t="shared" si="19"/>
        <v>Q2</v>
      </c>
      <c r="BC67" s="33" t="str">
        <f t="shared" si="19"/>
        <v>Q3</v>
      </c>
      <c r="BD67" s="34" t="str">
        <f t="shared" si="19"/>
        <v>Q4</v>
      </c>
      <c r="BE67" s="33" t="str">
        <f t="shared" si="19"/>
        <v>Q1</v>
      </c>
      <c r="BF67" s="33" t="str">
        <f t="shared" si="19"/>
        <v>Q2</v>
      </c>
      <c r="BG67" s="33" t="str">
        <f t="shared" si="19"/>
        <v>Q3</v>
      </c>
      <c r="BH67" s="34" t="str">
        <f t="shared" si="19"/>
        <v>Q4</v>
      </c>
      <c r="BI67" s="33" t="str">
        <f t="shared" si="19"/>
        <v>Q1</v>
      </c>
      <c r="BJ67" s="33" t="str">
        <f t="shared" si="19"/>
        <v>Q2</v>
      </c>
      <c r="BK67" s="33" t="str">
        <f t="shared" si="19"/>
        <v>Q3</v>
      </c>
      <c r="BL67" s="34" t="str">
        <f t="shared" si="19"/>
        <v>Q4</v>
      </c>
      <c r="BM67" s="33" t="str">
        <f t="shared" si="19"/>
        <v>Q1</v>
      </c>
      <c r="BN67" s="33" t="str">
        <f t="shared" si="19"/>
        <v>Q2</v>
      </c>
      <c r="BO67" s="33" t="str">
        <f t="shared" si="19"/>
        <v>Q3</v>
      </c>
      <c r="BP67" s="34" t="str">
        <f t="shared" si="19"/>
        <v>Q4</v>
      </c>
      <c r="BQ67" s="33" t="str">
        <f t="shared" si="19"/>
        <v>Q1</v>
      </c>
      <c r="BR67" s="33" t="str">
        <f t="shared" si="19"/>
        <v>Q2</v>
      </c>
      <c r="BS67" s="33" t="str">
        <f t="shared" si="19"/>
        <v>Q3</v>
      </c>
      <c r="BT67" s="34" t="str">
        <f t="shared" si="19"/>
        <v>Q4</v>
      </c>
      <c r="BU67" s="33" t="str">
        <f t="shared" si="19"/>
        <v>Q1</v>
      </c>
      <c r="BV67" s="33" t="str">
        <f t="shared" si="19"/>
        <v>Q2</v>
      </c>
      <c r="BW67" s="33" t="str">
        <f t="shared" si="19"/>
        <v>Q3</v>
      </c>
      <c r="BX67" s="34" t="str">
        <f t="shared" si="19"/>
        <v>Q4</v>
      </c>
      <c r="CB67" s="3"/>
    </row>
    <row r="68" spans="1:80" s="27" customFormat="1" ht="15" customHeight="1" x14ac:dyDescent="0.25">
      <c r="A68" s="36" t="s">
        <v>2</v>
      </c>
      <c r="B68" s="11" t="s">
        <v>12</v>
      </c>
      <c r="C68" s="175">
        <f>+IF(AO68="","―",AO68)</f>
        <v>4.6288797272719915</v>
      </c>
      <c r="D68" s="175">
        <f t="shared" ref="D68:I70" si="20">+IF(AP68="","―",AP68)</f>
        <v>4.9469956715660608</v>
      </c>
      <c r="E68" s="175">
        <f t="shared" si="20"/>
        <v>5.4345801200725683</v>
      </c>
      <c r="F68" s="175">
        <f t="shared" si="20"/>
        <v>4.2747482377461843</v>
      </c>
      <c r="G68" s="175">
        <f t="shared" si="20"/>
        <v>3.6296735067976211</v>
      </c>
      <c r="H68" s="175">
        <f t="shared" si="20"/>
        <v>3.8633322912714867</v>
      </c>
      <c r="I68" s="175" t="str">
        <f t="shared" si="20"/>
        <v>―</v>
      </c>
      <c r="J68" s="175"/>
      <c r="K68" s="67"/>
      <c r="L68" s="67" t="s">
        <v>362</v>
      </c>
      <c r="M68" s="164" t="e">
        <f>+IF(OR(M58="",M58&lt;0),"―",(M58/'23Q2_P8'!M58)*100)</f>
        <v>#DIV/0!</v>
      </c>
      <c r="N68" s="164" t="e">
        <f>+IF(OR(N58="",N58&lt;0),"―",(N58/'23Q2_P8'!N58)*100)</f>
        <v>#DIV/0!</v>
      </c>
      <c r="O68" s="164" t="e">
        <f>+IF(OR(O58="",O58&lt;0),"―",(O58/'23Q2_P8'!O58)*100)</f>
        <v>#DIV/0!</v>
      </c>
      <c r="P68" s="164" t="e">
        <f>+IF(OR(P58="",P58&lt;0),"―",(P58/'23Q2_P8'!P58)*100)</f>
        <v>#DIV/0!</v>
      </c>
      <c r="Q68" s="164" t="e">
        <f>+IF(OR(Q58="",Q58&lt;0),"―",(Q58/'23Q2_P8'!Q58)*100)</f>
        <v>#DIV/0!</v>
      </c>
      <c r="R68" s="164" t="e">
        <f>+IF(OR(R58="",R58&lt;0),"―",(R58/'23Q2_P8'!R58)*100)</f>
        <v>#DIV/0!</v>
      </c>
      <c r="S68" s="164" t="e">
        <f>+IF(OR(S58="",S58&lt;0),"―",(S58/'23Q2_P8'!S58)*100)</f>
        <v>#DIV/0!</v>
      </c>
      <c r="T68" s="164" t="e">
        <f>+IF(OR(T58="",T58&lt;0),"―",(T58/'23Q2_P8'!T58)*100)</f>
        <v>#DIV/0!</v>
      </c>
      <c r="U68" s="164">
        <f>+IF(OR(U58="",U58&lt;0),"―",(U58/'23Q2_P8'!U58)*100)</f>
        <v>5.4375888700599884</v>
      </c>
      <c r="V68" s="164">
        <f>+IF(OR(V58="",V58&lt;0),"―",(V58/'23Q2_P8'!V58)*100)</f>
        <v>5.7126564370832194</v>
      </c>
      <c r="W68" s="164">
        <f>+IF(OR(W58="",W58&lt;0),"―",(W58/'23Q2_P8'!W58)*100)</f>
        <v>5.4799626182460131</v>
      </c>
      <c r="X68" s="164">
        <f>+IF(OR(X58="",X58&lt;0),"―",(X58/'23Q2_P8'!X58)*100)</f>
        <v>5.888527600582715</v>
      </c>
      <c r="Y68" s="164">
        <f>+IF(OR(Y58="",Y58&lt;0),"―",(Y58/'23Q2_P8'!Y58)*100)</f>
        <v>6.1770738773533092</v>
      </c>
      <c r="Z68" s="164">
        <f>+IF(OR(Z58="",Z58&lt;0),"―",(Z58/'23Q2_P8'!Z58)*100)</f>
        <v>6.2176479913888301</v>
      </c>
      <c r="AA68" s="164">
        <f>+IF(OR(AA58="",AA58&lt;0),"―",(AA58/'23Q2_P8'!AA58)*100)</f>
        <v>6.1236055062883672</v>
      </c>
      <c r="AB68" s="164">
        <f>+IF(OR(AB58="",AB58&lt;0),"―",(AB58/'23Q2_P8'!AB58)*100)</f>
        <v>5.4015917084711536</v>
      </c>
      <c r="AC68" s="164">
        <f>+IF(OR(AC58="",AC58&lt;0),"―",(AC58/'23Q2_P8'!AC58)*100)</f>
        <v>4.6495324251409187</v>
      </c>
      <c r="AD68" s="164">
        <f>+IF(OR(AD58="",AD58&lt;0),"―",(AD58/'23Q2_P8'!AD58)*100)</f>
        <v>5.9345816694447686</v>
      </c>
      <c r="AE68" s="164">
        <f>+IF(OR(AE58="",AE58&lt;0),"―",(AE58/'23Q2_P8'!AE58)*100)</f>
        <v>6.0768621933698448</v>
      </c>
      <c r="AF68" s="164">
        <f>+IF(OR(AF58="",AF58&lt;0),"―",(AF58/'23Q2_P8'!AF58)*100)</f>
        <v>6.1425359693645776</v>
      </c>
      <c r="AG68" s="164">
        <f>+IF(OR(AG58="",AG58&lt;0),"―",(AG58/'23Q2_P8'!AG58)*100)</f>
        <v>4.658994069501758</v>
      </c>
      <c r="AH68" s="164">
        <f>+IF(OR(AH58="",AH58&lt;0),"―",(AH58/'23Q2_P8'!AH58)*100)</f>
        <v>7.5201833271099323</v>
      </c>
      <c r="AI68" s="164">
        <f>+IF(OR(AI58="",AI58&lt;0),"―",(AI58/'23Q2_P8'!AI58)*100)</f>
        <v>6.3472393107530225</v>
      </c>
      <c r="AJ68" s="164">
        <f>+IF(OR(AJ58="",AJ58&lt;0),"―",(AJ58/'23Q2_P8'!AJ58)*100)</f>
        <v>4.3748268565856723</v>
      </c>
      <c r="AK68" s="164">
        <f>+IF(OR(AK58="",AK58&lt;0),"―",(AK58/'23Q2_P8'!AK58)*100)</f>
        <v>5.5259619718921389</v>
      </c>
      <c r="AL68" s="164">
        <f>+IF(OR(AL58="",AL58&lt;0),"―",(AL58/'23Q2_P8'!AL58)*100)</f>
        <v>6.3356975837957545</v>
      </c>
      <c r="AM68" s="164">
        <f>+IF(OR(AM58="",AM58&lt;0),"―",(AM58/'23Q2_P8'!AM58)*100)</f>
        <v>6.2003071891172015</v>
      </c>
      <c r="AN68" s="164">
        <f>+IF(OR(AN58="",AN58&lt;0),"―",(AN58/'23Q2_P8'!AN58)*100)</f>
        <v>3.5573733897162843</v>
      </c>
      <c r="AO68" s="164">
        <f>+IF(OR(AO58="",AO58&lt;0),"―",(AO58/'23Q2_P8'!AO58)*100)</f>
        <v>4.6288797272719915</v>
      </c>
      <c r="AP68" s="164">
        <f>+IF(OR(AP58="",AP58&lt;0),"―",(AP58/'23Q2_P8'!AP58)*100)</f>
        <v>4.9469956715660608</v>
      </c>
      <c r="AQ68" s="164">
        <f>+IF(OR(AQ58="",AQ58&lt;0),"―",(AQ58/'23Q2_P8'!AQ58)*100)</f>
        <v>5.4345801200725683</v>
      </c>
      <c r="AR68" s="164">
        <f>+IF(OR(AR58="",AR58&lt;0),"―",(AR58/'23Q2_P8'!AR58)*100)</f>
        <v>4.2747482377461843</v>
      </c>
      <c r="AS68" s="164">
        <f>+IF(OR(AS58="",AS58&lt;0),"―",(AS58/'23Q2_P8'!AS58)*100)</f>
        <v>3.6296735067976211</v>
      </c>
      <c r="AT68" s="164">
        <f>+IF(OR(AT58="",AT58&lt;0),"―",(AT58/'23Q2_P8'!AT58)*100)</f>
        <v>3.8633322912714867</v>
      </c>
      <c r="AU68" s="164" t="str">
        <f>+IF(OR(AU58="",AU58&lt;0),"―",(AU58/'23Q2_P8'!AU58)*100)</f>
        <v>―</v>
      </c>
      <c r="AV68" s="164" t="str">
        <f>+IF(OR(AV58="",AV58&lt;0),"―",(AV58/'23Q2_P8'!AV58)*100)</f>
        <v>―</v>
      </c>
      <c r="AW68" s="164" t="e">
        <f>+IF(OR(AW58="",AW58&lt;0),"―",(AW58/'23Q2_P8'!AW58)*100)</f>
        <v>#DIV/0!</v>
      </c>
      <c r="AX68" s="164" t="e">
        <f>+IF(OR(AX58="",AX58&lt;0),"―",(AX58/'23Q2_P8'!AX58)*100)</f>
        <v>#DIV/0!</v>
      </c>
      <c r="AY68" s="164" t="e">
        <f>+IF(OR(AY58="",AY58&lt;0),"―",(AY58/'23Q2_P8'!AY58)*100)</f>
        <v>#DIV/0!</v>
      </c>
      <c r="AZ68" s="164" t="e">
        <f>+IF(OR(AZ58="",AZ58&lt;0),"―",(AZ58/'23Q2_P8'!AZ58)*100)</f>
        <v>#DIV/0!</v>
      </c>
      <c r="BA68" s="164" t="e">
        <f>+IF(OR(BA58="",BA58&lt;0),"―",(BA58/'23Q2_P8'!BA58)*100)</f>
        <v>#DIV/0!</v>
      </c>
      <c r="BB68" s="164" t="e">
        <f>+IF(OR(BB58="",BB58&lt;0),"―",(BB58/'23Q2_P8'!BB58)*100)</f>
        <v>#DIV/0!</v>
      </c>
      <c r="BC68" s="164" t="e">
        <f>+IF(OR(BC58="",BC58&lt;0),"―",(BC58/'23Q2_P8'!BC58)*100)</f>
        <v>#DIV/0!</v>
      </c>
      <c r="BD68" s="164" t="e">
        <f>+IF(OR(BD58="",BD58&lt;0),"―",(BD58/'23Q2_P8'!BD58)*100)</f>
        <v>#DIV/0!</v>
      </c>
      <c r="BE68" s="164" t="e">
        <f>+IF(OR(BE58="",BE58&lt;0),"―",(BE58/'23Q2_P8'!BE58)*100)</f>
        <v>#DIV/0!</v>
      </c>
      <c r="BF68" s="164" t="e">
        <f>+IF(OR(BF58="",BF58&lt;0),"―",(BF58/'23Q2_P8'!BF58)*100)</f>
        <v>#DIV/0!</v>
      </c>
      <c r="BG68" s="164" t="e">
        <f>+IF(OR(BG58="",BG58&lt;0),"―",(BG58/'23Q2_P8'!BG58)*100)</f>
        <v>#DIV/0!</v>
      </c>
      <c r="BH68" s="164" t="e">
        <f>+IF(OR(BH58="",BH58&lt;0),"―",(BH58/'23Q2_P8'!BH58)*100)</f>
        <v>#DIV/0!</v>
      </c>
      <c r="BI68" s="164" t="e">
        <f>+IF(OR(BI58="",BI58&lt;0),"―",(BI58/'23Q2_P8'!BI58)*100)</f>
        <v>#DIV/0!</v>
      </c>
      <c r="BJ68" s="164" t="e">
        <f>+IF(OR(BJ58="",BJ58&lt;0),"―",(BJ58/'23Q2_P8'!BJ58)*100)</f>
        <v>#DIV/0!</v>
      </c>
      <c r="BK68" s="164" t="e">
        <f>+IF(OR(BK58="",BK58&lt;0),"―",(BK58/'23Q2_P8'!BK58)*100)</f>
        <v>#DIV/0!</v>
      </c>
      <c r="BL68" s="164" t="e">
        <f>+IF(OR(BL58="",BL58&lt;0),"―",(BL58/'23Q2_P8'!BL58)*100)</f>
        <v>#DIV/0!</v>
      </c>
      <c r="BM68" s="164" t="e">
        <f>+IF(OR(BM58="",BM58&lt;0),"―",(BM58/'23Q2_P8'!BM58)*100)</f>
        <v>#DIV/0!</v>
      </c>
      <c r="BN68" s="164" t="e">
        <f>+IF(OR(BN58="",BN58&lt;0),"―",(BN58/'23Q2_P8'!BN58)*100)</f>
        <v>#DIV/0!</v>
      </c>
      <c r="BO68" s="164" t="e">
        <f>+IF(OR(BO58="",BO58&lt;0),"―",(BO58/'23Q2_P8'!BO58)*100)</f>
        <v>#DIV/0!</v>
      </c>
      <c r="BP68" s="164" t="e">
        <f>+IF(OR(BP58="",BP58&lt;0),"―",(BP58/'23Q2_P8'!BP58)*100)</f>
        <v>#DIV/0!</v>
      </c>
      <c r="BQ68" s="164" t="e">
        <f>+IF(OR(BQ58="",BQ58&lt;0),"―",(BQ58/'23Q2_P8'!BQ58)*100)</f>
        <v>#DIV/0!</v>
      </c>
      <c r="BR68" s="164" t="e">
        <f>+IF(OR(BR58="",BR58&lt;0),"―",(BR58/'23Q2_P8'!BR58)*100)</f>
        <v>#DIV/0!</v>
      </c>
      <c r="BS68" s="164" t="e">
        <f>+IF(OR(BS58="",BS58&lt;0),"―",(BS58/'23Q2_P8'!BS58)*100)</f>
        <v>#DIV/0!</v>
      </c>
      <c r="BT68" s="164" t="e">
        <f>+IF(OR(BT58="",BT58&lt;0),"―",(BT58/'23Q2_P8'!BT58)*100)</f>
        <v>#DIV/0!</v>
      </c>
      <c r="BU68" s="164" t="e">
        <f>+IF(OR(BU58="",BU58&lt;0),"―",(BU58/'23Q2_P8'!BU58)*100)</f>
        <v>#DIV/0!</v>
      </c>
      <c r="BV68" s="164" t="e">
        <f>+IF(OR(BV58="",BV58&lt;0),"―",(BV58/'23Q2_P8'!BV58)*100)</f>
        <v>#DIV/0!</v>
      </c>
      <c r="BW68" s="164" t="e">
        <f>+IF(OR(BW58="",BW58&lt;0),"―",(BW58/'23Q2_P8'!BW58)*100)</f>
        <v>#DIV/0!</v>
      </c>
      <c r="BX68" s="164" t="e">
        <f>+IF(OR(BX58="",BX58&lt;0),"―",(BX58/'23Q2_P8'!BX58)*100)</f>
        <v>#DIV/0!</v>
      </c>
      <c r="CB68" s="3"/>
    </row>
    <row r="69" spans="1:80" s="27" customFormat="1" ht="15" customHeight="1" x14ac:dyDescent="0.25">
      <c r="A69" s="38" t="s">
        <v>10</v>
      </c>
      <c r="B69" s="12" t="s">
        <v>363</v>
      </c>
      <c r="C69" s="176">
        <f>+IF(AO69="","―",AO69)</f>
        <v>12.474164073712439</v>
      </c>
      <c r="D69" s="176">
        <f t="shared" si="20"/>
        <v>12.256690295291754</v>
      </c>
      <c r="E69" s="176">
        <f t="shared" si="20"/>
        <v>12.127233935231301</v>
      </c>
      <c r="F69" s="176">
        <f t="shared" si="20"/>
        <v>12.918161016585335</v>
      </c>
      <c r="G69" s="176">
        <f t="shared" si="20"/>
        <v>11.633684724499208</v>
      </c>
      <c r="H69" s="176">
        <f t="shared" si="20"/>
        <v>11.405323058347138</v>
      </c>
      <c r="I69" s="176" t="str">
        <f t="shared" si="20"/>
        <v>―</v>
      </c>
      <c r="J69" s="176"/>
      <c r="K69" s="67"/>
      <c r="L69" s="67" t="s">
        <v>364</v>
      </c>
      <c r="M69" s="166" t="e">
        <f>+IF(OR(M59="",M59&lt;0),"―",(M59/'23Q2_P8'!M59)*100)</f>
        <v>#DIV/0!</v>
      </c>
      <c r="N69" s="166" t="e">
        <f>+IF(OR(N59="",N59&lt;0),"―",(N59/'23Q2_P8'!N59)*100)</f>
        <v>#DIV/0!</v>
      </c>
      <c r="O69" s="166" t="e">
        <f>+IF(OR(O59="",O59&lt;0),"―",(O59/'23Q2_P8'!O59)*100)</f>
        <v>#DIV/0!</v>
      </c>
      <c r="P69" s="166" t="e">
        <f>+IF(OR(P59="",P59&lt;0),"―",(P59/'23Q2_P8'!P59)*100)</f>
        <v>#DIV/0!</v>
      </c>
      <c r="Q69" s="166" t="e">
        <f>+IF(OR(Q59="",Q59&lt;0),"―",(Q59/'23Q2_P8'!Q59)*100)</f>
        <v>#DIV/0!</v>
      </c>
      <c r="R69" s="166" t="e">
        <f>+IF(OR(R59="",R59&lt;0),"―",(R59/'23Q2_P8'!R59)*100)</f>
        <v>#DIV/0!</v>
      </c>
      <c r="S69" s="166" t="e">
        <f>+IF(OR(S59="",S59&lt;0),"―",(S59/'23Q2_P8'!S59)*100)</f>
        <v>#DIV/0!</v>
      </c>
      <c r="T69" s="166" t="e">
        <f>+IF(OR(T59="",T59&lt;0),"―",(T59/'23Q2_P8'!T59)*100)</f>
        <v>#DIV/0!</v>
      </c>
      <c r="U69" s="166">
        <f>+IF(OR(U59="",U59&lt;0),"―",(U59/'23Q2_P8'!U59)*100)</f>
        <v>9.5822433214299245</v>
      </c>
      <c r="V69" s="166">
        <f>+IF(OR(V59="",V59&lt;0),"―",(V59/'23Q2_P8'!V59)*100)</f>
        <v>10.559014223594151</v>
      </c>
      <c r="W69" s="166">
        <f>+IF(OR(W59="",W59&lt;0),"―",(W59/'23Q2_P8'!W59)*100)</f>
        <v>10.391178579080474</v>
      </c>
      <c r="X69" s="166">
        <f>+IF(OR(X59="",X59&lt;0),"―",(X59/'23Q2_P8'!X59)*100)</f>
        <v>11.24930070140886</v>
      </c>
      <c r="Y69" s="166">
        <f>+IF(OR(Y59="",Y59&lt;0),"―",(Y59/'23Q2_P8'!Y59)*100)</f>
        <v>10.103030984436007</v>
      </c>
      <c r="Z69" s="166">
        <f>+IF(OR(Z59="",Z59&lt;0),"―",(Z59/'23Q2_P8'!Z59)*100)</f>
        <v>10.871403095061801</v>
      </c>
      <c r="AA69" s="166">
        <f>+IF(OR(AA59="",AA59&lt;0),"―",(AA59/'23Q2_P8'!AA59)*100)</f>
        <v>11.192597829253423</v>
      </c>
      <c r="AB69" s="166">
        <f>+IF(OR(AB59="",AB59&lt;0),"―",(AB59/'23Q2_P8'!AB59)*100)</f>
        <v>11.71145019458821</v>
      </c>
      <c r="AC69" s="166">
        <f>+IF(OR(AC59="",AC59&lt;0),"―",(AC59/'23Q2_P8'!AC59)*100)</f>
        <v>10.85028343503836</v>
      </c>
      <c r="AD69" s="166">
        <f>+IF(OR(AD59="",AD59&lt;0),"―",(AD59/'23Q2_P8'!AD59)*100)</f>
        <v>10.955165197510986</v>
      </c>
      <c r="AE69" s="166">
        <f>+IF(OR(AE59="",AE59&lt;0),"―",(AE59/'23Q2_P8'!AE59)*100)</f>
        <v>11.13916556511484</v>
      </c>
      <c r="AF69" s="166">
        <f>+IF(OR(AF59="",AF59&lt;0),"―",(AF59/'23Q2_P8'!AF59)*100)</f>
        <v>12.21604909088888</v>
      </c>
      <c r="AG69" s="166">
        <f>+IF(OR(AG59="",AG59&lt;0),"―",(AG59/'23Q2_P8'!AG59)*100)</f>
        <v>12.224813122790286</v>
      </c>
      <c r="AH69" s="166">
        <f>+IF(OR(AH59="",AH59&lt;0),"―",(AH59/'23Q2_P8'!AH59)*100)</f>
        <v>13.814634688780931</v>
      </c>
      <c r="AI69" s="166">
        <f>+IF(OR(AI59="",AI59&lt;0),"―",(AI59/'23Q2_P8'!AI59)*100)</f>
        <v>12.918638810069281</v>
      </c>
      <c r="AJ69" s="166">
        <f>+IF(OR(AJ59="",AJ59&lt;0),"―",(AJ59/'23Q2_P8'!AJ59)*100)</f>
        <v>11.776688832346592</v>
      </c>
      <c r="AK69" s="166">
        <f>+IF(OR(AK59="",AK59&lt;0),"―",(AK59/'23Q2_P8'!AK59)*100)</f>
        <v>12.399407606388001</v>
      </c>
      <c r="AL69" s="166">
        <f>+IF(OR(AL59="",AL59&lt;0),"―",(AL59/'23Q2_P8'!AL59)*100)</f>
        <v>13.70654767405863</v>
      </c>
      <c r="AM69" s="166">
        <f>+IF(OR(AM59="",AM59&lt;0),"―",(AM59/'23Q2_P8'!AM59)*100)</f>
        <v>12.810847409825667</v>
      </c>
      <c r="AN69" s="166">
        <f>+IF(OR(AN59="",AN59&lt;0),"―",(AN59/'23Q2_P8'!AN59)*100)</f>
        <v>12.299203758689641</v>
      </c>
      <c r="AO69" s="166">
        <f>+IF(OR(AO59="",AO59&lt;0),"―",(AO59/'23Q2_P8'!AO59)*100)</f>
        <v>12.474164073712439</v>
      </c>
      <c r="AP69" s="166">
        <f>+IF(OR(AP59="",AP59&lt;0),"―",(AP59/'23Q2_P8'!AP59)*100)</f>
        <v>12.256690295291754</v>
      </c>
      <c r="AQ69" s="166">
        <f>+IF(OR(AQ59="",AQ59&lt;0),"―",(AQ59/'23Q2_P8'!AQ59)*100)</f>
        <v>12.127233935231301</v>
      </c>
      <c r="AR69" s="166">
        <f>+IF(OR(AR59="",AR59&lt;0),"―",(AR59/'23Q2_P8'!AR59)*100)</f>
        <v>12.918161016585335</v>
      </c>
      <c r="AS69" s="166">
        <f>+IF(OR(AS59="",AS59&lt;0),"―",(AS59/'23Q2_P8'!AS59)*100)</f>
        <v>11.633684724499208</v>
      </c>
      <c r="AT69" s="166">
        <f>+IF(OR(AT59="",AT59&lt;0),"―",(AT59/'23Q2_P8'!AT59)*100)</f>
        <v>11.405323058347138</v>
      </c>
      <c r="AU69" s="166" t="str">
        <f>+IF(OR(AU59="",AU59&lt;0),"―",(AU59/'23Q2_P8'!AU59)*100)</f>
        <v>―</v>
      </c>
      <c r="AV69" s="166" t="str">
        <f>+IF(OR(AV59="",AV59&lt;0),"―",(AV59/'23Q2_P8'!AV59)*100)</f>
        <v>―</v>
      </c>
      <c r="AW69" s="166" t="e">
        <f>+IF(OR(AW59="",AW59&lt;0),"―",(AW59/'23Q2_P8'!AW59)*100)</f>
        <v>#DIV/0!</v>
      </c>
      <c r="AX69" s="166" t="e">
        <f>+IF(OR(AX59="",AX59&lt;0),"―",(AX59/'23Q2_P8'!AX59)*100)</f>
        <v>#DIV/0!</v>
      </c>
      <c r="AY69" s="166" t="e">
        <f>+IF(OR(AY59="",AY59&lt;0),"―",(AY59/'23Q2_P8'!AY59)*100)</f>
        <v>#DIV/0!</v>
      </c>
      <c r="AZ69" s="166" t="e">
        <f>+IF(OR(AZ59="",AZ59&lt;0),"―",(AZ59/'23Q2_P8'!AZ59)*100)</f>
        <v>#DIV/0!</v>
      </c>
      <c r="BA69" s="166" t="e">
        <f>+IF(OR(BA59="",BA59&lt;0),"―",(BA59/'23Q2_P8'!BA59)*100)</f>
        <v>#DIV/0!</v>
      </c>
      <c r="BB69" s="166" t="e">
        <f>+IF(OR(BB59="",BB59&lt;0),"―",(BB59/'23Q2_P8'!BB59)*100)</f>
        <v>#DIV/0!</v>
      </c>
      <c r="BC69" s="166" t="e">
        <f>+IF(OR(BC59="",BC59&lt;0),"―",(BC59/'23Q2_P8'!BC59)*100)</f>
        <v>#DIV/0!</v>
      </c>
      <c r="BD69" s="166" t="e">
        <f>+IF(OR(BD59="",BD59&lt;0),"―",(BD59/'23Q2_P8'!BD59)*100)</f>
        <v>#DIV/0!</v>
      </c>
      <c r="BE69" s="166" t="e">
        <f>+IF(OR(BE59="",BE59&lt;0),"―",(BE59/'23Q2_P8'!BE59)*100)</f>
        <v>#DIV/0!</v>
      </c>
      <c r="BF69" s="166" t="e">
        <f>+IF(OR(BF59="",BF59&lt;0),"―",(BF59/'23Q2_P8'!BF59)*100)</f>
        <v>#DIV/0!</v>
      </c>
      <c r="BG69" s="166" t="e">
        <f>+IF(OR(BG59="",BG59&lt;0),"―",(BG59/'23Q2_P8'!BG59)*100)</f>
        <v>#DIV/0!</v>
      </c>
      <c r="BH69" s="166" t="e">
        <f>+IF(OR(BH59="",BH59&lt;0),"―",(BH59/'23Q2_P8'!BH59)*100)</f>
        <v>#DIV/0!</v>
      </c>
      <c r="BI69" s="166" t="e">
        <f>+IF(OR(BI59="",BI59&lt;0),"―",(BI59/'23Q2_P8'!BI59)*100)</f>
        <v>#DIV/0!</v>
      </c>
      <c r="BJ69" s="166" t="e">
        <f>+IF(OR(BJ59="",BJ59&lt;0),"―",(BJ59/'23Q2_P8'!BJ59)*100)</f>
        <v>#DIV/0!</v>
      </c>
      <c r="BK69" s="166" t="e">
        <f>+IF(OR(BK59="",BK59&lt;0),"―",(BK59/'23Q2_P8'!BK59)*100)</f>
        <v>#DIV/0!</v>
      </c>
      <c r="BL69" s="166" t="e">
        <f>+IF(OR(BL59="",BL59&lt;0),"―",(BL59/'23Q2_P8'!BL59)*100)</f>
        <v>#DIV/0!</v>
      </c>
      <c r="BM69" s="166" t="e">
        <f>+IF(OR(BM59="",BM59&lt;0),"―",(BM59/'23Q2_P8'!BM59)*100)</f>
        <v>#DIV/0!</v>
      </c>
      <c r="BN69" s="166" t="e">
        <f>+IF(OR(BN59="",BN59&lt;0),"―",(BN59/'23Q2_P8'!BN59)*100)</f>
        <v>#DIV/0!</v>
      </c>
      <c r="BO69" s="166" t="e">
        <f>+IF(OR(BO59="",BO59&lt;0),"―",(BO59/'23Q2_P8'!BO59)*100)</f>
        <v>#DIV/0!</v>
      </c>
      <c r="BP69" s="166" t="e">
        <f>+IF(OR(BP59="",BP59&lt;0),"―",(BP59/'23Q2_P8'!BP59)*100)</f>
        <v>#DIV/0!</v>
      </c>
      <c r="BQ69" s="166" t="e">
        <f>+IF(OR(BQ59="",BQ59&lt;0),"―",(BQ59/'23Q2_P8'!BQ59)*100)</f>
        <v>#DIV/0!</v>
      </c>
      <c r="BR69" s="166" t="e">
        <f>+IF(OR(BR59="",BR59&lt;0),"―",(BR59/'23Q2_P8'!BR59)*100)</f>
        <v>#DIV/0!</v>
      </c>
      <c r="BS69" s="166" t="e">
        <f>+IF(OR(BS59="",BS59&lt;0),"―",(BS59/'23Q2_P8'!BS59)*100)</f>
        <v>#DIV/0!</v>
      </c>
      <c r="BT69" s="166" t="e">
        <f>+IF(OR(BT59="",BT59&lt;0),"―",(BT59/'23Q2_P8'!BT59)*100)</f>
        <v>#DIV/0!</v>
      </c>
      <c r="BU69" s="166" t="e">
        <f>+IF(OR(BU59="",BU59&lt;0),"―",(BU59/'23Q2_P8'!BU59)*100)</f>
        <v>#DIV/0!</v>
      </c>
      <c r="BV69" s="166" t="e">
        <f>+IF(OR(BV59="",BV59&lt;0),"―",(BV59/'23Q2_P8'!BV59)*100)</f>
        <v>#DIV/0!</v>
      </c>
      <c r="BW69" s="166" t="e">
        <f>+IF(OR(BW59="",BW59&lt;0),"―",(BW59/'23Q2_P8'!BW59)*100)</f>
        <v>#DIV/0!</v>
      </c>
      <c r="BX69" s="166" t="e">
        <f>+IF(OR(BX59="",BX59&lt;0),"―",(BX59/'23Q2_P8'!BX59)*100)</f>
        <v>#DIV/0!</v>
      </c>
      <c r="CB69" s="3"/>
    </row>
    <row r="70" spans="1:80" s="27" customFormat="1" ht="15" customHeight="1" x14ac:dyDescent="0.25">
      <c r="A70" s="42" t="s">
        <v>11</v>
      </c>
      <c r="B70" s="14" t="s">
        <v>44</v>
      </c>
      <c r="C70" s="177">
        <f>+IF(AO70="","―",AO70)</f>
        <v>5.558634999127821</v>
      </c>
      <c r="D70" s="177">
        <f t="shared" si="20"/>
        <v>5.560643302497879</v>
      </c>
      <c r="E70" s="177">
        <f t="shared" si="20"/>
        <v>6.7224188828940408</v>
      </c>
      <c r="F70" s="177">
        <f t="shared" si="20"/>
        <v>2.8874211541109625</v>
      </c>
      <c r="G70" s="177">
        <f>+IF(AS70="","―",AS70)</f>
        <v>5.6012659008698886</v>
      </c>
      <c r="H70" s="177">
        <f>+IF(AT70="","―",AT70)</f>
        <v>5.240716070006691</v>
      </c>
      <c r="I70" s="177" t="str">
        <f>+IF(AU70="","―",AU70)</f>
        <v>―</v>
      </c>
      <c r="J70" s="177"/>
      <c r="K70" s="67"/>
      <c r="L70" s="67" t="s">
        <v>365</v>
      </c>
      <c r="M70" s="166" t="e">
        <f>+IF(OR(M60="",M60&lt;0),"―",(M60/'23Q2_P8'!M60)*100)</f>
        <v>#DIV/0!</v>
      </c>
      <c r="N70" s="166" t="e">
        <f>+IF(OR(N60="",N60&lt;0),"―",(N60/'23Q2_P8'!N60)*100)</f>
        <v>#DIV/0!</v>
      </c>
      <c r="O70" s="166" t="e">
        <f>+IF(OR(O60="",O60&lt;0),"―",(O60/'23Q2_P8'!O60)*100)</f>
        <v>#DIV/0!</v>
      </c>
      <c r="P70" s="166" t="e">
        <f>+IF(OR(P60="",P60&lt;0),"―",(P60/'23Q2_P8'!P60)*100)</f>
        <v>#DIV/0!</v>
      </c>
      <c r="Q70" s="166" t="e">
        <f>+IF(OR(Q60="",Q60&lt;0),"―",(Q60/'23Q2_P8'!Q60)*100)</f>
        <v>#DIV/0!</v>
      </c>
      <c r="R70" s="166" t="e">
        <f>+IF(OR(R60="",R60&lt;0),"―",(R60/'23Q2_P8'!R60)*100)</f>
        <v>#DIV/0!</v>
      </c>
      <c r="S70" s="166" t="e">
        <f>+IF(OR(S60="",S60&lt;0),"―",(S60/'23Q2_P8'!S60)*100)</f>
        <v>#DIV/0!</v>
      </c>
      <c r="T70" s="166" t="e">
        <f>+IF(OR(T60="",T60&lt;0),"―",(T60/'23Q2_P8'!T60)*100)</f>
        <v>#DIV/0!</v>
      </c>
      <c r="U70" s="166">
        <f>+IF(OR(U60="",U60&lt;0),"―",(U60/'23Q2_P8'!U60)*100)</f>
        <v>6.4735034415675727</v>
      </c>
      <c r="V70" s="166">
        <f>+IF(OR(V60="",V60&lt;0),"―",(V60/'23Q2_P8'!V60)*100)</f>
        <v>4.2929151395416509</v>
      </c>
      <c r="W70" s="166">
        <f>+IF(OR(W60="",W60&lt;0),"―",(W60/'23Q2_P8'!W60)*100)</f>
        <v>4.5957930898659294</v>
      </c>
      <c r="X70" s="166">
        <f>+IF(OR(X60="",X60&lt;0),"―",(X60/'23Q2_P8'!X60)*100)</f>
        <v>4.6283852033708479</v>
      </c>
      <c r="Y70" s="166">
        <f>+IF(OR(Y60="",Y60&lt;0),"―",(Y60/'23Q2_P8'!Y60)*100)</f>
        <v>7.2800228149827273</v>
      </c>
      <c r="Z70" s="166">
        <f>+IF(OR(Z60="",Z60&lt;0),"―",(Z60/'23Q2_P8'!Z60)*100)</f>
        <v>6.5151755371449669</v>
      </c>
      <c r="AA70" s="166">
        <f>+IF(OR(AA60="",AA60&lt;0),"―",(AA60/'23Q2_P8'!AA60)*100)</f>
        <v>7.5454490240409831</v>
      </c>
      <c r="AB70" s="166">
        <f>+IF(OR(AB60="",AB60&lt;0),"―",(AB60/'23Q2_P8'!AB60)*100)</f>
        <v>4.7108344882599029</v>
      </c>
      <c r="AC70" s="166">
        <f>+IF(OR(AC60="",AC60&lt;0),"―",(AC60/'23Q2_P8'!AC60)*100)</f>
        <v>4.3177983148018635</v>
      </c>
      <c r="AD70" s="166">
        <f>+IF(OR(AD60="",AD60&lt;0),"―",(AD60/'23Q2_P8'!AD60)*100)</f>
        <v>6.0725449005160179</v>
      </c>
      <c r="AE70" s="166">
        <f>+IF(OR(AE60="",AE60&lt;0),"―",(AE60/'23Q2_P8'!AE60)*100)</f>
        <v>6.9161302584721485</v>
      </c>
      <c r="AF70" s="166">
        <f>+IF(OR(AF60="",AF60&lt;0),"―",(AF60/'23Q2_P8'!AF60)*100)</f>
        <v>5.7601338780612785</v>
      </c>
      <c r="AG70" s="166">
        <f>+IF(OR(AG60="",AG60&lt;0),"―",(AG60/'23Q2_P8'!AG60)*100)</f>
        <v>2.5668029387541367</v>
      </c>
      <c r="AH70" s="166">
        <f>+IF(OR(AH60="",AH60&lt;0),"―",(AH60/'23Q2_P8'!AH60)*100)</f>
        <v>6.6944095713008895</v>
      </c>
      <c r="AI70" s="166">
        <f>+IF(OR(AI60="",AI60&lt;0),"―",(AI60/'23Q2_P8'!AI60)*100)</f>
        <v>5.7344929939562483</v>
      </c>
      <c r="AJ70" s="166">
        <f>+IF(OR(AJ60="",AJ60&lt;0),"―",(AJ60/'23Q2_P8'!AJ60)*100)</f>
        <v>4.0761770687130428</v>
      </c>
      <c r="AK70" s="166">
        <f>+IF(OR(AK60="",AK60&lt;0),"―",(AK60/'23Q2_P8'!AK60)*100)</f>
        <v>5.0172862636376543</v>
      </c>
      <c r="AL70" s="166">
        <f>+IF(OR(AL60="",AL60&lt;0),"―",(AL60/'23Q2_P8'!AL60)*100)</f>
        <v>6.1170463660454022</v>
      </c>
      <c r="AM70" s="166">
        <f>+IF(OR(AM60="",AM60&lt;0),"―",(AM60/'23Q2_P8'!AM60)*100)</f>
        <v>7.7944585306231771</v>
      </c>
      <c r="AN70" s="166">
        <f>+IF(OR(AN60="",AN60&lt;0),"―",(AN60/'23Q2_P8'!AN60)*100)</f>
        <v>2.5878626147543242</v>
      </c>
      <c r="AO70" s="166">
        <f>+IF(OR(AO60="",AO60&lt;0),"―",(AO60/'23Q2_P8'!AO60)*100)</f>
        <v>5.558634999127821</v>
      </c>
      <c r="AP70" s="166">
        <f>+IF(OR(AP60="",AP60&lt;0),"―",(AP60/'23Q2_P8'!AP60)*100)</f>
        <v>5.560643302497879</v>
      </c>
      <c r="AQ70" s="166">
        <f>+IF(OR(AQ60="",AQ60&lt;0),"―",(AQ60/'23Q2_P8'!AQ60)*100)</f>
        <v>6.7224188828940408</v>
      </c>
      <c r="AR70" s="166">
        <f>+IF(OR(AR60="",AR60&lt;0),"―",(AR60/'23Q2_P8'!AR60)*100)</f>
        <v>2.8874211541109625</v>
      </c>
      <c r="AS70" s="166">
        <f>+IF(OR(AS60="",AS60&lt;0),"―",(AS60/'23Q2_P8'!AS60)*100)</f>
        <v>5.6012659008698886</v>
      </c>
      <c r="AT70" s="166">
        <f>+IF(OR(AT60="",AT60&lt;0),"―",(AT60/'23Q2_P8'!AT60)*100)</f>
        <v>5.240716070006691</v>
      </c>
      <c r="AU70" s="166" t="str">
        <f>+IF(OR(AU60="",AU60&lt;0),"―",(AU60/'23Q2_P8'!AU60)*100)</f>
        <v>―</v>
      </c>
      <c r="AV70" s="166" t="str">
        <f>+IF(OR(AV60="",AV60&lt;0),"―",(AV60/'23Q2_P8'!AV60)*100)</f>
        <v>―</v>
      </c>
      <c r="AW70" s="166" t="e">
        <f>+IF(OR(AW60="",AW60&lt;0),"―",(AW60/'23Q2_P8'!AW60)*100)</f>
        <v>#DIV/0!</v>
      </c>
      <c r="AX70" s="166" t="e">
        <f>+IF(OR(AX60="",AX60&lt;0),"―",(AX60/'23Q2_P8'!AX60)*100)</f>
        <v>#DIV/0!</v>
      </c>
      <c r="AY70" s="166" t="e">
        <f>+IF(OR(AY60="",AY60&lt;0),"―",(AY60/'23Q2_P8'!AY60)*100)</f>
        <v>#DIV/0!</v>
      </c>
      <c r="AZ70" s="166" t="e">
        <f>+IF(OR(AZ60="",AZ60&lt;0),"―",(AZ60/'23Q2_P8'!AZ60)*100)</f>
        <v>#DIV/0!</v>
      </c>
      <c r="BA70" s="166" t="e">
        <f>+IF(OR(BA60="",BA60&lt;0),"―",(BA60/'23Q2_P8'!BA60)*100)</f>
        <v>#DIV/0!</v>
      </c>
      <c r="BB70" s="166" t="e">
        <f>+IF(OR(BB60="",BB60&lt;0),"―",(BB60/'23Q2_P8'!BB60)*100)</f>
        <v>#DIV/0!</v>
      </c>
      <c r="BC70" s="166" t="e">
        <f>+IF(OR(BC60="",BC60&lt;0),"―",(BC60/'23Q2_P8'!BC60)*100)</f>
        <v>#DIV/0!</v>
      </c>
      <c r="BD70" s="166" t="e">
        <f>+IF(OR(BD60="",BD60&lt;0),"―",(BD60/'23Q2_P8'!BD60)*100)</f>
        <v>#DIV/0!</v>
      </c>
      <c r="BE70" s="166" t="e">
        <f>+IF(OR(BE60="",BE60&lt;0),"―",(BE60/'23Q2_P8'!BE60)*100)</f>
        <v>#DIV/0!</v>
      </c>
      <c r="BF70" s="166" t="e">
        <f>+IF(OR(BF60="",BF60&lt;0),"―",(BF60/'23Q2_P8'!BF60)*100)</f>
        <v>#DIV/0!</v>
      </c>
      <c r="BG70" s="166" t="e">
        <f>+IF(OR(BG60="",BG60&lt;0),"―",(BG60/'23Q2_P8'!BG60)*100)</f>
        <v>#DIV/0!</v>
      </c>
      <c r="BH70" s="166" t="e">
        <f>+IF(OR(BH60="",BH60&lt;0),"―",(BH60/'23Q2_P8'!BH60)*100)</f>
        <v>#DIV/0!</v>
      </c>
      <c r="BI70" s="166" t="e">
        <f>+IF(OR(BI60="",BI60&lt;0),"―",(BI60/'23Q2_P8'!BI60)*100)</f>
        <v>#DIV/0!</v>
      </c>
      <c r="BJ70" s="166" t="e">
        <f>+IF(OR(BJ60="",BJ60&lt;0),"―",(BJ60/'23Q2_P8'!BJ60)*100)</f>
        <v>#DIV/0!</v>
      </c>
      <c r="BK70" s="166" t="e">
        <f>+IF(OR(BK60="",BK60&lt;0),"―",(BK60/'23Q2_P8'!BK60)*100)</f>
        <v>#DIV/0!</v>
      </c>
      <c r="BL70" s="166" t="e">
        <f>+IF(OR(BL60="",BL60&lt;0),"―",(BL60/'23Q2_P8'!BL60)*100)</f>
        <v>#DIV/0!</v>
      </c>
      <c r="BM70" s="166" t="e">
        <f>+IF(OR(BM60="",BM60&lt;0),"―",(BM60/'23Q2_P8'!BM60)*100)</f>
        <v>#DIV/0!</v>
      </c>
      <c r="BN70" s="166" t="e">
        <f>+IF(OR(BN60="",BN60&lt;0),"―",(BN60/'23Q2_P8'!BN60)*100)</f>
        <v>#DIV/0!</v>
      </c>
      <c r="BO70" s="166" t="e">
        <f>+IF(OR(BO60="",BO60&lt;0),"―",(BO60/'23Q2_P8'!BO60)*100)</f>
        <v>#DIV/0!</v>
      </c>
      <c r="BP70" s="166" t="e">
        <f>+IF(OR(BP60="",BP60&lt;0),"―",(BP60/'23Q2_P8'!BP60)*100)</f>
        <v>#DIV/0!</v>
      </c>
      <c r="BQ70" s="166" t="e">
        <f>+IF(OR(BQ60="",BQ60&lt;0),"―",(BQ60/'23Q2_P8'!BQ60)*100)</f>
        <v>#DIV/0!</v>
      </c>
      <c r="BR70" s="166" t="e">
        <f>+IF(OR(BR60="",BR60&lt;0),"―",(BR60/'23Q2_P8'!BR60)*100)</f>
        <v>#DIV/0!</v>
      </c>
      <c r="BS70" s="166" t="e">
        <f>+IF(OR(BS60="",BS60&lt;0),"―",(BS60/'23Q2_P8'!BS60)*100)</f>
        <v>#DIV/0!</v>
      </c>
      <c r="BT70" s="166" t="e">
        <f>+IF(OR(BT60="",BT60&lt;0),"―",(BT60/'23Q2_P8'!BT60)*100)</f>
        <v>#DIV/0!</v>
      </c>
      <c r="BU70" s="166" t="e">
        <f>+IF(OR(BU60="",BU60&lt;0),"―",(BU60/'23Q2_P8'!BU60)*100)</f>
        <v>#DIV/0!</v>
      </c>
      <c r="BV70" s="166" t="e">
        <f>+IF(OR(BV60="",BV60&lt;0),"―",(BV60/'23Q2_P8'!BV60)*100)</f>
        <v>#DIV/0!</v>
      </c>
      <c r="BW70" s="166" t="e">
        <f>+IF(OR(BW60="",BW60&lt;0),"―",(BW60/'23Q2_P8'!BW60)*100)</f>
        <v>#DIV/0!</v>
      </c>
      <c r="BX70" s="166" t="e">
        <f>+IF(OR(BX60="",BX60&lt;0),"―",(BX60/'23Q2_P8'!BX60)*100)</f>
        <v>#DIV/0!</v>
      </c>
      <c r="CB70" s="3"/>
    </row>
    <row r="71" spans="1:80" s="27" customFormat="1" ht="15" customHeight="1" x14ac:dyDescent="0.25">
      <c r="B71" s="73"/>
      <c r="C71" s="73"/>
      <c r="D71" s="73"/>
      <c r="E71" s="73"/>
      <c r="F71" s="74"/>
      <c r="G71" s="74"/>
      <c r="H71" s="74"/>
      <c r="I71" s="74"/>
      <c r="J71" s="67"/>
      <c r="K71" s="67"/>
      <c r="L71" s="67" t="s">
        <v>366</v>
      </c>
      <c r="M71" s="166" t="e">
        <f>+IF(OR(M61="",M61&lt;0),"―",(M61/'23Q2_P8'!M61)*100)</f>
        <v>#DIV/0!</v>
      </c>
      <c r="N71" s="166" t="e">
        <f>+IF(OR(N61="",N61&lt;0),"―",(N61/'23Q2_P8'!N61)*100)</f>
        <v>#DIV/0!</v>
      </c>
      <c r="O71" s="166" t="e">
        <f>+IF(OR(O61="",O61&lt;0),"―",(O61/'23Q2_P8'!O61)*100)</f>
        <v>#DIV/0!</v>
      </c>
      <c r="P71" s="166" t="e">
        <f>+IF(OR(P61="",P61&lt;0),"―",(P61/'23Q2_P8'!P61)*100)</f>
        <v>#DIV/0!</v>
      </c>
      <c r="Q71" s="166" t="e">
        <f>+IF(OR(Q61="",Q61&lt;0),"―",(Q61/'23Q2_P8'!Q61)*100)</f>
        <v>#DIV/0!</v>
      </c>
      <c r="R71" s="166" t="e">
        <f>+IF(OR(R61="",R61&lt;0),"―",(R61/'23Q2_P8'!R61)*100)</f>
        <v>#DIV/0!</v>
      </c>
      <c r="S71" s="166" t="e">
        <f>+IF(OR(S61="",S61&lt;0),"―",(S61/'23Q2_P8'!S61)*100)</f>
        <v>#DIV/0!</v>
      </c>
      <c r="T71" s="166" t="e">
        <f>+IF(OR(T61="",T61&lt;0),"―",(T61/'23Q2_P8'!T61)*100)</f>
        <v>#DIV/0!</v>
      </c>
      <c r="U71" s="166">
        <f>+IF(OR(U61="",U61&lt;0),"―",(U61/'23Q2_P8'!U61)*100)</f>
        <v>2.7620226134785564</v>
      </c>
      <c r="V71" s="166">
        <f>+IF(OR(V61="",V61&lt;0),"―",(V61/'23Q2_P8'!V61)*100)</f>
        <v>7.2488935451380714</v>
      </c>
      <c r="W71" s="166">
        <f>+IF(OR(W61="",W61&lt;0),"―",(W61/'23Q2_P8'!W61)*100)</f>
        <v>12.276099873005922</v>
      </c>
      <c r="X71" s="166">
        <f>+IF(OR(X61="",X61&lt;0),"―",(X61/'23Q2_P8'!X61)*100)</f>
        <v>12.120652258288347</v>
      </c>
      <c r="Y71" s="166">
        <f>+IF(OR(Y61="",Y61&lt;0),"―",(Y61/'23Q2_P8'!Y61)*100)</f>
        <v>7.8382377723060186</v>
      </c>
      <c r="Z71" s="166">
        <f>+IF(OR(Z61="",Z61&lt;0),"―",(Z61/'23Q2_P8'!Z61)*100)</f>
        <v>15.678990703211038</v>
      </c>
      <c r="AA71" s="166">
        <f>+IF(OR(AA61="",AA61&lt;0),"―",(AA61/'23Q2_P8'!AA61)*100)</f>
        <v>14.604040483823979</v>
      </c>
      <c r="AB71" s="166">
        <f>+IF(OR(AB61="",AB61&lt;0),"―",(AB61/'23Q2_P8'!AB61)*100)</f>
        <v>2.3579555121648155</v>
      </c>
      <c r="AC71" s="166">
        <f>+IF(OR(AC61="",AC61&lt;0),"―",(AC61/'23Q2_P8'!AC61)*100)</f>
        <v>9.4258089451193996</v>
      </c>
      <c r="AD71" s="166">
        <f>+IF(OR(AD61="",AD61&lt;0),"―",(AD61/'23Q2_P8'!AD61)*100)</f>
        <v>12.961501802310233</v>
      </c>
      <c r="AE71" s="166">
        <f>+IF(OR(AE61="",AE61&lt;0),"―",(AE61/'23Q2_P8'!AE61)*100)</f>
        <v>14.221479392050373</v>
      </c>
      <c r="AF71" s="166">
        <f>+IF(OR(AF61="",AF61&lt;0),"―",(AF61/'23Q2_P8'!AF61)*100)</f>
        <v>8.2931082982716529</v>
      </c>
      <c r="AG71" s="166">
        <f>+IF(OR(AG61="",AG61&lt;0),"―",(AG61/'23Q2_P8'!AG61)*100)</f>
        <v>8.8179935241712837</v>
      </c>
      <c r="AH71" s="166">
        <f>+IF(OR(AH61="",AH61&lt;0),"―",(AH61/'23Q2_P8'!AH61)*100)</f>
        <v>13.70673647717229</v>
      </c>
      <c r="AI71" s="166">
        <f>+IF(OR(AI61="",AI61&lt;0),"―",(AI61/'23Q2_P8'!AI61)*100)</f>
        <v>11.933585615991886</v>
      </c>
      <c r="AJ71" s="166">
        <f>+IF(OR(AJ61="",AJ61&lt;0),"―",(AJ61/'23Q2_P8'!AJ61)*100)</f>
        <v>7.8517208663156994</v>
      </c>
      <c r="AK71" s="166">
        <f>+IF(OR(AK61="",AK61&lt;0),"―",(AK61/'23Q2_P8'!AK61)*100)</f>
        <v>7.4903340693354927</v>
      </c>
      <c r="AL71" s="166">
        <f>+IF(OR(AL61="",AL61&lt;0),"―",(AL61/'23Q2_P8'!AL61)*100)</f>
        <v>12.554145326042256</v>
      </c>
      <c r="AM71" s="166">
        <f>+IF(OR(AM61="",AM61&lt;0),"―",(AM61/'23Q2_P8'!AM61)*100)</f>
        <v>12.845589655540996</v>
      </c>
      <c r="AN71" s="166" t="str">
        <f>+IF(OR(AN61="",AN61&lt;0),"―",(AN61/'23Q2_P8'!AN61)*100)</f>
        <v>―</v>
      </c>
      <c r="AO71" s="166">
        <f>+IF(OR(AO61="",AO61&lt;0),"―",(AO61/'23Q2_P8'!AO61)*100)</f>
        <v>2.1479234586077829</v>
      </c>
      <c r="AP71" s="166">
        <f>+IF(OR(AP61="",AP61&lt;0),"―",(AP61/'23Q2_P8'!AP61)*100)</f>
        <v>3.0908052834213038</v>
      </c>
      <c r="AQ71" s="166">
        <f>+IF(OR(AQ61="",AQ61&lt;0),"―",(AQ61/'23Q2_P8'!AQ61)*100)</f>
        <v>7.9151166448069947</v>
      </c>
      <c r="AR71" s="166">
        <f>+IF(OR(AR61="",AR61&lt;0),"―",(AR61/'23Q2_P8'!AR61)*100)</f>
        <v>7.3609239704023475</v>
      </c>
      <c r="AS71" s="166">
        <f>+IF(OR(AS61="",AS61&lt;0),"―",(AS61/'23Q2_P8'!AS61)*100)</f>
        <v>0.67183944367969972</v>
      </c>
      <c r="AT71" s="166">
        <f>+IF(OR(AT61="",AT61&lt;0),"―",(AT61/'23Q2_P8'!AT61)*100)</f>
        <v>2.9479779723296069</v>
      </c>
      <c r="AU71" s="166" t="str">
        <f>+IF(OR(AU61="",AU61&lt;0),"―",(AU61/'23Q2_P8'!AU61)*100)</f>
        <v>―</v>
      </c>
      <c r="AV71" s="166" t="str">
        <f>+IF(OR(AV61="",AV61&lt;0),"―",(AV61/'23Q2_P8'!AV61)*100)</f>
        <v>―</v>
      </c>
      <c r="AW71" s="166" t="e">
        <f>+IF(OR(AW61="",AW61&lt;0),"―",(AW61/'23Q2_P8'!AW61)*100)</f>
        <v>#DIV/0!</v>
      </c>
      <c r="AX71" s="166" t="e">
        <f>+IF(OR(AX61="",AX61&lt;0),"―",(AX61/'23Q2_P8'!AX61)*100)</f>
        <v>#DIV/0!</v>
      </c>
      <c r="AY71" s="166" t="e">
        <f>+IF(OR(AY61="",AY61&lt;0),"―",(AY61/'23Q2_P8'!AY61)*100)</f>
        <v>#DIV/0!</v>
      </c>
      <c r="AZ71" s="166" t="e">
        <f>+IF(OR(AZ61="",AZ61&lt;0),"―",(AZ61/'23Q2_P8'!AZ61)*100)</f>
        <v>#DIV/0!</v>
      </c>
      <c r="BA71" s="166" t="e">
        <f>+IF(OR(BA61="",BA61&lt;0),"―",(BA61/'23Q2_P8'!BA61)*100)</f>
        <v>#DIV/0!</v>
      </c>
      <c r="BB71" s="166" t="e">
        <f>+IF(OR(BB61="",BB61&lt;0),"―",(BB61/'23Q2_P8'!BB61)*100)</f>
        <v>#DIV/0!</v>
      </c>
      <c r="BC71" s="166" t="e">
        <f>+IF(OR(BC61="",BC61&lt;0),"―",(BC61/'23Q2_P8'!BC61)*100)</f>
        <v>#DIV/0!</v>
      </c>
      <c r="BD71" s="166" t="e">
        <f>+IF(OR(BD61="",BD61&lt;0),"―",(BD61/'23Q2_P8'!BD61)*100)</f>
        <v>#DIV/0!</v>
      </c>
      <c r="BE71" s="166" t="e">
        <f>+IF(OR(BE61="",BE61&lt;0),"―",(BE61/'23Q2_P8'!BE61)*100)</f>
        <v>#DIV/0!</v>
      </c>
      <c r="BF71" s="166" t="e">
        <f>+IF(OR(BF61="",BF61&lt;0),"―",(BF61/'23Q2_P8'!BF61)*100)</f>
        <v>#DIV/0!</v>
      </c>
      <c r="BG71" s="166" t="e">
        <f>+IF(OR(BG61="",BG61&lt;0),"―",(BG61/'23Q2_P8'!BG61)*100)</f>
        <v>#DIV/0!</v>
      </c>
      <c r="BH71" s="166" t="e">
        <f>+IF(OR(BH61="",BH61&lt;0),"―",(BH61/'23Q2_P8'!BH61)*100)</f>
        <v>#DIV/0!</v>
      </c>
      <c r="BI71" s="166" t="e">
        <f>+IF(OR(BI61="",BI61&lt;0),"―",(BI61/'23Q2_P8'!BI61)*100)</f>
        <v>#DIV/0!</v>
      </c>
      <c r="BJ71" s="166" t="e">
        <f>+IF(OR(BJ61="",BJ61&lt;0),"―",(BJ61/'23Q2_P8'!BJ61)*100)</f>
        <v>#DIV/0!</v>
      </c>
      <c r="BK71" s="166" t="e">
        <f>+IF(OR(BK61="",BK61&lt;0),"―",(BK61/'23Q2_P8'!BK61)*100)</f>
        <v>#DIV/0!</v>
      </c>
      <c r="BL71" s="166" t="e">
        <f>+IF(OR(BL61="",BL61&lt;0),"―",(BL61/'23Q2_P8'!BL61)*100)</f>
        <v>#DIV/0!</v>
      </c>
      <c r="BM71" s="166" t="e">
        <f>+IF(OR(BM61="",BM61&lt;0),"―",(BM61/'23Q2_P8'!BM61)*100)</f>
        <v>#DIV/0!</v>
      </c>
      <c r="BN71" s="166" t="e">
        <f>+IF(OR(BN61="",BN61&lt;0),"―",(BN61/'23Q2_P8'!BN61)*100)</f>
        <v>#DIV/0!</v>
      </c>
      <c r="BO71" s="166" t="e">
        <f>+IF(OR(BO61="",BO61&lt;0),"―",(BO61/'23Q2_P8'!BO61)*100)</f>
        <v>#DIV/0!</v>
      </c>
      <c r="BP71" s="166" t="e">
        <f>+IF(OR(BP61="",BP61&lt;0),"―",(BP61/'23Q2_P8'!BP61)*100)</f>
        <v>#DIV/0!</v>
      </c>
      <c r="BQ71" s="166" t="e">
        <f>+IF(OR(BQ61="",BQ61&lt;0),"―",(BQ61/'23Q2_P8'!BQ61)*100)</f>
        <v>#DIV/0!</v>
      </c>
      <c r="BR71" s="166" t="e">
        <f>+IF(OR(BR61="",BR61&lt;0),"―",(BR61/'23Q2_P8'!BR61)*100)</f>
        <v>#DIV/0!</v>
      </c>
      <c r="BS71" s="166" t="e">
        <f>+IF(OR(BS61="",BS61&lt;0),"―",(BS61/'23Q2_P8'!BS61)*100)</f>
        <v>#DIV/0!</v>
      </c>
      <c r="BT71" s="166" t="e">
        <f>+IF(OR(BT61="",BT61&lt;0),"―",(BT61/'23Q2_P8'!BT61)*100)</f>
        <v>#DIV/0!</v>
      </c>
      <c r="BU71" s="166" t="e">
        <f>+IF(OR(BU61="",BU61&lt;0),"―",(BU61/'23Q2_P8'!BU61)*100)</f>
        <v>#DIV/0!</v>
      </c>
      <c r="BV71" s="166" t="e">
        <f>+IF(OR(BV61="",BV61&lt;0),"―",(BV61/'23Q2_P8'!BV61)*100)</f>
        <v>#DIV/0!</v>
      </c>
      <c r="BW71" s="166" t="e">
        <f>+IF(OR(BW61="",BW61&lt;0),"―",(BW61/'23Q2_P8'!BW61)*100)</f>
        <v>#DIV/0!</v>
      </c>
      <c r="BX71" s="166" t="e">
        <f>+IF(OR(BX61="",BX61&lt;0),"―",(BX61/'23Q2_P8'!BX61)*100)</f>
        <v>#DIV/0!</v>
      </c>
      <c r="CB71" s="3"/>
    </row>
    <row r="72" spans="1:80" s="27" customFormat="1" ht="15" customHeight="1" x14ac:dyDescent="0.25">
      <c r="B72" s="73"/>
      <c r="C72" s="73"/>
      <c r="D72" s="73"/>
      <c r="E72" s="73"/>
      <c r="F72" s="74"/>
      <c r="G72" s="74"/>
      <c r="H72" s="74"/>
      <c r="I72" s="74"/>
      <c r="J72" s="67"/>
      <c r="K72" s="67"/>
      <c r="L72" s="67" t="s">
        <v>367</v>
      </c>
      <c r="M72" s="166" t="e">
        <f>+IF(OR(M62="",M62&lt;0),"―",(M62/'23Q2_P8'!M62)*100)</f>
        <v>#DIV/0!</v>
      </c>
      <c r="N72" s="166" t="e">
        <f>+IF(OR(N62="",N62&lt;0),"―",(N62/'23Q2_P8'!N62)*100)</f>
        <v>#DIV/0!</v>
      </c>
      <c r="O72" s="166" t="e">
        <f>+IF(OR(O62="",O62&lt;0),"―",(O62/'23Q2_P8'!O62)*100)</f>
        <v>#DIV/0!</v>
      </c>
      <c r="P72" s="166" t="e">
        <f>+IF(OR(P62="",P62&lt;0),"―",(P62/'23Q2_P8'!P62)*100)</f>
        <v>#DIV/0!</v>
      </c>
      <c r="Q72" s="166" t="e">
        <f>+IF(OR(Q62="",Q62&lt;0),"―",(Q62/'23Q2_P8'!Q62)*100)</f>
        <v>#DIV/0!</v>
      </c>
      <c r="R72" s="166" t="e">
        <f>+IF(OR(R62="",R62&lt;0),"―",(R62/'23Q2_P8'!R62)*100)</f>
        <v>#DIV/0!</v>
      </c>
      <c r="S72" s="166" t="e">
        <f>+IF(OR(S62="",S62&lt;0),"―",(S62/'23Q2_P8'!S62)*100)</f>
        <v>#DIV/0!</v>
      </c>
      <c r="T72" s="166" t="e">
        <f>+IF(OR(T62="",T62&lt;0),"―",(T62/'23Q2_P8'!T62)*100)</f>
        <v>#DIV/0!</v>
      </c>
      <c r="U72" s="166">
        <f>+IF(OR(U62="",U62&lt;0),"―",(U62/'23Q2_P8'!U62)*100)</f>
        <v>31.767709243732927</v>
      </c>
      <c r="V72" s="166">
        <f>+IF(OR(V62="",V62&lt;0),"―",(V62/'23Q2_P8'!V62)*100)</f>
        <v>21.924266638834151</v>
      </c>
      <c r="W72" s="166" t="str">
        <f>+IF(OR(W62="",W62&lt;0),"―",(W62/'23Q2_P8'!W62)*100)</f>
        <v>―</v>
      </c>
      <c r="X72" s="166">
        <f>+IF(OR(X62="",X62&lt;0),"―",(X62/'23Q2_P8'!X62)*100)</f>
        <v>9.4863414395841303</v>
      </c>
      <c r="Y72" s="166">
        <f>+IF(OR(Y62="",Y62&lt;0),"―",(Y62/'23Q2_P8'!Y62)*100)</f>
        <v>28.300351400287937</v>
      </c>
      <c r="Z72" s="166">
        <f>+IF(OR(Z62="",Z62&lt;0),"―",(Z62/'23Q2_P8'!Z62)*100)</f>
        <v>16.341200234667298</v>
      </c>
      <c r="AA72" s="166" t="str">
        <f>+IF(OR(AA62="",AA62&lt;0),"―",(AA62/'23Q2_P8'!AA62)*100)</f>
        <v>―</v>
      </c>
      <c r="AB72" s="166">
        <f>+IF(OR(AB62="",AB62&lt;0),"―",(AB62/'23Q2_P8'!AB62)*100)</f>
        <v>17.33870978008834</v>
      </c>
      <c r="AC72" s="166">
        <f>+IF(OR(AC62="",AC62&lt;0),"―",(AC62/'23Q2_P8'!AC62)*100)</f>
        <v>10.73661100050667</v>
      </c>
      <c r="AD72" s="166">
        <f>+IF(OR(AD62="",AD62&lt;0),"―",(AD62/'23Q2_P8'!AD62)*100)</f>
        <v>7.6278868241540492</v>
      </c>
      <c r="AE72" s="166" t="str">
        <f>+IF(OR(AE62="",AE62&lt;0),"―",(AE62/'23Q2_P8'!AE62)*100)</f>
        <v>―</v>
      </c>
      <c r="AF72" s="166" t="str">
        <f>+IF(OR(AF62="",AF62&lt;0),"―",(AF62/'23Q2_P8'!AF62)*100)</f>
        <v>―</v>
      </c>
      <c r="AG72" s="166">
        <f>+IF(OR(AG62="",AG62&lt;0),"―",(AG62/'23Q2_P8'!AG62)*100)</f>
        <v>8.7967521623935596</v>
      </c>
      <c r="AH72" s="166">
        <f>+IF(OR(AH62="",AH62&lt;0),"―",(AH62/'23Q2_P8'!AH62)*100)</f>
        <v>12.65188152036411</v>
      </c>
      <c r="AI72" s="166" t="str">
        <f>+IF(OR(AI62="",AI62&lt;0),"―",(AI62/'23Q2_P8'!AI62)*100)</f>
        <v>―</v>
      </c>
      <c r="AJ72" s="166">
        <f>+IF(OR(AJ62="",AJ62&lt;0),"―",(AJ62/'23Q2_P8'!AJ62)*100)</f>
        <v>12.200570467652483</v>
      </c>
      <c r="AK72" s="166" t="str">
        <f>+IF(OR(AK62="",AK62&lt;0),"―",(AK62/'23Q2_P8'!AK62)*100)</f>
        <v>―</v>
      </c>
      <c r="AL72" s="166" t="str">
        <f>+IF(OR(AL62="",AL62&lt;0),"―",(AL62/'23Q2_P8'!AL62)*100)</f>
        <v>―</v>
      </c>
      <c r="AM72" s="166" t="str">
        <f>+IF(OR(AM62="",AM62&lt;0),"―",(AM62/'23Q2_P8'!AM62)*100)</f>
        <v>―</v>
      </c>
      <c r="AN72" s="166" t="str">
        <f>+IF(OR(AN62="",AN62&lt;0),"―",(AN62/'23Q2_P8'!AN62)*100)</f>
        <v>―</v>
      </c>
      <c r="AO72" s="166" t="str">
        <f>+IF(OR(AO62="",AO62&lt;0),"―",(AO62/'23Q2_P8'!AO62)*100)</f>
        <v>―</v>
      </c>
      <c r="AP72" s="166" t="str">
        <f>+IF(OR(AP62="",AP62&lt;0),"―",(AP62/'23Q2_P8'!AP62)*100)</f>
        <v>―</v>
      </c>
      <c r="AQ72" s="166" t="str">
        <f>+IF(OR(AQ62="",AQ62&lt;0),"―",(AQ62/'23Q2_P8'!AQ62)*100)</f>
        <v>―</v>
      </c>
      <c r="AR72" s="166" t="str">
        <f>+IF(OR(AR62="",AR62&lt;0),"―",(AR62/'23Q2_P8'!AR62)*100)</f>
        <v>―</v>
      </c>
      <c r="AS72" s="166" t="str">
        <f>+IF(OR(AS62="",AS62&lt;0),"―",(AS62/'23Q2_P8'!AS62)*100)</f>
        <v>―</v>
      </c>
      <c r="AT72" s="166" t="str">
        <f>+IF(OR(AT62="",AT62&lt;0),"―",(AT62/'23Q2_P8'!AT62)*100)</f>
        <v>―</v>
      </c>
      <c r="AU72" s="166" t="str">
        <f>+IF(OR(AU62="",AU62&lt;0),"―",(AU62/'23Q2_P8'!AU62)*100)</f>
        <v>―</v>
      </c>
      <c r="AV72" s="166" t="str">
        <f>+IF(OR(AV62="",AV62&lt;0),"―",(AV62/'23Q2_P8'!AV62)*100)</f>
        <v>―</v>
      </c>
      <c r="AW72" s="166" t="e">
        <f>+IF(OR(AW62="",AW62&lt;0),"―",(AW62/'23Q2_P8'!AW62)*100)</f>
        <v>#DIV/0!</v>
      </c>
      <c r="AX72" s="166" t="e">
        <f>+IF(OR(AX62="",AX62&lt;0),"―",(AX62/'23Q2_P8'!AX62)*100)</f>
        <v>#DIV/0!</v>
      </c>
      <c r="AY72" s="166" t="e">
        <f>+IF(OR(AY62="",AY62&lt;0),"―",(AY62/'23Q2_P8'!AY62)*100)</f>
        <v>#DIV/0!</v>
      </c>
      <c r="AZ72" s="166" t="e">
        <f>+IF(OR(AZ62="",AZ62&lt;0),"―",(AZ62/'23Q2_P8'!AZ62)*100)</f>
        <v>#DIV/0!</v>
      </c>
      <c r="BA72" s="166" t="e">
        <f>+IF(OR(BA62="",BA62&lt;0),"―",(BA62/'23Q2_P8'!BA62)*100)</f>
        <v>#DIV/0!</v>
      </c>
      <c r="BB72" s="166" t="e">
        <f>+IF(OR(BB62="",BB62&lt;0),"―",(BB62/'23Q2_P8'!BB62)*100)</f>
        <v>#DIV/0!</v>
      </c>
      <c r="BC72" s="166" t="e">
        <f>+IF(OR(BC62="",BC62&lt;0),"―",(BC62/'23Q2_P8'!BC62)*100)</f>
        <v>#DIV/0!</v>
      </c>
      <c r="BD72" s="166" t="e">
        <f>+IF(OR(BD62="",BD62&lt;0),"―",(BD62/'23Q2_P8'!BD62)*100)</f>
        <v>#DIV/0!</v>
      </c>
      <c r="BE72" s="166" t="e">
        <f>+IF(OR(BE62="",BE62&lt;0),"―",(BE62/'23Q2_P8'!BE62)*100)</f>
        <v>#DIV/0!</v>
      </c>
      <c r="BF72" s="166" t="e">
        <f>+IF(OR(BF62="",BF62&lt;0),"―",(BF62/'23Q2_P8'!BF62)*100)</f>
        <v>#DIV/0!</v>
      </c>
      <c r="BG72" s="166" t="e">
        <f>+IF(OR(BG62="",BG62&lt;0),"―",(BG62/'23Q2_P8'!BG62)*100)</f>
        <v>#DIV/0!</v>
      </c>
      <c r="BH72" s="166" t="e">
        <f>+IF(OR(BH62="",BH62&lt;0),"―",(BH62/'23Q2_P8'!BH62)*100)</f>
        <v>#DIV/0!</v>
      </c>
      <c r="BI72" s="166" t="e">
        <f>+IF(OR(BI62="",BI62&lt;0),"―",(BI62/'23Q2_P8'!BI62)*100)</f>
        <v>#DIV/0!</v>
      </c>
      <c r="BJ72" s="166" t="e">
        <f>+IF(OR(BJ62="",BJ62&lt;0),"―",(BJ62/'23Q2_P8'!BJ62)*100)</f>
        <v>#DIV/0!</v>
      </c>
      <c r="BK72" s="166" t="e">
        <f>+IF(OR(BK62="",BK62&lt;0),"―",(BK62/'23Q2_P8'!BK62)*100)</f>
        <v>#DIV/0!</v>
      </c>
      <c r="BL72" s="166" t="e">
        <f>+IF(OR(BL62="",BL62&lt;0),"―",(BL62/'23Q2_P8'!BL62)*100)</f>
        <v>#DIV/0!</v>
      </c>
      <c r="BM72" s="166" t="e">
        <f>+IF(OR(BM62="",BM62&lt;0),"―",(BM62/'23Q2_P8'!BM62)*100)</f>
        <v>#DIV/0!</v>
      </c>
      <c r="BN72" s="166" t="e">
        <f>+IF(OR(BN62="",BN62&lt;0),"―",(BN62/'23Q2_P8'!BN62)*100)</f>
        <v>#DIV/0!</v>
      </c>
      <c r="BO72" s="166" t="e">
        <f>+IF(OR(BO62="",BO62&lt;0),"―",(BO62/'23Q2_P8'!BO62)*100)</f>
        <v>#DIV/0!</v>
      </c>
      <c r="BP72" s="166" t="e">
        <f>+IF(OR(BP62="",BP62&lt;0),"―",(BP62/'23Q2_P8'!BP62)*100)</f>
        <v>#DIV/0!</v>
      </c>
      <c r="BQ72" s="166" t="e">
        <f>+IF(OR(BQ62="",BQ62&lt;0),"―",(BQ62/'23Q2_P8'!BQ62)*100)</f>
        <v>#DIV/0!</v>
      </c>
      <c r="BR72" s="166" t="e">
        <f>+IF(OR(BR62="",BR62&lt;0),"―",(BR62/'23Q2_P8'!BR62)*100)</f>
        <v>#DIV/0!</v>
      </c>
      <c r="BS72" s="166" t="e">
        <f>+IF(OR(BS62="",BS62&lt;0),"―",(BS62/'23Q2_P8'!BS62)*100)</f>
        <v>#DIV/0!</v>
      </c>
      <c r="BT72" s="166" t="e">
        <f>+IF(OR(BT62="",BT62&lt;0),"―",(BT62/'23Q2_P8'!BT62)*100)</f>
        <v>#DIV/0!</v>
      </c>
      <c r="BU72" s="166" t="e">
        <f>+IF(OR(BU62="",BU62&lt;0),"―",(BU62/'23Q2_P8'!BU62)*100)</f>
        <v>#DIV/0!</v>
      </c>
      <c r="BV72" s="166" t="e">
        <f>+IF(OR(BV62="",BV62&lt;0),"―",(BV62/'23Q2_P8'!BV62)*100)</f>
        <v>#DIV/0!</v>
      </c>
      <c r="BW72" s="166" t="e">
        <f>+IF(OR(BW62="",BW62&lt;0),"―",(BW62/'23Q2_P8'!BW62)*100)</f>
        <v>#DIV/0!</v>
      </c>
      <c r="BX72" s="166" t="e">
        <f>+IF(OR(BX62="",BX62&lt;0),"―",(BX62/'23Q2_P8'!BX62)*100)</f>
        <v>#DIV/0!</v>
      </c>
      <c r="CB72" s="3"/>
    </row>
    <row r="73" spans="1:80" s="27" customFormat="1" ht="15" customHeight="1" x14ac:dyDescent="0.25">
      <c r="B73" s="73"/>
      <c r="C73" s="73"/>
      <c r="D73" s="73"/>
      <c r="E73" s="73"/>
      <c r="F73" s="74"/>
      <c r="G73" s="74"/>
      <c r="H73" s="74"/>
      <c r="I73" s="74"/>
      <c r="J73" s="67"/>
      <c r="K73" s="67"/>
      <c r="L73" s="67" t="s">
        <v>368</v>
      </c>
      <c r="M73" s="167" t="e">
        <f>+IF(OR(M63="",M63&lt;0),"―",(M63/'23Q2_P8'!M63)*100)</f>
        <v>#VALUE!</v>
      </c>
      <c r="N73" s="167" t="e">
        <f>+IF(OR(N63="",N63&lt;0),"―",(N63/'23Q2_P8'!N63)*100)</f>
        <v>#VALUE!</v>
      </c>
      <c r="O73" s="167" t="e">
        <f>+IF(OR(O63="",O63&lt;0),"―",(O63/'23Q2_P8'!O63)*100)</f>
        <v>#VALUE!</v>
      </c>
      <c r="P73" s="167" t="e">
        <f>+IF(OR(P63="",P63&lt;0),"―",(P63/'23Q2_P8'!P63)*100)</f>
        <v>#VALUE!</v>
      </c>
      <c r="Q73" s="167" t="e">
        <f>+IF(OR(Q63="",Q63&lt;0),"―",(Q63/'23Q2_P8'!Q63)*100)</f>
        <v>#VALUE!</v>
      </c>
      <c r="R73" s="167" t="e">
        <f>+IF(OR(R63="",R63&lt;0),"―",(R63/'23Q2_P8'!R63)*100)</f>
        <v>#VALUE!</v>
      </c>
      <c r="S73" s="167" t="e">
        <f>+IF(OR(S63="",S63&lt;0),"―",(S63/'23Q2_P8'!S63)*100)</f>
        <v>#VALUE!</v>
      </c>
      <c r="T73" s="167" t="e">
        <f>+IF(OR(T63="",T63&lt;0),"―",(T63/'23Q2_P8'!T63)*100)</f>
        <v>#VALUE!</v>
      </c>
      <c r="U73" s="167" t="str">
        <f>+IF(OR(U63="",U63&lt;0),"―",(U63/'23Q2_P8'!U63)*100)</f>
        <v>―</v>
      </c>
      <c r="V73" s="167" t="str">
        <f>+IF(OR(V63="",V63&lt;0),"―",(V63/'23Q2_P8'!V63)*100)</f>
        <v>―</v>
      </c>
      <c r="W73" s="167" t="str">
        <f>+IF(OR(W63="",W63&lt;0),"―",(W63/'23Q2_P8'!W63)*100)</f>
        <v>―</v>
      </c>
      <c r="X73" s="167" t="str">
        <f>+IF(OR(X63="",X63&lt;0),"―",(X63/'23Q2_P8'!X63)*100)</f>
        <v>―</v>
      </c>
      <c r="Y73" s="167" t="str">
        <f>+IF(OR(Y63="",Y63&lt;0),"―",(Y63/'23Q2_P8'!Y63)*100)</f>
        <v>―</v>
      </c>
      <c r="Z73" s="167" t="str">
        <f>+IF(OR(Z63="",Z63&lt;0),"―",(Z63/'23Q2_P8'!Z63)*100)</f>
        <v>―</v>
      </c>
      <c r="AA73" s="167" t="str">
        <f>+IF(OR(AA63="",AA63&lt;0),"―",(AA63/'23Q2_P8'!AA63)*100)</f>
        <v>―</v>
      </c>
      <c r="AB73" s="167" t="str">
        <f>+IF(OR(AB63="",AB63&lt;0),"―",(AB63/'23Q2_P8'!AB63)*100)</f>
        <v>―</v>
      </c>
      <c r="AC73" s="167" t="str">
        <f>+IF(OR(AC63="",AC63&lt;0),"―",(AC63/'23Q2_P8'!AC63)*100)</f>
        <v>―</v>
      </c>
      <c r="AD73" s="167" t="str">
        <f>+IF(OR(AD63="",AD63&lt;0),"―",(AD63/'23Q2_P8'!AD63)*100)</f>
        <v>―</v>
      </c>
      <c r="AE73" s="167" t="str">
        <f>+IF(OR(AE63="",AE63&lt;0),"―",(AE63/'23Q2_P8'!AE63)*100)</f>
        <v>―</v>
      </c>
      <c r="AF73" s="167" t="str">
        <f>+IF(OR(AF63="",AF63&lt;0),"―",(AF63/'23Q2_P8'!AF63)*100)</f>
        <v>―</v>
      </c>
      <c r="AG73" s="167" t="str">
        <f>+IF(OR(AG63="",AG63&lt;0),"―",(AG63/'23Q2_P8'!AG63)*100)</f>
        <v>―</v>
      </c>
      <c r="AH73" s="167" t="str">
        <f>+IF(OR(AH63="",AH63&lt;0),"―",(AH63/'23Q2_P8'!AH63)*100)</f>
        <v>―</v>
      </c>
      <c r="AI73" s="167" t="str">
        <f>+IF(OR(AI63="",AI63&lt;0),"―",(AI63/'23Q2_P8'!AI63)*100)</f>
        <v>―</v>
      </c>
      <c r="AJ73" s="167" t="str">
        <f>+IF(OR(AJ63="",AJ63&lt;0),"―",(AJ63/'23Q2_P8'!AJ63)*100)</f>
        <v>―</v>
      </c>
      <c r="AK73" s="167" t="str">
        <f>+IF(OR(AK63="",AK63&lt;0),"―",(AK63/'23Q2_P8'!AK63)*100)</f>
        <v>―</v>
      </c>
      <c r="AL73" s="167" t="str">
        <f>+IF(OR(AL63="",AL63&lt;0),"―",(AL63/'23Q2_P8'!AL63)*100)</f>
        <v>―</v>
      </c>
      <c r="AM73" s="167" t="str">
        <f>+IF(OR(AM63="",AM63&lt;0),"―",(AM63/'23Q2_P8'!AM63)*100)</f>
        <v>―</v>
      </c>
      <c r="AN73" s="167" t="str">
        <f>+IF(OR(AN63="",AN63&lt;0),"―",(AN63/'23Q2_P8'!AN63)*100)</f>
        <v>―</v>
      </c>
      <c r="AO73" s="167" t="str">
        <f>+IF(OR(AO63="",AO63&lt;0),"―",(AO63/'23Q2_P8'!AO63)*100)</f>
        <v>―</v>
      </c>
      <c r="AP73" s="167" t="str">
        <f>+IF(OR(AP63="",AP63&lt;0),"―",(AP63/'23Q2_P8'!AP63)*100)</f>
        <v>―</v>
      </c>
      <c r="AQ73" s="167" t="str">
        <f>+IF(OR(AQ63="",AQ63&lt;0),"―",(AQ63/'23Q2_P8'!AQ63)*100)</f>
        <v>―</v>
      </c>
      <c r="AR73" s="167" t="str">
        <f>+IF(OR(AR63="",AR63&lt;0),"―",(AR63/'23Q2_P8'!AR63)*100)</f>
        <v>―</v>
      </c>
      <c r="AS73" s="167" t="str">
        <f>+IF(OR(AS63="",AS63&lt;0),"―",(AS63/'23Q2_P8'!AS63)*100)</f>
        <v>―</v>
      </c>
      <c r="AT73" s="167" t="str">
        <f>+IF(OR(AT63="",AT63&lt;0),"―",(AT63/'23Q2_P8'!AT63)*100)</f>
        <v>―</v>
      </c>
      <c r="AU73" s="167" t="str">
        <f>+IF(OR(AU63="",AU63&lt;0),"―",(AU63/'23Q2_P8'!AU63)*100)</f>
        <v>―</v>
      </c>
      <c r="AV73" s="167" t="str">
        <f>+IF(OR(AV63="",AV63&lt;0),"―",(AV63/'23Q2_P8'!AV63)*100)</f>
        <v>―</v>
      </c>
      <c r="AW73" s="167" t="e">
        <f>+IF(OR(AW63="",AW63&lt;0),"―",(AW63/'23Q2_P8'!AW63)*100)</f>
        <v>#VALUE!</v>
      </c>
      <c r="AX73" s="167" t="e">
        <f>+IF(OR(AX63="",AX63&lt;0),"―",(AX63/'23Q2_P8'!AX63)*100)</f>
        <v>#VALUE!</v>
      </c>
      <c r="AY73" s="167" t="e">
        <f>+IF(OR(AY63="",AY63&lt;0),"―",(AY63/'23Q2_P8'!AY63)*100)</f>
        <v>#VALUE!</v>
      </c>
      <c r="AZ73" s="167" t="e">
        <f>+IF(OR(AZ63="",AZ63&lt;0),"―",(AZ63/'23Q2_P8'!AZ63)*100)</f>
        <v>#VALUE!</v>
      </c>
      <c r="BA73" s="167" t="e">
        <f>+IF(OR(BA63="",BA63&lt;0),"―",(BA63/'23Q2_P8'!BA63)*100)</f>
        <v>#VALUE!</v>
      </c>
      <c r="BB73" s="167" t="e">
        <f>+IF(OR(BB63="",BB63&lt;0),"―",(BB63/'23Q2_P8'!BB63)*100)</f>
        <v>#VALUE!</v>
      </c>
      <c r="BC73" s="167" t="e">
        <f>+IF(OR(BC63="",BC63&lt;0),"―",(BC63/'23Q2_P8'!BC63)*100)</f>
        <v>#VALUE!</v>
      </c>
      <c r="BD73" s="167" t="e">
        <f>+IF(OR(BD63="",BD63&lt;0),"―",(BD63/'23Q2_P8'!BD63)*100)</f>
        <v>#VALUE!</v>
      </c>
      <c r="BE73" s="167" t="e">
        <f>+IF(OR(BE63="",BE63&lt;0),"―",(BE63/'23Q2_P8'!BE63)*100)</f>
        <v>#VALUE!</v>
      </c>
      <c r="BF73" s="167" t="e">
        <f>+IF(OR(BF63="",BF63&lt;0),"―",(BF63/'23Q2_P8'!BF63)*100)</f>
        <v>#VALUE!</v>
      </c>
      <c r="BG73" s="167" t="e">
        <f>+IF(OR(BG63="",BG63&lt;0),"―",(BG63/'23Q2_P8'!BG63)*100)</f>
        <v>#VALUE!</v>
      </c>
      <c r="BH73" s="167" t="e">
        <f>+IF(OR(BH63="",BH63&lt;0),"―",(BH63/'23Q2_P8'!BH63)*100)</f>
        <v>#VALUE!</v>
      </c>
      <c r="BI73" s="167" t="e">
        <f>+IF(OR(BI63="",BI63&lt;0),"―",(BI63/'23Q2_P8'!BI63)*100)</f>
        <v>#VALUE!</v>
      </c>
      <c r="BJ73" s="167" t="e">
        <f>+IF(OR(BJ63="",BJ63&lt;0),"―",(BJ63/'23Q2_P8'!BJ63)*100)</f>
        <v>#VALUE!</v>
      </c>
      <c r="BK73" s="167" t="e">
        <f>+IF(OR(BK63="",BK63&lt;0),"―",(BK63/'23Q2_P8'!BK63)*100)</f>
        <v>#VALUE!</v>
      </c>
      <c r="BL73" s="167" t="e">
        <f>+IF(OR(BL63="",BL63&lt;0),"―",(BL63/'23Q2_P8'!BL63)*100)</f>
        <v>#VALUE!</v>
      </c>
      <c r="BM73" s="167" t="e">
        <f>+IF(OR(BM63="",BM63&lt;0),"―",(BM63/'23Q2_P8'!BM63)*100)</f>
        <v>#VALUE!</v>
      </c>
      <c r="BN73" s="167" t="e">
        <f>+IF(OR(BN63="",BN63&lt;0),"―",(BN63/'23Q2_P8'!BN63)*100)</f>
        <v>#VALUE!</v>
      </c>
      <c r="BO73" s="167" t="e">
        <f>+IF(OR(BO63="",BO63&lt;0),"―",(BO63/'23Q2_P8'!BO63)*100)</f>
        <v>#VALUE!</v>
      </c>
      <c r="BP73" s="167" t="e">
        <f>+IF(OR(BP63="",BP63&lt;0),"―",(BP63/'23Q2_P8'!BP63)*100)</f>
        <v>#VALUE!</v>
      </c>
      <c r="BQ73" s="167" t="e">
        <f>+IF(OR(BQ63="",BQ63&lt;0),"―",(BQ63/'23Q2_P8'!BQ63)*100)</f>
        <v>#VALUE!</v>
      </c>
      <c r="BR73" s="167" t="e">
        <f>+IF(OR(BR63="",BR63&lt;0),"―",(BR63/'23Q2_P8'!BR63)*100)</f>
        <v>#VALUE!</v>
      </c>
      <c r="BS73" s="167" t="e">
        <f>+IF(OR(BS63="",BS63&lt;0),"―",(BS63/'23Q2_P8'!BS63)*100)</f>
        <v>#VALUE!</v>
      </c>
      <c r="BT73" s="167" t="e">
        <f>+IF(OR(BT63="",BT63&lt;0),"―",(BT63/'23Q2_P8'!BT63)*100)</f>
        <v>#VALUE!</v>
      </c>
      <c r="BU73" s="167" t="e">
        <f>+IF(OR(BU63="",BU63&lt;0),"―",(BU63/'23Q2_P8'!BU63)*100)</f>
        <v>#VALUE!</v>
      </c>
      <c r="BV73" s="167" t="e">
        <f>+IF(OR(BV63="",BV63&lt;0),"―",(BV63/'23Q2_P8'!BV63)*100)</f>
        <v>#VALUE!</v>
      </c>
      <c r="BW73" s="167" t="e">
        <f>+IF(OR(BW63="",BW63&lt;0),"―",(BW63/'23Q2_P8'!BW63)*100)</f>
        <v>#VALUE!</v>
      </c>
      <c r="BX73" s="167" t="e">
        <f>+IF(OR(BX63="",BX63&lt;0),"―",(BX63/'23Q2_P8'!BX63)*100)</f>
        <v>#VALUE!</v>
      </c>
      <c r="CB73" s="3"/>
    </row>
    <row r="74" spans="1:80" s="27" customFormat="1" ht="15" customHeight="1" x14ac:dyDescent="0.25">
      <c r="B74" s="73"/>
      <c r="C74" s="73"/>
      <c r="D74" s="73"/>
      <c r="E74" s="73"/>
      <c r="F74" s="74"/>
      <c r="G74" s="74"/>
      <c r="H74" s="74"/>
      <c r="I74" s="74"/>
      <c r="J74" s="67"/>
      <c r="K74" s="67"/>
      <c r="L74" s="67"/>
      <c r="M74" s="67"/>
      <c r="N74" s="67"/>
      <c r="O74" s="67"/>
      <c r="P74" s="67"/>
      <c r="Q74" s="67"/>
      <c r="R74" s="67"/>
      <c r="S74" s="67"/>
      <c r="T74" s="67"/>
      <c r="U74" s="67"/>
      <c r="V74" s="67"/>
      <c r="W74" s="67"/>
      <c r="X74" s="67"/>
      <c r="Y74" s="67"/>
      <c r="Z74" s="67"/>
      <c r="AA74" s="67"/>
      <c r="AB74" s="67"/>
      <c r="AC74" s="67"/>
      <c r="AD74" s="67"/>
      <c r="CB74" s="3"/>
    </row>
    <row r="75" spans="1:80" s="27" customFormat="1" ht="15" customHeight="1" x14ac:dyDescent="0.25">
      <c r="B75" s="73"/>
      <c r="C75" s="73"/>
      <c r="D75" s="73"/>
      <c r="E75" s="73"/>
      <c r="F75" s="74"/>
      <c r="G75" s="74"/>
      <c r="H75" s="74"/>
      <c r="I75" s="74"/>
      <c r="J75" s="67"/>
      <c r="K75" s="67"/>
      <c r="L75" s="114" t="s">
        <v>592</v>
      </c>
      <c r="M75" s="67" t="s">
        <v>358</v>
      </c>
      <c r="N75" s="67"/>
      <c r="O75" s="67"/>
      <c r="P75" s="67"/>
      <c r="Q75" s="67"/>
      <c r="R75" s="67"/>
      <c r="S75" s="67"/>
      <c r="T75" s="67"/>
      <c r="U75" s="67"/>
      <c r="V75" s="67"/>
      <c r="W75" s="67"/>
      <c r="X75" s="67"/>
      <c r="Y75" s="67"/>
      <c r="Z75" s="67"/>
      <c r="AA75" s="67"/>
      <c r="AB75" s="67"/>
      <c r="AC75" s="67"/>
      <c r="AD75" s="67"/>
      <c r="CB75" s="3"/>
    </row>
    <row r="76" spans="1:80" s="27" customFormat="1" ht="15" customHeight="1" x14ac:dyDescent="0.25">
      <c r="B76" s="73"/>
      <c r="C76" s="73"/>
      <c r="D76" s="73"/>
      <c r="E76" s="73"/>
      <c r="F76" s="74"/>
      <c r="G76" s="74"/>
      <c r="H76" s="74"/>
      <c r="I76" s="74"/>
      <c r="J76" s="67"/>
      <c r="K76" s="67"/>
      <c r="L76" s="67"/>
      <c r="M76" s="342" t="str">
        <f>M56</f>
        <v>FY2015</v>
      </c>
      <c r="N76" s="343"/>
      <c r="O76" s="343"/>
      <c r="P76" s="344"/>
      <c r="Q76" s="342" t="str">
        <f>Q56</f>
        <v>FY2016</v>
      </c>
      <c r="R76" s="343"/>
      <c r="S76" s="343"/>
      <c r="T76" s="344"/>
      <c r="U76" s="342" t="str">
        <f>U56</f>
        <v>FY2017</v>
      </c>
      <c r="V76" s="343"/>
      <c r="W76" s="343"/>
      <c r="X76" s="344"/>
      <c r="Y76" s="342" t="str">
        <f>Y56</f>
        <v>FY2018</v>
      </c>
      <c r="Z76" s="343"/>
      <c r="AA76" s="343"/>
      <c r="AB76" s="344"/>
      <c r="AC76" s="342" t="str">
        <f>AC56</f>
        <v>FY2019</v>
      </c>
      <c r="AD76" s="343"/>
      <c r="AE76" s="343"/>
      <c r="AF76" s="344"/>
      <c r="AG76" s="342" t="str">
        <f>AG56</f>
        <v>FY2020</v>
      </c>
      <c r="AH76" s="343"/>
      <c r="AI76" s="343"/>
      <c r="AJ76" s="344"/>
      <c r="AK76" s="342" t="str">
        <f>AK56</f>
        <v>FY2021</v>
      </c>
      <c r="AL76" s="343"/>
      <c r="AM76" s="343"/>
      <c r="AN76" s="344"/>
      <c r="AO76" s="342" t="str">
        <f>AO56</f>
        <v>FY2022</v>
      </c>
      <c r="AP76" s="343"/>
      <c r="AQ76" s="343"/>
      <c r="AR76" s="344"/>
      <c r="AS76" s="342" t="str">
        <f>AS56</f>
        <v>FY2023</v>
      </c>
      <c r="AT76" s="343"/>
      <c r="AU76" s="343"/>
      <c r="AV76" s="344"/>
      <c r="AW76" s="342" t="str">
        <f>AW56</f>
        <v>FY2024</v>
      </c>
      <c r="AX76" s="343"/>
      <c r="AY76" s="343"/>
      <c r="AZ76" s="344"/>
      <c r="BA76" s="342" t="str">
        <f>BA56</f>
        <v>FY2025</v>
      </c>
      <c r="BB76" s="343"/>
      <c r="BC76" s="343"/>
      <c r="BD76" s="344"/>
      <c r="BE76" s="342" t="str">
        <f>BE56</f>
        <v>FY2026</v>
      </c>
      <c r="BF76" s="343"/>
      <c r="BG76" s="343"/>
      <c r="BH76" s="344"/>
      <c r="BI76" s="342" t="str">
        <f>BI56</f>
        <v>FY2027</v>
      </c>
      <c r="BJ76" s="343"/>
      <c r="BK76" s="343"/>
      <c r="BL76" s="344"/>
      <c r="BM76" s="342" t="str">
        <f>BM56</f>
        <v>FY2028</v>
      </c>
      <c r="BN76" s="343"/>
      <c r="BO76" s="343"/>
      <c r="BP76" s="344"/>
      <c r="BQ76" s="342" t="str">
        <f>BQ56</f>
        <v>FY2029</v>
      </c>
      <c r="BR76" s="343"/>
      <c r="BS76" s="343"/>
      <c r="BT76" s="344"/>
      <c r="BU76" s="342" t="str">
        <f>BU56</f>
        <v>FY2030</v>
      </c>
      <c r="BV76" s="343"/>
      <c r="BW76" s="343"/>
      <c r="BX76" s="344"/>
      <c r="CB76" s="3"/>
    </row>
    <row r="77" spans="1:80" s="27" customFormat="1" ht="15" customHeight="1" x14ac:dyDescent="0.25">
      <c r="B77" s="73"/>
      <c r="C77" s="73"/>
      <c r="D77" s="73"/>
      <c r="E77" s="73"/>
      <c r="F77" s="74"/>
      <c r="G77" s="74"/>
      <c r="H77" s="74"/>
      <c r="I77" s="74"/>
      <c r="J77" s="67"/>
      <c r="K77" s="67"/>
      <c r="L77" s="67"/>
      <c r="M77" s="33" t="s">
        <v>380</v>
      </c>
      <c r="N77" s="33" t="s">
        <v>388</v>
      </c>
      <c r="O77" s="33" t="s">
        <v>389</v>
      </c>
      <c r="P77" s="34" t="s">
        <v>277</v>
      </c>
      <c r="Q77" s="33" t="str">
        <f>M77</f>
        <v>Q1</v>
      </c>
      <c r="R77" s="33" t="str">
        <f t="shared" ref="R77:BX77" si="21">N77</f>
        <v>H1</v>
      </c>
      <c r="S77" s="33" t="str">
        <f t="shared" si="21"/>
        <v>Q3YTD</v>
      </c>
      <c r="T77" s="34" t="str">
        <f t="shared" si="21"/>
        <v>FY</v>
      </c>
      <c r="U77" s="33" t="str">
        <f t="shared" si="21"/>
        <v>Q1</v>
      </c>
      <c r="V77" s="33" t="str">
        <f t="shared" si="21"/>
        <v>H1</v>
      </c>
      <c r="W77" s="33" t="str">
        <f t="shared" si="21"/>
        <v>Q3YTD</v>
      </c>
      <c r="X77" s="34" t="str">
        <f t="shared" si="21"/>
        <v>FY</v>
      </c>
      <c r="Y77" s="33" t="str">
        <f t="shared" si="21"/>
        <v>Q1</v>
      </c>
      <c r="Z77" s="33" t="str">
        <f t="shared" si="21"/>
        <v>H1</v>
      </c>
      <c r="AA77" s="33" t="str">
        <f t="shared" si="21"/>
        <v>Q3YTD</v>
      </c>
      <c r="AB77" s="34" t="str">
        <f t="shared" si="21"/>
        <v>FY</v>
      </c>
      <c r="AC77" s="33" t="str">
        <f t="shared" si="21"/>
        <v>Q1</v>
      </c>
      <c r="AD77" s="33" t="str">
        <f t="shared" si="21"/>
        <v>H1</v>
      </c>
      <c r="AE77" s="33" t="str">
        <f t="shared" si="21"/>
        <v>Q3YTD</v>
      </c>
      <c r="AF77" s="34" t="str">
        <f t="shared" si="21"/>
        <v>FY</v>
      </c>
      <c r="AG77" s="33" t="str">
        <f t="shared" si="21"/>
        <v>Q1</v>
      </c>
      <c r="AH77" s="33" t="str">
        <f t="shared" si="21"/>
        <v>H1</v>
      </c>
      <c r="AI77" s="33" t="str">
        <f t="shared" si="21"/>
        <v>Q3YTD</v>
      </c>
      <c r="AJ77" s="34" t="str">
        <f t="shared" si="21"/>
        <v>FY</v>
      </c>
      <c r="AK77" s="33" t="str">
        <f t="shared" si="21"/>
        <v>Q1</v>
      </c>
      <c r="AL77" s="33" t="str">
        <f t="shared" si="21"/>
        <v>H1</v>
      </c>
      <c r="AM77" s="33" t="str">
        <f t="shared" si="21"/>
        <v>Q3YTD</v>
      </c>
      <c r="AN77" s="34" t="str">
        <f t="shared" si="21"/>
        <v>FY</v>
      </c>
      <c r="AO77" s="33" t="str">
        <f t="shared" si="21"/>
        <v>Q1</v>
      </c>
      <c r="AP77" s="33" t="str">
        <f t="shared" si="21"/>
        <v>H1</v>
      </c>
      <c r="AQ77" s="33" t="str">
        <f t="shared" si="21"/>
        <v>Q3YTD</v>
      </c>
      <c r="AR77" s="34" t="str">
        <f t="shared" si="21"/>
        <v>FY</v>
      </c>
      <c r="AS77" s="33" t="str">
        <f t="shared" si="21"/>
        <v>Q1</v>
      </c>
      <c r="AT77" s="33" t="str">
        <f t="shared" si="21"/>
        <v>H1</v>
      </c>
      <c r="AU77" s="33" t="str">
        <f t="shared" si="21"/>
        <v>Q3YTD</v>
      </c>
      <c r="AV77" s="34" t="str">
        <f t="shared" si="21"/>
        <v>FY</v>
      </c>
      <c r="AW77" s="33" t="str">
        <f t="shared" si="21"/>
        <v>Q1</v>
      </c>
      <c r="AX77" s="33" t="str">
        <f t="shared" si="21"/>
        <v>H1</v>
      </c>
      <c r="AY77" s="33" t="str">
        <f t="shared" si="21"/>
        <v>Q3YTD</v>
      </c>
      <c r="AZ77" s="34" t="str">
        <f t="shared" si="21"/>
        <v>FY</v>
      </c>
      <c r="BA77" s="33" t="str">
        <f t="shared" si="21"/>
        <v>Q1</v>
      </c>
      <c r="BB77" s="33" t="str">
        <f t="shared" si="21"/>
        <v>H1</v>
      </c>
      <c r="BC77" s="33" t="str">
        <f t="shared" si="21"/>
        <v>Q3YTD</v>
      </c>
      <c r="BD77" s="34" t="str">
        <f t="shared" si="21"/>
        <v>FY</v>
      </c>
      <c r="BE77" s="33" t="str">
        <f t="shared" si="21"/>
        <v>Q1</v>
      </c>
      <c r="BF77" s="33" t="str">
        <f t="shared" si="21"/>
        <v>H1</v>
      </c>
      <c r="BG77" s="33" t="str">
        <f t="shared" si="21"/>
        <v>Q3YTD</v>
      </c>
      <c r="BH77" s="34" t="str">
        <f t="shared" si="21"/>
        <v>FY</v>
      </c>
      <c r="BI77" s="33" t="str">
        <f t="shared" si="21"/>
        <v>Q1</v>
      </c>
      <c r="BJ77" s="33" t="str">
        <f t="shared" si="21"/>
        <v>H1</v>
      </c>
      <c r="BK77" s="33" t="str">
        <f t="shared" si="21"/>
        <v>Q3YTD</v>
      </c>
      <c r="BL77" s="34" t="str">
        <f t="shared" si="21"/>
        <v>FY</v>
      </c>
      <c r="BM77" s="33" t="str">
        <f t="shared" si="21"/>
        <v>Q1</v>
      </c>
      <c r="BN77" s="33" t="str">
        <f t="shared" si="21"/>
        <v>H1</v>
      </c>
      <c r="BO77" s="33" t="str">
        <f t="shared" si="21"/>
        <v>Q3YTD</v>
      </c>
      <c r="BP77" s="34" t="str">
        <f t="shared" si="21"/>
        <v>FY</v>
      </c>
      <c r="BQ77" s="33" t="str">
        <f t="shared" si="21"/>
        <v>Q1</v>
      </c>
      <c r="BR77" s="33" t="str">
        <f t="shared" si="21"/>
        <v>H1</v>
      </c>
      <c r="BS77" s="33" t="str">
        <f t="shared" si="21"/>
        <v>Q3YTD</v>
      </c>
      <c r="BT77" s="34" t="str">
        <f t="shared" si="21"/>
        <v>FY</v>
      </c>
      <c r="BU77" s="33" t="str">
        <f t="shared" si="21"/>
        <v>Q1</v>
      </c>
      <c r="BV77" s="33" t="str">
        <f t="shared" si="21"/>
        <v>H1</v>
      </c>
      <c r="BW77" s="33" t="str">
        <f t="shared" si="21"/>
        <v>Q3YTD</v>
      </c>
      <c r="BX77" s="34" t="str">
        <f t="shared" si="21"/>
        <v>FY</v>
      </c>
      <c r="CB77" s="3"/>
    </row>
    <row r="78" spans="1:80" s="27" customFormat="1" ht="15" customHeight="1" x14ac:dyDescent="0.25">
      <c r="B78" s="73"/>
      <c r="C78" s="73"/>
      <c r="D78" s="73"/>
      <c r="E78" s="73"/>
      <c r="F78" s="74"/>
      <c r="G78" s="74"/>
      <c r="H78" s="74"/>
      <c r="I78" s="74"/>
      <c r="J78" s="67"/>
      <c r="K78" s="67"/>
      <c r="L78" s="67" t="s">
        <v>362</v>
      </c>
      <c r="M78" s="107">
        <f>SUM(M79:M83)</f>
        <v>0</v>
      </c>
      <c r="N78" s="107">
        <f t="shared" ref="N78:BX78" si="22">SUM(N79:N83)</f>
        <v>0</v>
      </c>
      <c r="O78" s="107">
        <f t="shared" si="22"/>
        <v>0</v>
      </c>
      <c r="P78" s="107">
        <f t="shared" si="22"/>
        <v>0</v>
      </c>
      <c r="Q78" s="107">
        <f t="shared" si="22"/>
        <v>0</v>
      </c>
      <c r="R78" s="107">
        <f t="shared" si="22"/>
        <v>0</v>
      </c>
      <c r="S78" s="107">
        <f t="shared" si="22"/>
        <v>0</v>
      </c>
      <c r="T78" s="107">
        <f t="shared" si="22"/>
        <v>0</v>
      </c>
      <c r="U78" s="107">
        <f t="shared" si="22"/>
        <v>947619260</v>
      </c>
      <c r="V78" s="107">
        <f t="shared" si="22"/>
        <v>1966531080</v>
      </c>
      <c r="W78" s="107">
        <f t="shared" si="22"/>
        <v>3012232632</v>
      </c>
      <c r="X78" s="107">
        <f t="shared" si="22"/>
        <v>4188981127</v>
      </c>
      <c r="Y78" s="107">
        <f t="shared" si="22"/>
        <v>1265010347</v>
      </c>
      <c r="Z78" s="107">
        <f t="shared" si="22"/>
        <v>2542882167</v>
      </c>
      <c r="AA78" s="107">
        <f t="shared" si="22"/>
        <v>3842131957</v>
      </c>
      <c r="AB78" s="107">
        <f t="shared" si="22"/>
        <v>5030620246</v>
      </c>
      <c r="AC78" s="107">
        <f t="shared" si="22"/>
        <v>1085107036</v>
      </c>
      <c r="AD78" s="107">
        <f t="shared" si="22"/>
        <v>2493011742</v>
      </c>
      <c r="AE78" s="107">
        <f t="shared" si="22"/>
        <v>3973694567</v>
      </c>
      <c r="AF78" s="107">
        <f t="shared" si="22"/>
        <v>5465851061</v>
      </c>
      <c r="AG78" s="107">
        <f t="shared" si="22"/>
        <v>1162908424</v>
      </c>
      <c r="AH78" s="107">
        <f t="shared" si="22"/>
        <v>3073035665</v>
      </c>
      <c r="AI78" s="107">
        <f t="shared" si="22"/>
        <v>4834930286</v>
      </c>
      <c r="AJ78" s="107">
        <f t="shared" si="22"/>
        <v>6062648714</v>
      </c>
      <c r="AK78" s="107">
        <f t="shared" si="22"/>
        <v>1607779144</v>
      </c>
      <c r="AL78" s="107">
        <f t="shared" si="22"/>
        <v>3448673357</v>
      </c>
      <c r="AM78" s="107">
        <f t="shared" si="22"/>
        <v>5253247079</v>
      </c>
      <c r="AN78" s="107">
        <f t="shared" si="22"/>
        <v>6319902416</v>
      </c>
      <c r="AO78" s="107">
        <f t="shared" si="22"/>
        <v>1483987740</v>
      </c>
      <c r="AP78" s="107">
        <f t="shared" si="22"/>
        <v>3120533012</v>
      </c>
      <c r="AQ78" s="107">
        <f t="shared" si="22"/>
        <v>4930247767</v>
      </c>
      <c r="AR78" s="107">
        <f t="shared" si="22"/>
        <v>6325851384</v>
      </c>
      <c r="AS78" s="107">
        <f t="shared" si="22"/>
        <v>1195006231</v>
      </c>
      <c r="AT78" s="107">
        <f t="shared" si="22"/>
        <v>2510853632</v>
      </c>
      <c r="AU78" s="107">
        <f t="shared" si="22"/>
        <v>0</v>
      </c>
      <c r="AV78" s="107">
        <f t="shared" si="22"/>
        <v>0</v>
      </c>
      <c r="AW78" s="107">
        <f t="shared" si="22"/>
        <v>0</v>
      </c>
      <c r="AX78" s="107">
        <f t="shared" si="22"/>
        <v>0</v>
      </c>
      <c r="AY78" s="107">
        <f t="shared" si="22"/>
        <v>0</v>
      </c>
      <c r="AZ78" s="107">
        <f t="shared" si="22"/>
        <v>0</v>
      </c>
      <c r="BA78" s="107">
        <f t="shared" si="22"/>
        <v>0</v>
      </c>
      <c r="BB78" s="107">
        <f t="shared" si="22"/>
        <v>0</v>
      </c>
      <c r="BC78" s="107">
        <f t="shared" si="22"/>
        <v>0</v>
      </c>
      <c r="BD78" s="107">
        <f t="shared" si="22"/>
        <v>0</v>
      </c>
      <c r="BE78" s="107">
        <f t="shared" si="22"/>
        <v>0</v>
      </c>
      <c r="BF78" s="107">
        <f t="shared" si="22"/>
        <v>0</v>
      </c>
      <c r="BG78" s="107">
        <f t="shared" si="22"/>
        <v>0</v>
      </c>
      <c r="BH78" s="107">
        <f t="shared" si="22"/>
        <v>0</v>
      </c>
      <c r="BI78" s="107">
        <f t="shared" si="22"/>
        <v>0</v>
      </c>
      <c r="BJ78" s="107">
        <f t="shared" si="22"/>
        <v>0</v>
      </c>
      <c r="BK78" s="107">
        <f t="shared" si="22"/>
        <v>0</v>
      </c>
      <c r="BL78" s="107">
        <f t="shared" si="22"/>
        <v>0</v>
      </c>
      <c r="BM78" s="107">
        <f t="shared" si="22"/>
        <v>0</v>
      </c>
      <c r="BN78" s="107">
        <f t="shared" si="22"/>
        <v>0</v>
      </c>
      <c r="BO78" s="107">
        <f t="shared" si="22"/>
        <v>0</v>
      </c>
      <c r="BP78" s="107">
        <f t="shared" si="22"/>
        <v>0</v>
      </c>
      <c r="BQ78" s="107">
        <f t="shared" si="22"/>
        <v>0</v>
      </c>
      <c r="BR78" s="107">
        <f t="shared" si="22"/>
        <v>0</v>
      </c>
      <c r="BS78" s="107">
        <f t="shared" si="22"/>
        <v>0</v>
      </c>
      <c r="BT78" s="107">
        <f t="shared" si="22"/>
        <v>0</v>
      </c>
      <c r="BU78" s="107">
        <f t="shared" si="22"/>
        <v>0</v>
      </c>
      <c r="BV78" s="107">
        <f t="shared" si="22"/>
        <v>0</v>
      </c>
      <c r="BW78" s="107">
        <f t="shared" si="22"/>
        <v>0</v>
      </c>
      <c r="BX78" s="107">
        <f t="shared" si="22"/>
        <v>0</v>
      </c>
      <c r="CB78" s="3"/>
    </row>
    <row r="79" spans="1:80" s="27" customFormat="1" ht="15" customHeight="1" x14ac:dyDescent="0.25">
      <c r="B79" s="73"/>
      <c r="C79" s="73"/>
      <c r="D79" s="73"/>
      <c r="E79" s="73"/>
      <c r="F79" s="74"/>
      <c r="G79" s="74"/>
      <c r="H79" s="74"/>
      <c r="I79" s="74"/>
      <c r="J79" s="67"/>
      <c r="K79" s="67"/>
      <c r="L79" s="67" t="s">
        <v>364</v>
      </c>
      <c r="M79" s="108"/>
      <c r="N79" s="108"/>
      <c r="O79" s="108"/>
      <c r="P79" s="108"/>
      <c r="Q79" s="108"/>
      <c r="R79" s="108"/>
      <c r="S79" s="108"/>
      <c r="T79" s="108"/>
      <c r="U79" s="158">
        <f>'21Q4_P9'!U79</f>
        <v>1269126137</v>
      </c>
      <c r="V79" s="158">
        <f>'21Q4_P9'!V79</f>
        <v>2678412220</v>
      </c>
      <c r="W79" s="158">
        <f>'21Q4_P9'!W79</f>
        <v>4080075891</v>
      </c>
      <c r="X79" s="158">
        <f>'21Q4_P9'!X79</f>
        <v>5601099469</v>
      </c>
      <c r="Y79" s="158">
        <f>'21Q4_P9'!Y79</f>
        <v>1393786246</v>
      </c>
      <c r="Z79" s="158">
        <f>'21Q4_P9'!Z79</f>
        <v>2899241328</v>
      </c>
      <c r="AA79" s="158">
        <f>'21Q4_P9'!AA79</f>
        <v>4462773230</v>
      </c>
      <c r="AB79" s="158">
        <f>'21Q4_P9'!AB79</f>
        <v>6105605415</v>
      </c>
      <c r="AC79" s="158">
        <f>'21Q4_P9'!AC79</f>
        <v>1549965851</v>
      </c>
      <c r="AD79" s="158">
        <f>'21Q4_P9'!AD79</f>
        <v>3136895212</v>
      </c>
      <c r="AE79" s="158">
        <f>'21Q4_P9'!AE79</f>
        <v>4774047142</v>
      </c>
      <c r="AF79" s="158">
        <f>'21Q4_P9'!AF79</f>
        <v>6581456982</v>
      </c>
      <c r="AG79" s="158">
        <f>'21Q4_P9'!AG79</f>
        <v>1820996819</v>
      </c>
      <c r="AH79" s="158">
        <f>'21Q4_P9'!AH79</f>
        <v>3880011779</v>
      </c>
      <c r="AI79" s="158">
        <f>'21Q4_P9'!AI79</f>
        <v>5859647581</v>
      </c>
      <c r="AJ79" s="158">
        <f>'21Q4_P9'!AJ79</f>
        <v>7720651004</v>
      </c>
      <c r="AK79" s="158">
        <f>'21Q4_P9'!AK79</f>
        <v>2056453880</v>
      </c>
      <c r="AL79" s="158">
        <f>'21Q4_P9'!AL79</f>
        <v>4290577359</v>
      </c>
      <c r="AM79" s="158">
        <f>'21Q4_P9'!AM79</f>
        <v>6337859614</v>
      </c>
      <c r="AN79" s="158">
        <f>'21Q4_P9'!AN79</f>
        <v>8450431673</v>
      </c>
      <c r="AO79" s="158">
        <f>'23Q1_P9'!AO79</f>
        <v>2131255409</v>
      </c>
      <c r="AP79" s="158">
        <f>'23Q1_P9'!AP79</f>
        <v>4406440133</v>
      </c>
      <c r="AQ79" s="158">
        <f>'23Q1_P9'!AQ79</f>
        <v>6640380632</v>
      </c>
      <c r="AR79" s="158">
        <f>'23Q1_P9'!AR79</f>
        <v>8960494601</v>
      </c>
      <c r="AS79" s="158">
        <f>'23Q1_P9'!AS79</f>
        <v>2059909818</v>
      </c>
      <c r="AT79" s="108">
        <v>4066395880</v>
      </c>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Z79" s="27" t="s">
        <v>636</v>
      </c>
      <c r="CB79" s="3"/>
    </row>
    <row r="80" spans="1:80" s="27" customFormat="1" ht="15" customHeight="1" x14ac:dyDescent="0.25">
      <c r="B80" s="73"/>
      <c r="C80" s="73"/>
      <c r="D80" s="73"/>
      <c r="E80" s="73"/>
      <c r="F80" s="74"/>
      <c r="G80" s="74"/>
      <c r="H80" s="74"/>
      <c r="I80" s="74"/>
      <c r="J80" s="67"/>
      <c r="K80" s="67"/>
      <c r="L80" s="67" t="s">
        <v>365</v>
      </c>
      <c r="M80" s="108"/>
      <c r="N80" s="108"/>
      <c r="O80" s="108"/>
      <c r="P80" s="108"/>
      <c r="Q80" s="108"/>
      <c r="R80" s="108"/>
      <c r="S80" s="108"/>
      <c r="T80" s="108"/>
      <c r="U80" s="158">
        <f>'21Q4_P9'!U80</f>
        <v>238642942</v>
      </c>
      <c r="V80" s="158">
        <f>'21Q4_P9'!V80</f>
        <v>408514650</v>
      </c>
      <c r="W80" s="158">
        <f>'21Q4_P9'!W80</f>
        <v>641653864</v>
      </c>
      <c r="X80" s="158">
        <f>'21Q4_P9'!X80</f>
        <v>916013258</v>
      </c>
      <c r="Y80" s="158">
        <f>'21Q4_P9'!Y80</f>
        <v>446345796</v>
      </c>
      <c r="Z80" s="158">
        <f>'21Q4_P9'!Z80</f>
        <v>847427405</v>
      </c>
      <c r="AA80" s="158">
        <f>'21Q4_P9'!AA80</f>
        <v>1355201033</v>
      </c>
      <c r="AB80" s="158">
        <f>'21Q4_P9'!AB80</f>
        <v>1704983392</v>
      </c>
      <c r="AC80" s="158">
        <f>'21Q4_P9'!AC80</f>
        <v>366057458</v>
      </c>
      <c r="AD80" s="158">
        <f>'21Q4_P9'!AD80</f>
        <v>890704894</v>
      </c>
      <c r="AE80" s="158">
        <f>'21Q4_P9'!AE80</f>
        <v>1519023677</v>
      </c>
      <c r="AF80" s="158">
        <f>'21Q4_P9'!AF80</f>
        <v>2030711885</v>
      </c>
      <c r="AG80" s="158">
        <f>'21Q4_P9'!AG80</f>
        <v>239935602</v>
      </c>
      <c r="AH80" s="158">
        <f>'21Q4_P9'!AH80</f>
        <v>893055638</v>
      </c>
      <c r="AI80" s="158">
        <f>'21Q4_P9'!AI80</f>
        <v>1565297361</v>
      </c>
      <c r="AJ80" s="158">
        <f>'21Q4_P9'!AJ80</f>
        <v>2033116904</v>
      </c>
      <c r="AK80" s="158">
        <f>'21Q4_P9'!AK80</f>
        <v>585574089</v>
      </c>
      <c r="AL80" s="158">
        <f>'21Q4_P9'!AL80</f>
        <v>1314533392</v>
      </c>
      <c r="AM80" s="158">
        <f>'21Q4_P9'!AM80</f>
        <v>2271980192</v>
      </c>
      <c r="AN80" s="158">
        <f>'21Q4_P9'!AN80</f>
        <v>2575566949</v>
      </c>
      <c r="AO80" s="158">
        <f>'23Q1_P9'!AO80</f>
        <v>671600227</v>
      </c>
      <c r="AP80" s="158">
        <f>'23Q1_P9'!AP80</f>
        <v>1343859421</v>
      </c>
      <c r="AQ80" s="158">
        <f>'23Q1_P9'!AQ80</f>
        <v>2174531107</v>
      </c>
      <c r="AR80" s="158">
        <f>'23Q1_P9'!AR80</f>
        <v>2521268419</v>
      </c>
      <c r="AS80" s="158">
        <f>'23Q1_P9'!AS80</f>
        <v>706841059</v>
      </c>
      <c r="AT80" s="108">
        <v>1433289466</v>
      </c>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Z80" s="27" t="s">
        <v>636</v>
      </c>
      <c r="CB80" s="3"/>
    </row>
    <row r="81" spans="2:80" s="27" customFormat="1" ht="15" customHeight="1" x14ac:dyDescent="0.25">
      <c r="B81" s="73"/>
      <c r="C81" s="73"/>
      <c r="D81" s="73"/>
      <c r="E81" s="73"/>
      <c r="F81" s="74"/>
      <c r="G81" s="74"/>
      <c r="H81" s="74"/>
      <c r="I81" s="74"/>
      <c r="J81" s="67"/>
      <c r="K81" s="67"/>
      <c r="L81" s="67" t="s">
        <v>366</v>
      </c>
      <c r="M81" s="108"/>
      <c r="N81" s="108"/>
      <c r="O81" s="108"/>
      <c r="P81" s="108"/>
      <c r="Q81" s="108"/>
      <c r="R81" s="108"/>
      <c r="S81" s="108"/>
      <c r="T81" s="108"/>
      <c r="U81" s="158">
        <f>'21Q4_P9'!U81</f>
        <v>8598499</v>
      </c>
      <c r="V81" s="158">
        <f>'21Q4_P9'!V81</f>
        <v>33646528</v>
      </c>
      <c r="W81" s="158">
        <f>'21Q4_P9'!W81</f>
        <v>82465634</v>
      </c>
      <c r="X81" s="158">
        <f>'21Q4_P9'!X81</f>
        <v>130559273</v>
      </c>
      <c r="Y81" s="158">
        <f>'21Q4_P9'!Y81</f>
        <v>29123242</v>
      </c>
      <c r="Z81" s="158">
        <f>'21Q4_P9'!Z81</f>
        <v>92309120</v>
      </c>
      <c r="AA81" s="158">
        <f>'21Q4_P9'!AA81</f>
        <v>154415233</v>
      </c>
      <c r="AB81" s="158">
        <f>'21Q4_P9'!AB81</f>
        <v>164233522</v>
      </c>
      <c r="AC81" s="158">
        <f>'21Q4_P9'!AC81</f>
        <v>42957779</v>
      </c>
      <c r="AD81" s="158">
        <f>'21Q4_P9'!AD81</f>
        <v>103994362</v>
      </c>
      <c r="AE81" s="158">
        <f>'21Q4_P9'!AE81</f>
        <v>174075507</v>
      </c>
      <c r="AF81" s="158">
        <f>'21Q4_P9'!AF81</f>
        <v>216039320</v>
      </c>
      <c r="AG81" s="158">
        <f>'21Q4_P9'!AG81</f>
        <v>51453754</v>
      </c>
      <c r="AH81" s="158">
        <f>'21Q4_P9'!AH81</f>
        <v>132130747</v>
      </c>
      <c r="AI81" s="158">
        <f>'21Q4_P9'!AI81</f>
        <v>204475069</v>
      </c>
      <c r="AJ81" s="158">
        <f>'21Q4_P9'!AJ81</f>
        <v>255422002</v>
      </c>
      <c r="AK81" s="158">
        <f>'21Q4_P9'!AK81</f>
        <v>52617882</v>
      </c>
      <c r="AL81" s="158">
        <f>'21Q4_P9'!AL81</f>
        <v>141101844</v>
      </c>
      <c r="AM81" s="158">
        <f>'21Q4_P9'!AM81</f>
        <v>235060123</v>
      </c>
      <c r="AN81" s="158">
        <f>'21Q4_P9'!AN81</f>
        <v>222060789</v>
      </c>
      <c r="AO81" s="158">
        <f>'23Q1_P9'!AO81</f>
        <v>58463442</v>
      </c>
      <c r="AP81" s="158">
        <f>'23Q1_P9'!AP81</f>
        <v>129294782</v>
      </c>
      <c r="AQ81" s="158">
        <f>'23Q1_P9'!AQ81</f>
        <v>319292903</v>
      </c>
      <c r="AR81" s="158">
        <f>'23Q1_P9'!AR81</f>
        <v>504548961</v>
      </c>
      <c r="AS81" s="158">
        <f>'23Q1_P9'!AS81</f>
        <v>16439512</v>
      </c>
      <c r="AT81" s="108">
        <v>88387348</v>
      </c>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Z81" s="27" t="s">
        <v>636</v>
      </c>
      <c r="CB81" s="3"/>
    </row>
    <row r="82" spans="2:80" s="27" customFormat="1" ht="15" customHeight="1" x14ac:dyDescent="0.25">
      <c r="B82" s="73"/>
      <c r="C82" s="73"/>
      <c r="D82" s="73"/>
      <c r="E82" s="73"/>
      <c r="F82" s="74"/>
      <c r="G82" s="74"/>
      <c r="H82" s="74"/>
      <c r="I82" s="74"/>
      <c r="J82" s="67"/>
      <c r="K82" s="67"/>
      <c r="L82" s="67" t="s">
        <v>367</v>
      </c>
      <c r="M82" s="108"/>
      <c r="N82" s="108"/>
      <c r="O82" s="108"/>
      <c r="P82" s="108"/>
      <c r="Q82" s="108"/>
      <c r="R82" s="108"/>
      <c r="S82" s="108"/>
      <c r="T82" s="108"/>
      <c r="U82" s="158">
        <f>'21Q4_P9'!U82</f>
        <v>58727383</v>
      </c>
      <c r="V82" s="158">
        <f>'21Q4_P9'!V82</f>
        <v>99663687</v>
      </c>
      <c r="W82" s="158">
        <f>'21Q4_P9'!W82</f>
        <v>98946157</v>
      </c>
      <c r="X82" s="158">
        <f>'21Q4_P9'!X82</f>
        <v>112051582</v>
      </c>
      <c r="Y82" s="158">
        <f>'21Q4_P9'!Y82</f>
        <v>51149501</v>
      </c>
      <c r="Z82" s="158">
        <f>'21Q4_P9'!Z82</f>
        <v>74906107</v>
      </c>
      <c r="AA82" s="158">
        <f>'21Q4_P9'!AA82</f>
        <v>65997753</v>
      </c>
      <c r="AB82" s="158">
        <f>'21Q4_P9'!AB82</f>
        <v>89150618</v>
      </c>
      <c r="AC82" s="158">
        <f>'21Q4_P9'!AC82</f>
        <v>12812661</v>
      </c>
      <c r="AD82" s="158">
        <f>'21Q4_P9'!AD82</f>
        <v>22537990</v>
      </c>
      <c r="AE82" s="158">
        <f>'21Q4_P9'!AE82</f>
        <v>6365422</v>
      </c>
      <c r="AF82" s="158">
        <f>'21Q4_P9'!AF82</f>
        <v>6024494</v>
      </c>
      <c r="AG82" s="158">
        <f>'21Q4_P9'!AG82</f>
        <v>11738791</v>
      </c>
      <c r="AH82" s="158">
        <f>'21Q4_P9'!AH82</f>
        <v>30795351</v>
      </c>
      <c r="AI82" s="158">
        <f>'21Q4_P9'!AI82</f>
        <v>27622027</v>
      </c>
      <c r="AJ82" s="158">
        <f>'21Q4_P9'!AJ82</f>
        <v>44096490</v>
      </c>
      <c r="AK82" s="158">
        <f>'21Q4_P9'!AK82</f>
        <v>-28636879</v>
      </c>
      <c r="AL82" s="158">
        <f>'21Q4_P9'!AL82</f>
        <v>-75753944</v>
      </c>
      <c r="AM82" s="158">
        <f>'21Q4_P9'!AM82</f>
        <v>-212765180</v>
      </c>
      <c r="AN82" s="158">
        <f>'21Q4_P9'!AN82</f>
        <v>-352448991</v>
      </c>
      <c r="AO82" s="158">
        <f>'23Q1_P9'!AO82</f>
        <v>-135826499</v>
      </c>
      <c r="AP82" s="158">
        <f>'23Q1_P9'!AP82</f>
        <v>-289956803</v>
      </c>
      <c r="AQ82" s="158">
        <f>'23Q1_P9'!AQ82</f>
        <v>-472710141</v>
      </c>
      <c r="AR82" s="158">
        <f>'23Q1_P9'!AR82</f>
        <v>-607344523</v>
      </c>
      <c r="AS82" s="158">
        <f>'23Q1_P9'!AS82</f>
        <v>-163099086</v>
      </c>
      <c r="AT82" s="108">
        <v>-316920786</v>
      </c>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Z82" s="27" t="s">
        <v>636</v>
      </c>
      <c r="CB82" s="3"/>
    </row>
    <row r="83" spans="2:80" s="27" customFormat="1" ht="15" customHeight="1" x14ac:dyDescent="0.25">
      <c r="B83" s="73"/>
      <c r="C83" s="73"/>
      <c r="D83" s="73"/>
      <c r="E83" s="73"/>
      <c r="F83" s="74"/>
      <c r="G83" s="74"/>
      <c r="H83" s="74"/>
      <c r="I83" s="74"/>
      <c r="J83" s="67"/>
      <c r="K83" s="67"/>
      <c r="L83" s="67" t="s">
        <v>368</v>
      </c>
      <c r="M83" s="109"/>
      <c r="N83" s="109"/>
      <c r="O83" s="109"/>
      <c r="P83" s="109"/>
      <c r="Q83" s="109"/>
      <c r="R83" s="109"/>
      <c r="S83" s="109"/>
      <c r="T83" s="109"/>
      <c r="U83" s="159">
        <f>'21Q4_P9'!U83</f>
        <v>-627475701</v>
      </c>
      <c r="V83" s="159">
        <f>'21Q4_P9'!V83</f>
        <v>-1253706005</v>
      </c>
      <c r="W83" s="159">
        <f>'21Q4_P9'!W83</f>
        <v>-1890908914</v>
      </c>
      <c r="X83" s="159">
        <f>'21Q4_P9'!X83</f>
        <v>-2570742455</v>
      </c>
      <c r="Y83" s="159">
        <f>'21Q4_P9'!Y83</f>
        <v>-655394438</v>
      </c>
      <c r="Z83" s="159">
        <f>'21Q4_P9'!Z83</f>
        <v>-1371001793</v>
      </c>
      <c r="AA83" s="159">
        <f>'21Q4_P9'!AA83</f>
        <v>-2196255292</v>
      </c>
      <c r="AB83" s="159">
        <f>'21Q4_P9'!AB83</f>
        <v>-3033352701</v>
      </c>
      <c r="AC83" s="159">
        <f>'21Q4_P9'!AC83</f>
        <v>-886686713</v>
      </c>
      <c r="AD83" s="159">
        <f>'21Q4_P9'!AD83</f>
        <v>-1661120716</v>
      </c>
      <c r="AE83" s="159">
        <f>'21Q4_P9'!AE83</f>
        <v>-2499817181</v>
      </c>
      <c r="AF83" s="159">
        <f>'21Q4_P9'!AF83</f>
        <v>-3368381620</v>
      </c>
      <c r="AG83" s="159">
        <f>'21Q4_P9'!AG83</f>
        <v>-961216542</v>
      </c>
      <c r="AH83" s="159">
        <f>'21Q4_P9'!AH83</f>
        <v>-1862957850</v>
      </c>
      <c r="AI83" s="159">
        <f>'21Q4_P9'!AI83</f>
        <v>-2822111752</v>
      </c>
      <c r="AJ83" s="159">
        <f>'21Q4_P9'!AJ83</f>
        <v>-3990637686</v>
      </c>
      <c r="AK83" s="159">
        <f>'21Q4_P9'!AK83</f>
        <v>-1058229828</v>
      </c>
      <c r="AL83" s="159">
        <f>'21Q4_P9'!AL83</f>
        <v>-2221785294</v>
      </c>
      <c r="AM83" s="159">
        <f>'21Q4_P9'!AM83</f>
        <v>-3378887670</v>
      </c>
      <c r="AN83" s="159">
        <f>'21Q4_P9'!AN83</f>
        <v>-4575708004</v>
      </c>
      <c r="AO83" s="159">
        <f>'23Q1_P9'!AO83</f>
        <v>-1241504839</v>
      </c>
      <c r="AP83" s="159">
        <f>'23Q1_P9'!AP83</f>
        <v>-2469104521</v>
      </c>
      <c r="AQ83" s="159">
        <f>'23Q1_P9'!AQ83</f>
        <v>-3731246734</v>
      </c>
      <c r="AR83" s="159">
        <f>'23Q1_P9'!AR83</f>
        <v>-5053116074</v>
      </c>
      <c r="AS83" s="159">
        <f>'23Q1_P9'!AS83</f>
        <v>-1425085072</v>
      </c>
      <c r="AT83" s="109">
        <v>-2760298276</v>
      </c>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Z83" s="27" t="s">
        <v>636</v>
      </c>
      <c r="CB83" s="3"/>
    </row>
    <row r="84" spans="2:80" s="27" customFormat="1" ht="15" customHeight="1" x14ac:dyDescent="0.25">
      <c r="B84" s="73"/>
      <c r="C84" s="73"/>
      <c r="D84" s="73"/>
      <c r="E84" s="73"/>
      <c r="F84" s="74"/>
      <c r="G84" s="74"/>
      <c r="H84" s="74"/>
      <c r="I84" s="74"/>
      <c r="J84" s="67"/>
      <c r="K84" s="67"/>
      <c r="L84" s="67"/>
      <c r="M84" s="67"/>
      <c r="N84" s="67"/>
      <c r="O84" s="67"/>
      <c r="P84" s="67"/>
      <c r="Q84" s="67"/>
      <c r="R84" s="67"/>
      <c r="S84" s="67"/>
      <c r="T84" s="67"/>
      <c r="U84" s="67"/>
      <c r="V84" s="67"/>
      <c r="W84" s="67"/>
      <c r="X84" s="67"/>
      <c r="Y84" s="67"/>
      <c r="Z84" s="67"/>
      <c r="AA84" s="67"/>
      <c r="AB84" s="67"/>
      <c r="AC84" s="67"/>
      <c r="AD84" s="67"/>
      <c r="CB84" s="3"/>
    </row>
  </sheetData>
  <mergeCells count="52">
    <mergeCell ref="BQ76:BT76"/>
    <mergeCell ref="BU76:BX76"/>
    <mergeCell ref="AS76:AV76"/>
    <mergeCell ref="AW76:AZ76"/>
    <mergeCell ref="BA76:BD76"/>
    <mergeCell ref="BE76:BH76"/>
    <mergeCell ref="BI76:BL76"/>
    <mergeCell ref="BM76:BP76"/>
    <mergeCell ref="BQ66:BT66"/>
    <mergeCell ref="BU66:BX66"/>
    <mergeCell ref="M76:P76"/>
    <mergeCell ref="Q76:T76"/>
    <mergeCell ref="U76:X76"/>
    <mergeCell ref="Y76:AB76"/>
    <mergeCell ref="AC76:AF76"/>
    <mergeCell ref="AG76:AJ76"/>
    <mergeCell ref="AK76:AN76"/>
    <mergeCell ref="AO76:AR76"/>
    <mergeCell ref="AS66:AV66"/>
    <mergeCell ref="AW66:AZ66"/>
    <mergeCell ref="BA66:BD66"/>
    <mergeCell ref="BE66:BH66"/>
    <mergeCell ref="BI66:BL66"/>
    <mergeCell ref="BM66:BP66"/>
    <mergeCell ref="BQ56:BT56"/>
    <mergeCell ref="BU56:BX56"/>
    <mergeCell ref="M66:P66"/>
    <mergeCell ref="Q66:T66"/>
    <mergeCell ref="U66:X66"/>
    <mergeCell ref="Y66:AB66"/>
    <mergeCell ref="AC66:AF66"/>
    <mergeCell ref="AG66:AJ66"/>
    <mergeCell ref="AK66:AN66"/>
    <mergeCell ref="AO66:AR66"/>
    <mergeCell ref="AS56:AV56"/>
    <mergeCell ref="AW56:AZ56"/>
    <mergeCell ref="BA56:BD56"/>
    <mergeCell ref="BE56:BH56"/>
    <mergeCell ref="BI56:BL56"/>
    <mergeCell ref="BM56:BP56"/>
    <mergeCell ref="AO56:AR56"/>
    <mergeCell ref="A2:J2"/>
    <mergeCell ref="A56:B57"/>
    <mergeCell ref="C56:F56"/>
    <mergeCell ref="G56:J56"/>
    <mergeCell ref="M56:P56"/>
    <mergeCell ref="Q56:T56"/>
    <mergeCell ref="U56:X56"/>
    <mergeCell ref="Y56:AB56"/>
    <mergeCell ref="AC56:AF56"/>
    <mergeCell ref="AG56:AJ56"/>
    <mergeCell ref="AK56:AN56"/>
  </mergeCells>
  <phoneticPr fontId="3"/>
  <printOptions horizontalCentered="1"/>
  <pageMargins left="0.7" right="0.7" top="0.75" bottom="0.75" header="0.3" footer="0.3"/>
  <pageSetup paperSize="9" scale="75" orientation="portrait" r:id="rId1"/>
  <headerFooter>
    <oddFooter>&amp;R9</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A781-618D-43E1-8976-0A756A43CE8D}">
  <dimension ref="A1:G33"/>
  <sheetViews>
    <sheetView defaultGridColor="0" topLeftCell="A20" colorId="23" zoomScaleNormal="100" zoomScaleSheetLayoutView="100" workbookViewId="0">
      <selection activeCell="G14" sqref="G14"/>
    </sheetView>
  </sheetViews>
  <sheetFormatPr defaultColWidth="8.88671875" defaultRowHeight="15" customHeight="1" x14ac:dyDescent="0.2"/>
  <cols>
    <col min="1" max="2" width="5.77734375" style="3" customWidth="1"/>
    <col min="3" max="3" width="38.77734375" style="3" customWidth="1"/>
    <col min="4" max="4" width="40.77734375" style="3" customWidth="1"/>
    <col min="5" max="16384" width="8.88671875" style="3"/>
  </cols>
  <sheetData>
    <row r="1" spans="1:7" ht="15" customHeight="1" x14ac:dyDescent="0.2">
      <c r="G1" s="3" t="s">
        <v>89</v>
      </c>
    </row>
    <row r="2" spans="1:7" ht="15" customHeight="1" thickBot="1" x14ac:dyDescent="0.3">
      <c r="A2" s="316" t="s">
        <v>684</v>
      </c>
      <c r="B2" s="316"/>
      <c r="C2" s="316"/>
      <c r="D2" s="316"/>
      <c r="G2" s="3" t="s">
        <v>89</v>
      </c>
    </row>
    <row r="3" spans="1:7" ht="15" customHeight="1" x14ac:dyDescent="0.2">
      <c r="G3" s="3" t="s">
        <v>89</v>
      </c>
    </row>
    <row r="4" spans="1:7" s="27" customFormat="1" ht="15" customHeight="1" x14ac:dyDescent="0.25">
      <c r="A4" s="1"/>
      <c r="B4" s="1"/>
      <c r="C4" s="1"/>
      <c r="G4" s="27" t="s">
        <v>89</v>
      </c>
    </row>
    <row r="5" spans="1:7" s="27" customFormat="1" ht="15" customHeight="1" x14ac:dyDescent="0.25">
      <c r="A5" s="66"/>
      <c r="B5" s="66"/>
      <c r="C5" s="66"/>
      <c r="G5" s="27" t="s">
        <v>89</v>
      </c>
    </row>
    <row r="6" spans="1:7" s="27" customFormat="1" ht="15" customHeight="1" x14ac:dyDescent="0.25">
      <c r="A6" s="120" t="s">
        <v>296</v>
      </c>
      <c r="B6" s="120" t="s">
        <v>297</v>
      </c>
      <c r="C6" s="120" t="s">
        <v>295</v>
      </c>
      <c r="D6" s="121" t="s">
        <v>298</v>
      </c>
      <c r="G6" s="27" t="s">
        <v>89</v>
      </c>
    </row>
    <row r="7" spans="1:7" s="27" customFormat="1" ht="48" x14ac:dyDescent="0.25">
      <c r="A7" s="150" t="s">
        <v>93</v>
      </c>
      <c r="B7" s="150" t="s">
        <v>299</v>
      </c>
      <c r="C7" s="84" t="s">
        <v>305</v>
      </c>
      <c r="D7" s="151" t="s">
        <v>311</v>
      </c>
      <c r="G7" s="27" t="s">
        <v>89</v>
      </c>
    </row>
    <row r="8" spans="1:7" s="27" customFormat="1" ht="24" x14ac:dyDescent="0.25">
      <c r="A8" s="150" t="s">
        <v>93</v>
      </c>
      <c r="B8" s="150" t="s">
        <v>300</v>
      </c>
      <c r="C8" s="84" t="s">
        <v>306</v>
      </c>
      <c r="D8" s="151" t="s">
        <v>312</v>
      </c>
      <c r="G8" s="27" t="s">
        <v>89</v>
      </c>
    </row>
    <row r="9" spans="1:7" s="27" customFormat="1" ht="24" x14ac:dyDescent="0.25">
      <c r="A9" s="150" t="s">
        <v>93</v>
      </c>
      <c r="B9" s="150" t="s">
        <v>301</v>
      </c>
      <c r="C9" s="84" t="s">
        <v>307</v>
      </c>
      <c r="D9" s="151" t="s">
        <v>313</v>
      </c>
      <c r="G9" s="27" t="s">
        <v>89</v>
      </c>
    </row>
    <row r="10" spans="1:7" s="27" customFormat="1" ht="14.25" x14ac:dyDescent="0.25">
      <c r="A10" s="150" t="s">
        <v>93</v>
      </c>
      <c r="B10" s="150" t="s">
        <v>302</v>
      </c>
      <c r="C10" s="84" t="s">
        <v>308</v>
      </c>
      <c r="D10" s="151" t="s">
        <v>314</v>
      </c>
      <c r="G10" s="27" t="s">
        <v>89</v>
      </c>
    </row>
    <row r="11" spans="1:7" s="27" customFormat="1" ht="24" x14ac:dyDescent="0.25">
      <c r="A11" s="150" t="s">
        <v>93</v>
      </c>
      <c r="B11" s="150" t="s">
        <v>303</v>
      </c>
      <c r="C11" s="84" t="s">
        <v>309</v>
      </c>
      <c r="D11" s="151" t="s">
        <v>619</v>
      </c>
      <c r="G11" s="27" t="s">
        <v>89</v>
      </c>
    </row>
    <row r="12" spans="1:7" s="27" customFormat="1" ht="36" x14ac:dyDescent="0.25">
      <c r="A12" s="150" t="s">
        <v>93</v>
      </c>
      <c r="B12" s="150" t="s">
        <v>304</v>
      </c>
      <c r="C12" s="84" t="s">
        <v>745</v>
      </c>
      <c r="D12" s="151" t="s">
        <v>800</v>
      </c>
      <c r="G12" s="27" t="s">
        <v>89</v>
      </c>
    </row>
    <row r="13" spans="1:7" s="27" customFormat="1" ht="24" x14ac:dyDescent="0.25">
      <c r="A13" s="150" t="s">
        <v>94</v>
      </c>
      <c r="B13" s="150" t="s">
        <v>299</v>
      </c>
      <c r="C13" s="84" t="s">
        <v>322</v>
      </c>
      <c r="D13" s="151" t="s">
        <v>317</v>
      </c>
      <c r="G13" s="27" t="s">
        <v>89</v>
      </c>
    </row>
    <row r="14" spans="1:7" s="27" customFormat="1" ht="48" x14ac:dyDescent="0.25">
      <c r="A14" s="150" t="s">
        <v>94</v>
      </c>
      <c r="B14" s="150" t="s">
        <v>300</v>
      </c>
      <c r="C14" s="84" t="s">
        <v>321</v>
      </c>
      <c r="D14" s="151" t="s">
        <v>318</v>
      </c>
      <c r="G14" s="27" t="s">
        <v>89</v>
      </c>
    </row>
    <row r="15" spans="1:7" s="27" customFormat="1" ht="72" x14ac:dyDescent="0.25">
      <c r="A15" s="150" t="s">
        <v>94</v>
      </c>
      <c r="B15" s="150" t="s">
        <v>301</v>
      </c>
      <c r="C15" s="84" t="s">
        <v>320</v>
      </c>
      <c r="D15" s="151" t="s">
        <v>319</v>
      </c>
      <c r="G15" s="27" t="s">
        <v>89</v>
      </c>
    </row>
    <row r="16" spans="1:7" s="27" customFormat="1" ht="24" x14ac:dyDescent="0.25">
      <c r="A16" s="150" t="s">
        <v>94</v>
      </c>
      <c r="B16" s="150" t="s">
        <v>302</v>
      </c>
      <c r="C16" s="84" t="s">
        <v>324</v>
      </c>
      <c r="D16" s="151" t="s">
        <v>323</v>
      </c>
      <c r="G16" s="27" t="s">
        <v>89</v>
      </c>
    </row>
    <row r="17" spans="1:7" s="27" customFormat="1" ht="48" x14ac:dyDescent="0.25">
      <c r="A17" s="150" t="s">
        <v>94</v>
      </c>
      <c r="B17" s="150" t="s">
        <v>303</v>
      </c>
      <c r="C17" s="84" t="s">
        <v>325</v>
      </c>
      <c r="D17" s="151" t="s">
        <v>326</v>
      </c>
      <c r="G17" s="27" t="s">
        <v>89</v>
      </c>
    </row>
    <row r="18" spans="1:7" s="27" customFormat="1" ht="24" x14ac:dyDescent="0.25">
      <c r="A18" s="150" t="s">
        <v>94</v>
      </c>
      <c r="B18" s="150" t="s">
        <v>304</v>
      </c>
      <c r="C18" s="84" t="s">
        <v>609</v>
      </c>
      <c r="D18" s="151" t="s">
        <v>502</v>
      </c>
    </row>
    <row r="19" spans="1:7" s="27" customFormat="1" ht="72" x14ac:dyDescent="0.25">
      <c r="A19" s="150" t="s">
        <v>94</v>
      </c>
      <c r="B19" s="150" t="s">
        <v>316</v>
      </c>
      <c r="C19" s="206" t="s">
        <v>811</v>
      </c>
      <c r="D19" s="207" t="s">
        <v>812</v>
      </c>
      <c r="G19" s="27" t="s">
        <v>89</v>
      </c>
    </row>
    <row r="20" spans="1:7" s="27" customFormat="1" ht="48" x14ac:dyDescent="0.25">
      <c r="A20" s="150" t="s">
        <v>329</v>
      </c>
      <c r="B20" s="150" t="s">
        <v>299</v>
      </c>
      <c r="C20" s="84" t="s">
        <v>331</v>
      </c>
      <c r="D20" s="151" t="s">
        <v>334</v>
      </c>
      <c r="G20" s="27" t="s">
        <v>89</v>
      </c>
    </row>
    <row r="21" spans="1:7" s="27" customFormat="1" ht="24" x14ac:dyDescent="0.25">
      <c r="A21" s="150" t="s">
        <v>329</v>
      </c>
      <c r="B21" s="150" t="s">
        <v>300</v>
      </c>
      <c r="C21" s="84" t="s">
        <v>333</v>
      </c>
      <c r="D21" s="151" t="s">
        <v>332</v>
      </c>
      <c r="G21" s="27" t="s">
        <v>89</v>
      </c>
    </row>
    <row r="22" spans="1:7" s="27" customFormat="1" ht="24" x14ac:dyDescent="0.25">
      <c r="A22" s="150" t="s">
        <v>330</v>
      </c>
      <c r="B22" s="150" t="s">
        <v>299</v>
      </c>
      <c r="C22" s="84" t="s">
        <v>338</v>
      </c>
      <c r="D22" s="151" t="s">
        <v>335</v>
      </c>
      <c r="G22" s="27" t="s">
        <v>89</v>
      </c>
    </row>
    <row r="23" spans="1:7" s="27" customFormat="1" ht="48" x14ac:dyDescent="0.25">
      <c r="A23" s="150" t="s">
        <v>330</v>
      </c>
      <c r="B23" s="150" t="s">
        <v>300</v>
      </c>
      <c r="C23" s="84" t="s">
        <v>339</v>
      </c>
      <c r="D23" s="151" t="s">
        <v>336</v>
      </c>
      <c r="G23" s="27" t="s">
        <v>89</v>
      </c>
    </row>
    <row r="24" spans="1:7" s="27" customFormat="1" ht="36" x14ac:dyDescent="0.25">
      <c r="A24" s="150" t="s">
        <v>330</v>
      </c>
      <c r="B24" s="150" t="s">
        <v>301</v>
      </c>
      <c r="C24" s="84" t="s">
        <v>340</v>
      </c>
      <c r="D24" s="151" t="s">
        <v>337</v>
      </c>
      <c r="G24" s="27" t="s">
        <v>89</v>
      </c>
    </row>
    <row r="25" spans="1:7" s="27" customFormat="1" ht="27" customHeight="1" x14ac:dyDescent="0.25">
      <c r="A25" s="150" t="s">
        <v>330</v>
      </c>
      <c r="B25" s="150" t="s">
        <v>500</v>
      </c>
      <c r="C25" s="84" t="s">
        <v>503</v>
      </c>
      <c r="D25" s="151" t="s">
        <v>507</v>
      </c>
      <c r="G25" s="27" t="s">
        <v>89</v>
      </c>
    </row>
    <row r="26" spans="1:7" s="27" customFormat="1" ht="15" customHeight="1" x14ac:dyDescent="0.25">
      <c r="A26" s="150" t="s">
        <v>330</v>
      </c>
      <c r="B26" s="150" t="s">
        <v>501</v>
      </c>
      <c r="C26" s="84" t="s">
        <v>747</v>
      </c>
      <c r="D26" s="151" t="s">
        <v>750</v>
      </c>
    </row>
    <row r="27" spans="1:7" s="27" customFormat="1" ht="72" x14ac:dyDescent="0.25">
      <c r="A27" s="150" t="s">
        <v>330</v>
      </c>
      <c r="B27" s="150" t="s">
        <v>846</v>
      </c>
      <c r="C27" s="84" t="s">
        <v>505</v>
      </c>
      <c r="D27" s="151" t="s">
        <v>506</v>
      </c>
      <c r="G27" s="27" t="s">
        <v>89</v>
      </c>
    </row>
    <row r="28" spans="1:7" s="27" customFormat="1" ht="96" x14ac:dyDescent="0.25">
      <c r="A28" s="150" t="s">
        <v>330</v>
      </c>
      <c r="B28" s="150" t="s">
        <v>847</v>
      </c>
      <c r="C28" s="84" t="s">
        <v>729</v>
      </c>
      <c r="D28" s="151" t="s">
        <v>730</v>
      </c>
      <c r="G28" s="27" t="s">
        <v>89</v>
      </c>
    </row>
    <row r="29" spans="1:7" s="27" customFormat="1" ht="15" customHeight="1" x14ac:dyDescent="0.25">
      <c r="A29" s="150" t="s">
        <v>330</v>
      </c>
      <c r="B29" s="150" t="s">
        <v>848</v>
      </c>
      <c r="C29" s="84" t="s">
        <v>726</v>
      </c>
      <c r="D29" s="151" t="s">
        <v>727</v>
      </c>
      <c r="G29" s="27" t="s">
        <v>89</v>
      </c>
    </row>
    <row r="30" spans="1:7" s="27" customFormat="1" ht="15" customHeight="1" x14ac:dyDescent="0.25">
      <c r="A30" s="81"/>
      <c r="B30" s="81"/>
      <c r="C30" s="82"/>
      <c r="D30" s="83"/>
      <c r="G30" s="27" t="s">
        <v>89</v>
      </c>
    </row>
    <row r="31" spans="1:7" ht="15" customHeight="1" x14ac:dyDescent="0.25">
      <c r="A31" s="27" t="s">
        <v>89</v>
      </c>
      <c r="B31" s="27" t="s">
        <v>89</v>
      </c>
      <c r="C31" s="27" t="s">
        <v>89</v>
      </c>
      <c r="D31" s="27" t="s">
        <v>89</v>
      </c>
      <c r="E31" s="27" t="s">
        <v>89</v>
      </c>
      <c r="F31" s="27" t="s">
        <v>89</v>
      </c>
      <c r="G31" s="27" t="s">
        <v>89</v>
      </c>
    </row>
    <row r="32" spans="1:7" ht="15" customHeight="1" x14ac:dyDescent="0.25">
      <c r="G32" s="27"/>
    </row>
    <row r="33" spans="7:7" ht="15" customHeight="1" x14ac:dyDescent="0.25">
      <c r="G33" s="27"/>
    </row>
  </sheetData>
  <mergeCells count="1">
    <mergeCell ref="A2:D2"/>
  </mergeCells>
  <phoneticPr fontId="3"/>
  <printOptions horizontalCentered="1"/>
  <pageMargins left="0.70866141732283472" right="0.70866141732283472" top="0.74803149606299213" bottom="0.31496062992125984" header="0.31496062992125984" footer="0.31496062992125984"/>
  <pageSetup paperSize="9" scale="75" orientation="portrait" r:id="rId1"/>
  <headerFooter>
    <oddFooter>&amp;R10</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F56FC-23CB-4B4D-910F-E35994384EA5}">
  <dimension ref="A1:H30"/>
  <sheetViews>
    <sheetView defaultGridColor="0" topLeftCell="A12" colorId="23" zoomScaleNormal="100" zoomScaleSheetLayoutView="100" workbookViewId="0">
      <selection activeCell="G14" sqref="G14"/>
    </sheetView>
  </sheetViews>
  <sheetFormatPr defaultColWidth="8.88671875" defaultRowHeight="24.95" customHeight="1" x14ac:dyDescent="0.2"/>
  <cols>
    <col min="1" max="16384" width="8.88671875" style="3"/>
  </cols>
  <sheetData>
    <row r="1" spans="1:8" ht="24.95" customHeight="1" x14ac:dyDescent="0.3">
      <c r="A1" s="24"/>
      <c r="B1" s="16"/>
      <c r="H1" s="26"/>
    </row>
    <row r="2" spans="1:8" ht="24.95" customHeight="1" x14ac:dyDescent="0.3">
      <c r="A2" s="25"/>
      <c r="B2" s="17"/>
      <c r="E2" s="18"/>
      <c r="F2" s="126"/>
    </row>
    <row r="3" spans="1:8" ht="24.95" customHeight="1" x14ac:dyDescent="0.3">
      <c r="B3" s="16"/>
      <c r="E3" s="126"/>
      <c r="F3" s="126"/>
    </row>
    <row r="4" spans="1:8" ht="24.95" customHeight="1" x14ac:dyDescent="0.3">
      <c r="B4" s="17"/>
    </row>
    <row r="6" spans="1:8" ht="33" customHeight="1" x14ac:dyDescent="0.2"/>
    <row r="7" spans="1:8" ht="33" customHeight="1" x14ac:dyDescent="0.5">
      <c r="A7" s="123"/>
      <c r="B7" s="123"/>
      <c r="C7" s="123"/>
      <c r="D7" s="123"/>
      <c r="E7" s="124"/>
      <c r="F7" s="124"/>
      <c r="G7" s="124"/>
      <c r="H7" s="124"/>
    </row>
    <row r="8" spans="1:8" ht="24.95" customHeight="1" x14ac:dyDescent="0.5">
      <c r="A8" s="123"/>
      <c r="B8" s="123"/>
      <c r="C8" s="123"/>
      <c r="D8" s="123"/>
      <c r="E8" s="125"/>
      <c r="F8" s="125"/>
      <c r="G8" s="125"/>
      <c r="H8" s="125"/>
    </row>
    <row r="9" spans="1:8" ht="24.95" customHeight="1" x14ac:dyDescent="0.2">
      <c r="B9" s="10"/>
    </row>
    <row r="10" spans="1:8" ht="24.95" customHeight="1" x14ac:dyDescent="0.25">
      <c r="B10" s="20"/>
    </row>
    <row r="12" spans="1:8" ht="24.95" customHeight="1" x14ac:dyDescent="0.25">
      <c r="B12" s="22"/>
    </row>
    <row r="13" spans="1:8" ht="24.95" customHeight="1" x14ac:dyDescent="0.25">
      <c r="B13" s="23"/>
      <c r="C13" s="19"/>
      <c r="D13" s="19"/>
      <c r="E13" s="19"/>
      <c r="F13" s="19"/>
      <c r="G13" s="21"/>
    </row>
    <row r="14" spans="1:8" ht="24.95" customHeight="1" x14ac:dyDescent="0.25">
      <c r="B14" s="23"/>
      <c r="C14" s="19"/>
      <c r="D14" s="19"/>
      <c r="E14" s="19"/>
      <c r="F14" s="19"/>
      <c r="G14" s="21"/>
    </row>
    <row r="15" spans="1:8" ht="24.95" customHeight="1" x14ac:dyDescent="0.25">
      <c r="B15" s="23"/>
      <c r="C15" s="19"/>
      <c r="D15" s="19"/>
      <c r="E15" s="19"/>
      <c r="F15" s="19"/>
      <c r="G15" s="21"/>
    </row>
    <row r="16" spans="1:8" ht="24.95" customHeight="1" x14ac:dyDescent="0.25">
      <c r="B16" s="23"/>
      <c r="C16" s="19"/>
      <c r="D16" s="19"/>
      <c r="E16" s="19"/>
      <c r="F16" s="19"/>
      <c r="G16" s="21"/>
    </row>
    <row r="17" spans="1:8" ht="24.95" customHeight="1" x14ac:dyDescent="0.25">
      <c r="A17" s="127"/>
      <c r="B17" s="23"/>
      <c r="C17" s="19"/>
      <c r="D17" s="19"/>
      <c r="E17" s="19"/>
      <c r="F17" s="19"/>
      <c r="G17" s="21"/>
    </row>
    <row r="18" spans="1:8" ht="24.95" customHeight="1" x14ac:dyDescent="0.25">
      <c r="A18" s="127"/>
      <c r="B18" s="23"/>
      <c r="C18" s="19"/>
      <c r="D18" s="19"/>
      <c r="E18" s="19"/>
      <c r="F18" s="19"/>
      <c r="G18" s="21"/>
    </row>
    <row r="19" spans="1:8" ht="24.95" customHeight="1" x14ac:dyDescent="0.25">
      <c r="A19" s="127"/>
      <c r="B19" s="23"/>
      <c r="C19" s="19"/>
      <c r="D19" s="19"/>
      <c r="E19" s="19"/>
      <c r="F19" s="19"/>
      <c r="G19" s="21"/>
    </row>
    <row r="20" spans="1:8" ht="12" customHeight="1" x14ac:dyDescent="0.25">
      <c r="A20" s="127"/>
      <c r="B20" s="23"/>
      <c r="C20" s="19"/>
      <c r="D20" s="19"/>
      <c r="E20" s="19"/>
      <c r="F20" s="19"/>
      <c r="G20" s="21"/>
    </row>
    <row r="21" spans="1:8" ht="24.95" customHeight="1" x14ac:dyDescent="0.2">
      <c r="A21" s="367" t="s">
        <v>843</v>
      </c>
      <c r="B21" s="367"/>
      <c r="C21" s="367"/>
      <c r="D21" s="367"/>
      <c r="E21" s="367"/>
      <c r="F21" s="367"/>
      <c r="G21" s="367"/>
      <c r="H21" s="367"/>
    </row>
    <row r="22" spans="1:8" ht="24.95" customHeight="1" x14ac:dyDescent="0.2">
      <c r="A22" s="367"/>
      <c r="B22" s="367"/>
      <c r="C22" s="367"/>
      <c r="D22" s="367"/>
      <c r="E22" s="367"/>
      <c r="F22" s="367"/>
      <c r="G22" s="367"/>
      <c r="H22" s="367"/>
    </row>
    <row r="23" spans="1:8" ht="24.95" customHeight="1" x14ac:dyDescent="0.2">
      <c r="A23" s="367"/>
      <c r="B23" s="367"/>
      <c r="C23" s="367"/>
      <c r="D23" s="367"/>
      <c r="E23" s="367"/>
      <c r="F23" s="367"/>
      <c r="G23" s="367"/>
      <c r="H23" s="367"/>
    </row>
    <row r="24" spans="1:8" ht="24.95" customHeight="1" x14ac:dyDescent="0.25">
      <c r="A24" s="127"/>
      <c r="B24" s="23"/>
      <c r="C24" s="19"/>
      <c r="D24" s="19"/>
      <c r="E24" s="19"/>
      <c r="F24" s="19"/>
      <c r="G24" s="21"/>
    </row>
    <row r="25" spans="1:8" ht="38.1" customHeight="1" x14ac:dyDescent="0.2">
      <c r="A25" s="358" t="s">
        <v>473</v>
      </c>
      <c r="B25" s="359"/>
      <c r="C25" s="359"/>
      <c r="D25" s="359"/>
      <c r="E25" s="359"/>
      <c r="F25" s="359"/>
      <c r="G25" s="359"/>
      <c r="H25" s="360"/>
    </row>
    <row r="26" spans="1:8" ht="24.95" customHeight="1" x14ac:dyDescent="0.2">
      <c r="A26" s="361"/>
      <c r="B26" s="362"/>
      <c r="C26" s="362"/>
      <c r="D26" s="362"/>
      <c r="E26" s="362"/>
      <c r="F26" s="362"/>
      <c r="G26" s="362"/>
      <c r="H26" s="363"/>
    </row>
    <row r="27" spans="1:8" ht="24.95" customHeight="1" x14ac:dyDescent="0.2">
      <c r="A27" s="361"/>
      <c r="B27" s="362"/>
      <c r="C27" s="362"/>
      <c r="D27" s="362"/>
      <c r="E27" s="362"/>
      <c r="F27" s="362"/>
      <c r="G27" s="362"/>
      <c r="H27" s="363"/>
    </row>
    <row r="28" spans="1:8" ht="24.95" customHeight="1" x14ac:dyDescent="0.2">
      <c r="A28" s="364"/>
      <c r="B28" s="365"/>
      <c r="C28" s="365"/>
      <c r="D28" s="365"/>
      <c r="E28" s="365"/>
      <c r="F28" s="365"/>
      <c r="G28" s="365"/>
      <c r="H28" s="366"/>
    </row>
    <row r="29" spans="1:8" ht="24.95" customHeight="1" x14ac:dyDescent="0.25">
      <c r="A29" s="127"/>
      <c r="B29" s="23"/>
      <c r="C29" s="19"/>
      <c r="D29" s="19"/>
      <c r="E29" s="19"/>
      <c r="F29" s="19"/>
      <c r="G29" s="21"/>
    </row>
    <row r="30" spans="1:8" ht="24.95" customHeight="1" x14ac:dyDescent="0.25">
      <c r="A30" s="127"/>
      <c r="B30" s="23"/>
      <c r="C30" s="19"/>
      <c r="D30" s="19"/>
      <c r="E30" s="19"/>
      <c r="F30" s="19"/>
      <c r="G30" s="21"/>
    </row>
  </sheetData>
  <mergeCells count="2">
    <mergeCell ref="A21:H23"/>
    <mergeCell ref="A25:H28"/>
  </mergeCells>
  <phoneticPr fontId="3"/>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8D52-1488-4BA0-9CED-8F6D9C2BDDB3}">
  <dimension ref="B2:M280"/>
  <sheetViews>
    <sheetView showGridLines="0" tabSelected="1" zoomScale="70" zoomScaleNormal="70" zoomScaleSheetLayoutView="77" workbookViewId="0">
      <pane xSplit="3" ySplit="6" topLeftCell="D7" activePane="bottomRight" state="frozen"/>
      <selection activeCell="V71" sqref="V71"/>
      <selection pane="topRight" activeCell="V71" sqref="V71"/>
      <selection pane="bottomLeft" activeCell="V71" sqref="V71"/>
      <selection pane="bottomRight"/>
    </sheetView>
  </sheetViews>
  <sheetFormatPr defaultColWidth="8.88671875" defaultRowHeight="18.75" outlineLevelRow="1" x14ac:dyDescent="0.4"/>
  <cols>
    <col min="1" max="1" width="8.88671875" style="215"/>
    <col min="2" max="2" width="38.5546875" style="215" customWidth="1"/>
    <col min="3" max="3" width="7.6640625" style="216" bestFit="1" customWidth="1"/>
    <col min="4" max="10" width="10" style="215" customWidth="1"/>
    <col min="11" max="11" width="9.5546875" style="215" bestFit="1" customWidth="1"/>
    <col min="12" max="12" width="10" style="215" customWidth="1"/>
    <col min="13" max="13" width="8.88671875" style="215" customWidth="1"/>
    <col min="14" max="16384" width="8.88671875" style="215"/>
  </cols>
  <sheetData>
    <row r="2" spans="2:12" ht="48" customHeight="1" x14ac:dyDescent="0.4">
      <c r="B2"/>
    </row>
    <row r="3" spans="2:12" ht="25.5" x14ac:dyDescent="0.5">
      <c r="B3" s="280" t="s">
        <v>1125</v>
      </c>
      <c r="L3" s="281" t="s">
        <v>1189</v>
      </c>
    </row>
    <row r="4" spans="2:12" x14ac:dyDescent="0.4">
      <c r="B4" s="217"/>
      <c r="L4" s="281" t="s">
        <v>1138</v>
      </c>
    </row>
    <row r="5" spans="2:12" x14ac:dyDescent="0.4">
      <c r="B5" s="218" t="s">
        <v>908</v>
      </c>
      <c r="C5" s="219"/>
      <c r="D5" s="219" t="s">
        <v>79</v>
      </c>
      <c r="E5" s="219" t="s">
        <v>80</v>
      </c>
      <c r="F5" s="219" t="s">
        <v>81</v>
      </c>
      <c r="G5" s="219" t="s">
        <v>9</v>
      </c>
      <c r="H5" s="219" t="s">
        <v>7</v>
      </c>
      <c r="I5" s="219" t="s">
        <v>8</v>
      </c>
      <c r="J5" s="219" t="s">
        <v>3</v>
      </c>
      <c r="K5" s="219" t="s">
        <v>6</v>
      </c>
      <c r="L5" s="220" t="s">
        <v>1186</v>
      </c>
    </row>
    <row r="6" spans="2:12" ht="19.5" thickBot="1" x14ac:dyDescent="0.45">
      <c r="B6" s="282"/>
      <c r="C6" s="283"/>
      <c r="D6" s="283"/>
      <c r="E6" s="283"/>
      <c r="F6" s="283"/>
      <c r="G6" s="283"/>
      <c r="H6" s="283"/>
      <c r="I6" s="283"/>
      <c r="J6" s="283"/>
      <c r="K6" s="283"/>
      <c r="L6" s="284" t="s">
        <v>870</v>
      </c>
    </row>
    <row r="7" spans="2:12" ht="19.5" thickTop="1" x14ac:dyDescent="0.4">
      <c r="B7" s="277" t="s">
        <v>906</v>
      </c>
      <c r="C7" s="235"/>
      <c r="D7" s="230"/>
      <c r="E7" s="230"/>
      <c r="F7" s="230"/>
      <c r="G7" s="230"/>
      <c r="H7" s="230"/>
      <c r="I7" s="230"/>
      <c r="J7" s="230"/>
      <c r="K7" s="230"/>
      <c r="L7" s="231"/>
    </row>
    <row r="8" spans="2:12" x14ac:dyDescent="0.4">
      <c r="B8" s="222" t="s">
        <v>209</v>
      </c>
      <c r="C8" s="235"/>
      <c r="D8" s="230">
        <v>65413</v>
      </c>
      <c r="E8" s="230">
        <v>74329</v>
      </c>
      <c r="F8" s="230">
        <v>84251</v>
      </c>
      <c r="G8" s="230">
        <v>95719</v>
      </c>
      <c r="H8" s="230">
        <v>106182</v>
      </c>
      <c r="I8" s="230">
        <v>117239</v>
      </c>
      <c r="J8" s="230">
        <v>131088</v>
      </c>
      <c r="K8" s="230">
        <v>135139</v>
      </c>
      <c r="L8" s="231">
        <v>139000</v>
      </c>
    </row>
    <row r="9" spans="2:12" x14ac:dyDescent="0.4">
      <c r="B9" s="244" t="s">
        <v>10</v>
      </c>
      <c r="C9" s="245"/>
      <c r="D9" s="250">
        <v>50817</v>
      </c>
      <c r="E9" s="250">
        <v>53601</v>
      </c>
      <c r="F9" s="250">
        <v>55640</v>
      </c>
      <c r="G9" s="250">
        <v>58263</v>
      </c>
      <c r="H9" s="250">
        <v>60926</v>
      </c>
      <c r="I9" s="250">
        <v>66042</v>
      </c>
      <c r="J9" s="250">
        <v>72029</v>
      </c>
      <c r="K9" s="250">
        <v>70464</v>
      </c>
      <c r="L9" s="251">
        <v>72400</v>
      </c>
    </row>
    <row r="10" spans="2:12" x14ac:dyDescent="0.4">
      <c r="B10" s="244" t="s">
        <v>11</v>
      </c>
      <c r="C10" s="245"/>
      <c r="D10" s="250">
        <v>12559</v>
      </c>
      <c r="E10" s="250">
        <v>18644</v>
      </c>
      <c r="F10" s="250">
        <v>26441</v>
      </c>
      <c r="G10" s="250">
        <v>35085</v>
      </c>
      <c r="H10" s="250">
        <v>42303</v>
      </c>
      <c r="I10" s="250">
        <v>47602</v>
      </c>
      <c r="J10" s="250">
        <v>48536</v>
      </c>
      <c r="K10" s="250">
        <v>53895</v>
      </c>
      <c r="L10" s="251">
        <v>56100</v>
      </c>
    </row>
    <row r="11" spans="2:12" x14ac:dyDescent="0.4">
      <c r="B11" s="244" t="s">
        <v>16</v>
      </c>
      <c r="C11" s="245"/>
      <c r="D11" s="250">
        <v>1303</v>
      </c>
      <c r="E11" s="250">
        <v>1451</v>
      </c>
      <c r="F11" s="250">
        <v>1616</v>
      </c>
      <c r="G11" s="250">
        <v>1925</v>
      </c>
      <c r="H11" s="250">
        <v>2427</v>
      </c>
      <c r="I11" s="250">
        <v>3078</v>
      </c>
      <c r="J11" s="250">
        <v>9930</v>
      </c>
      <c r="K11" s="250">
        <v>10174</v>
      </c>
      <c r="L11" s="251">
        <v>10200</v>
      </c>
    </row>
    <row r="12" spans="2:12" x14ac:dyDescent="0.4">
      <c r="B12" s="244" t="s">
        <v>17</v>
      </c>
      <c r="C12" s="245"/>
      <c r="D12" s="250">
        <v>733</v>
      </c>
      <c r="E12" s="250">
        <v>632</v>
      </c>
      <c r="F12" s="250">
        <v>552</v>
      </c>
      <c r="G12" s="250">
        <v>445</v>
      </c>
      <c r="H12" s="250">
        <v>524</v>
      </c>
      <c r="I12" s="250">
        <v>516</v>
      </c>
      <c r="J12" s="250">
        <v>591</v>
      </c>
      <c r="K12" s="250">
        <v>604</v>
      </c>
      <c r="L12" s="251">
        <v>300</v>
      </c>
    </row>
    <row r="13" spans="2:12" x14ac:dyDescent="0.4">
      <c r="B13" s="222" t="s">
        <v>19</v>
      </c>
      <c r="C13" s="235"/>
      <c r="D13" s="230">
        <v>54246</v>
      </c>
      <c r="E13" s="230">
        <v>61347</v>
      </c>
      <c r="F13" s="230">
        <v>69094</v>
      </c>
      <c r="G13" s="230">
        <v>78718</v>
      </c>
      <c r="H13" s="230">
        <v>87321</v>
      </c>
      <c r="I13" s="230">
        <v>96775</v>
      </c>
      <c r="J13" s="230">
        <v>109335</v>
      </c>
      <c r="K13" s="230">
        <v>113205</v>
      </c>
      <c r="L13" s="231" t="s">
        <v>1129</v>
      </c>
    </row>
    <row r="14" spans="2:12" x14ac:dyDescent="0.4">
      <c r="B14" s="222" t="s">
        <v>20</v>
      </c>
      <c r="C14" s="235"/>
      <c r="D14" s="230">
        <v>11166</v>
      </c>
      <c r="E14" s="230">
        <v>12981</v>
      </c>
      <c r="F14" s="230">
        <v>15156</v>
      </c>
      <c r="G14" s="230">
        <v>17001</v>
      </c>
      <c r="H14" s="230">
        <v>18860</v>
      </c>
      <c r="I14" s="230">
        <v>20464</v>
      </c>
      <c r="J14" s="230">
        <v>21752</v>
      </c>
      <c r="K14" s="230">
        <v>21934</v>
      </c>
      <c r="L14" s="231" t="s">
        <v>1129</v>
      </c>
    </row>
    <row r="15" spans="2:12" x14ac:dyDescent="0.4">
      <c r="B15" s="222" t="s">
        <v>23</v>
      </c>
      <c r="C15" s="235"/>
      <c r="D15" s="230">
        <v>7512</v>
      </c>
      <c r="E15" s="230">
        <v>8792</v>
      </c>
      <c r="F15" s="230">
        <v>10126</v>
      </c>
      <c r="G15" s="230">
        <v>11535</v>
      </c>
      <c r="H15" s="230">
        <v>12798</v>
      </c>
      <c r="I15" s="230">
        <v>14144</v>
      </c>
      <c r="J15" s="230">
        <v>15426</v>
      </c>
      <c r="K15" s="230">
        <v>16416</v>
      </c>
      <c r="L15" s="231" t="s">
        <v>1129</v>
      </c>
    </row>
    <row r="16" spans="2:12" x14ac:dyDescent="0.4">
      <c r="B16" s="244" t="s">
        <v>883</v>
      </c>
      <c r="C16" s="245"/>
      <c r="D16" s="250">
        <v>4380</v>
      </c>
      <c r="E16" s="250">
        <v>4738</v>
      </c>
      <c r="F16" s="250">
        <v>5018</v>
      </c>
      <c r="G16" s="250">
        <v>5292</v>
      </c>
      <c r="H16" s="250">
        <v>5769</v>
      </c>
      <c r="I16" s="250">
        <v>6237</v>
      </c>
      <c r="J16" s="250">
        <v>6552</v>
      </c>
      <c r="K16" s="250">
        <v>6832</v>
      </c>
      <c r="L16" s="251" t="s">
        <v>1129</v>
      </c>
    </row>
    <row r="17" spans="2:13" x14ac:dyDescent="0.4">
      <c r="B17" s="244" t="s">
        <v>884</v>
      </c>
      <c r="C17" s="245"/>
      <c r="D17" s="250">
        <v>146</v>
      </c>
      <c r="E17" s="250">
        <v>400</v>
      </c>
      <c r="F17" s="250">
        <v>742</v>
      </c>
      <c r="G17" s="250">
        <v>1070</v>
      </c>
      <c r="H17" s="250">
        <v>1286</v>
      </c>
      <c r="I17" s="250">
        <v>1400</v>
      </c>
      <c r="J17" s="250">
        <v>1733</v>
      </c>
      <c r="K17" s="250">
        <v>1823</v>
      </c>
      <c r="L17" s="251" t="s">
        <v>1129</v>
      </c>
    </row>
    <row r="18" spans="2:13" x14ac:dyDescent="0.4">
      <c r="B18" s="244" t="s">
        <v>885</v>
      </c>
      <c r="C18" s="245"/>
      <c r="D18" s="250">
        <v>426</v>
      </c>
      <c r="E18" s="250">
        <v>507</v>
      </c>
      <c r="F18" s="250">
        <v>593</v>
      </c>
      <c r="G18" s="250">
        <v>585</v>
      </c>
      <c r="H18" s="250">
        <v>538</v>
      </c>
      <c r="I18" s="250">
        <v>551</v>
      </c>
      <c r="J18" s="250">
        <v>607</v>
      </c>
      <c r="K18" s="250">
        <v>701</v>
      </c>
      <c r="L18" s="251" t="s">
        <v>1129</v>
      </c>
    </row>
    <row r="19" spans="2:13" x14ac:dyDescent="0.4">
      <c r="B19" s="244" t="s">
        <v>886</v>
      </c>
      <c r="C19" s="245"/>
      <c r="D19" s="250">
        <v>277</v>
      </c>
      <c r="E19" s="250">
        <v>378</v>
      </c>
      <c r="F19" s="250">
        <v>518</v>
      </c>
      <c r="G19" s="250">
        <v>872</v>
      </c>
      <c r="H19" s="250">
        <v>1060</v>
      </c>
      <c r="I19" s="250">
        <v>1141</v>
      </c>
      <c r="J19" s="250">
        <v>1448</v>
      </c>
      <c r="K19" s="250">
        <v>1565</v>
      </c>
      <c r="L19" s="251" t="s">
        <v>1129</v>
      </c>
    </row>
    <row r="20" spans="2:13" x14ac:dyDescent="0.4">
      <c r="B20" s="244" t="s">
        <v>887</v>
      </c>
      <c r="C20" s="245"/>
      <c r="D20" s="250">
        <v>563</v>
      </c>
      <c r="E20" s="250">
        <v>569</v>
      </c>
      <c r="F20" s="250">
        <v>659</v>
      </c>
      <c r="G20" s="250">
        <v>813</v>
      </c>
      <c r="H20" s="250">
        <v>847</v>
      </c>
      <c r="I20" s="250">
        <v>877</v>
      </c>
      <c r="J20" s="250">
        <v>890</v>
      </c>
      <c r="K20" s="250">
        <v>749</v>
      </c>
      <c r="L20" s="251" t="s">
        <v>1129</v>
      </c>
    </row>
    <row r="21" spans="2:13" x14ac:dyDescent="0.4">
      <c r="B21" s="244" t="s">
        <v>37</v>
      </c>
      <c r="C21" s="245"/>
      <c r="D21" s="250">
        <v>1717</v>
      </c>
      <c r="E21" s="250">
        <v>2197</v>
      </c>
      <c r="F21" s="250">
        <v>2593</v>
      </c>
      <c r="G21" s="250">
        <v>2901</v>
      </c>
      <c r="H21" s="250">
        <v>3295</v>
      </c>
      <c r="I21" s="250">
        <v>3936</v>
      </c>
      <c r="J21" s="250">
        <v>4193</v>
      </c>
      <c r="K21" s="250">
        <v>4744</v>
      </c>
      <c r="L21" s="251" t="s">
        <v>1129</v>
      </c>
    </row>
    <row r="22" spans="2:13" x14ac:dyDescent="0.4">
      <c r="B22" s="222" t="s">
        <v>24</v>
      </c>
      <c r="C22" s="235"/>
      <c r="D22" s="230">
        <v>3654</v>
      </c>
      <c r="E22" s="230">
        <v>4188</v>
      </c>
      <c r="F22" s="230">
        <v>5030</v>
      </c>
      <c r="G22" s="230">
        <v>5465</v>
      </c>
      <c r="H22" s="230">
        <v>6062</v>
      </c>
      <c r="I22" s="230">
        <v>6319</v>
      </c>
      <c r="J22" s="230">
        <v>6325</v>
      </c>
      <c r="K22" s="230">
        <v>5517</v>
      </c>
      <c r="L22" s="231">
        <v>6200</v>
      </c>
    </row>
    <row r="23" spans="2:13" x14ac:dyDescent="0.4">
      <c r="B23" s="244" t="s">
        <v>10</v>
      </c>
      <c r="C23" s="245"/>
      <c r="D23" s="250">
        <v>4950</v>
      </c>
      <c r="E23" s="250">
        <v>5601</v>
      </c>
      <c r="F23" s="250">
        <v>6105</v>
      </c>
      <c r="G23" s="250">
        <v>6581</v>
      </c>
      <c r="H23" s="250">
        <v>7720</v>
      </c>
      <c r="I23" s="250">
        <v>8450</v>
      </c>
      <c r="J23" s="250">
        <v>8960</v>
      </c>
      <c r="K23" s="250">
        <v>8204</v>
      </c>
      <c r="L23" s="251">
        <v>4310</v>
      </c>
    </row>
    <row r="24" spans="2:13" x14ac:dyDescent="0.4">
      <c r="B24" s="244" t="s">
        <v>11</v>
      </c>
      <c r="C24" s="245"/>
      <c r="D24" s="250">
        <v>723</v>
      </c>
      <c r="E24" s="250">
        <v>916</v>
      </c>
      <c r="F24" s="250">
        <v>1704</v>
      </c>
      <c r="G24" s="250">
        <v>2030</v>
      </c>
      <c r="H24" s="250">
        <v>2033</v>
      </c>
      <c r="I24" s="250">
        <v>2575</v>
      </c>
      <c r="J24" s="250">
        <v>2521</v>
      </c>
      <c r="K24" s="250">
        <v>2777</v>
      </c>
      <c r="L24" s="251">
        <v>1750</v>
      </c>
    </row>
    <row r="25" spans="2:13" x14ac:dyDescent="0.4">
      <c r="B25" s="244" t="s">
        <v>14</v>
      </c>
      <c r="C25" s="245"/>
      <c r="D25" s="250">
        <v>161</v>
      </c>
      <c r="E25" s="250">
        <v>130</v>
      </c>
      <c r="F25" s="250">
        <v>164</v>
      </c>
      <c r="G25" s="250">
        <v>216</v>
      </c>
      <c r="H25" s="250">
        <v>255</v>
      </c>
      <c r="I25" s="250">
        <v>222</v>
      </c>
      <c r="J25" s="250">
        <v>504</v>
      </c>
      <c r="K25" s="250">
        <v>546</v>
      </c>
      <c r="L25" s="251">
        <v>270</v>
      </c>
    </row>
    <row r="26" spans="2:13" x14ac:dyDescent="0.4">
      <c r="B26" s="244" t="s">
        <v>15</v>
      </c>
      <c r="C26" s="245"/>
      <c r="D26" s="250">
        <v>-226</v>
      </c>
      <c r="E26" s="250">
        <v>112</v>
      </c>
      <c r="F26" s="250">
        <v>89</v>
      </c>
      <c r="G26" s="250">
        <v>6</v>
      </c>
      <c r="H26" s="250">
        <v>44</v>
      </c>
      <c r="I26" s="250">
        <v>-352</v>
      </c>
      <c r="J26" s="250">
        <v>-607</v>
      </c>
      <c r="K26" s="250">
        <v>-542</v>
      </c>
      <c r="L26" s="251">
        <v>-130</v>
      </c>
    </row>
    <row r="27" spans="2:13" x14ac:dyDescent="0.4">
      <c r="B27" s="244" t="s">
        <v>966</v>
      </c>
      <c r="C27" s="245"/>
      <c r="D27" s="250">
        <v>-1953</v>
      </c>
      <c r="E27" s="250">
        <v>-2570</v>
      </c>
      <c r="F27" s="250">
        <v>-3033</v>
      </c>
      <c r="G27" s="250">
        <v>-3368</v>
      </c>
      <c r="H27" s="250">
        <v>-3990</v>
      </c>
      <c r="I27" s="250">
        <v>-4575</v>
      </c>
      <c r="J27" s="250">
        <v>-5053</v>
      </c>
      <c r="K27" s="250">
        <v>-5469</v>
      </c>
      <c r="L27" s="251" t="s">
        <v>1129</v>
      </c>
    </row>
    <row r="28" spans="2:13" x14ac:dyDescent="0.4">
      <c r="B28" s="222" t="s">
        <v>32</v>
      </c>
      <c r="C28" s="235"/>
      <c r="D28" s="230">
        <v>70</v>
      </c>
      <c r="E28" s="230">
        <v>75</v>
      </c>
      <c r="F28" s="230">
        <v>126</v>
      </c>
      <c r="G28" s="230">
        <v>144</v>
      </c>
      <c r="H28" s="230">
        <v>366</v>
      </c>
      <c r="I28" s="230">
        <v>396</v>
      </c>
      <c r="J28" s="230">
        <v>953</v>
      </c>
      <c r="K28" s="230">
        <v>579</v>
      </c>
      <c r="L28" s="231" t="s">
        <v>1129</v>
      </c>
      <c r="M28" s="286"/>
    </row>
    <row r="29" spans="2:13" x14ac:dyDescent="0.4">
      <c r="B29" s="244" t="s">
        <v>33</v>
      </c>
      <c r="C29" s="245"/>
      <c r="D29" s="250">
        <v>0</v>
      </c>
      <c r="E29" s="250">
        <v>0</v>
      </c>
      <c r="F29" s="250">
        <v>4</v>
      </c>
      <c r="G29" s="250">
        <v>17</v>
      </c>
      <c r="H29" s="250">
        <v>16</v>
      </c>
      <c r="I29" s="250">
        <v>16</v>
      </c>
      <c r="J29" s="250">
        <v>15</v>
      </c>
      <c r="K29" s="250">
        <v>15</v>
      </c>
      <c r="L29" s="251" t="s">
        <v>1129</v>
      </c>
    </row>
    <row r="30" spans="2:13" x14ac:dyDescent="0.4">
      <c r="B30" s="244" t="s">
        <v>34</v>
      </c>
      <c r="C30" s="245"/>
      <c r="D30" s="250">
        <v>2</v>
      </c>
      <c r="E30" s="250">
        <v>1</v>
      </c>
      <c r="F30" s="250">
        <v>1</v>
      </c>
      <c r="G30" s="250">
        <v>1</v>
      </c>
      <c r="H30" s="250">
        <v>3</v>
      </c>
      <c r="I30" s="250">
        <v>5</v>
      </c>
      <c r="J30" s="250">
        <v>0</v>
      </c>
      <c r="K30" s="250">
        <v>2</v>
      </c>
      <c r="L30" s="251" t="s">
        <v>1129</v>
      </c>
    </row>
    <row r="31" spans="2:13" x14ac:dyDescent="0.4">
      <c r="B31" s="244" t="s">
        <v>35</v>
      </c>
      <c r="C31" s="245"/>
      <c r="D31" s="250">
        <v>23</v>
      </c>
      <c r="E31" s="250">
        <v>41</v>
      </c>
      <c r="F31" s="250">
        <v>42</v>
      </c>
      <c r="G31" s="250">
        <v>37</v>
      </c>
      <c r="H31" s="250">
        <v>91</v>
      </c>
      <c r="I31" s="250">
        <v>100</v>
      </c>
      <c r="J31" s="250">
        <v>46</v>
      </c>
      <c r="K31" s="250">
        <v>16</v>
      </c>
      <c r="L31" s="251" t="s">
        <v>1129</v>
      </c>
    </row>
    <row r="32" spans="2:13" x14ac:dyDescent="0.4">
      <c r="B32" s="244" t="s">
        <v>36</v>
      </c>
      <c r="C32" s="245"/>
      <c r="D32" s="250">
        <v>30</v>
      </c>
      <c r="E32" s="250">
        <v>13</v>
      </c>
      <c r="F32" s="250">
        <v>46</v>
      </c>
      <c r="G32" s="250">
        <v>63</v>
      </c>
      <c r="H32" s="250">
        <v>217</v>
      </c>
      <c r="I32" s="250">
        <v>165</v>
      </c>
      <c r="J32" s="250">
        <v>803</v>
      </c>
      <c r="K32" s="250">
        <v>408</v>
      </c>
      <c r="L32" s="251" t="s">
        <v>1129</v>
      </c>
    </row>
    <row r="33" spans="2:13" x14ac:dyDescent="0.4">
      <c r="B33" s="244" t="s">
        <v>37</v>
      </c>
      <c r="C33" s="245"/>
      <c r="D33" s="250">
        <v>13</v>
      </c>
      <c r="E33" s="250">
        <v>18</v>
      </c>
      <c r="F33" s="250">
        <v>31</v>
      </c>
      <c r="G33" s="250">
        <v>23</v>
      </c>
      <c r="H33" s="250">
        <v>37</v>
      </c>
      <c r="I33" s="250">
        <v>108</v>
      </c>
      <c r="J33" s="250">
        <v>87</v>
      </c>
      <c r="K33" s="250">
        <v>136</v>
      </c>
      <c r="L33" s="251" t="s">
        <v>1129</v>
      </c>
    </row>
    <row r="34" spans="2:13" x14ac:dyDescent="0.4">
      <c r="B34" s="222" t="s">
        <v>38</v>
      </c>
      <c r="C34" s="235"/>
      <c r="D34" s="230">
        <v>98</v>
      </c>
      <c r="E34" s="230">
        <v>100</v>
      </c>
      <c r="F34" s="230">
        <v>146</v>
      </c>
      <c r="G34" s="230">
        <v>235</v>
      </c>
      <c r="H34" s="230">
        <v>353</v>
      </c>
      <c r="I34" s="230">
        <v>419</v>
      </c>
      <c r="J34" s="230">
        <v>532</v>
      </c>
      <c r="K34" s="230">
        <v>532</v>
      </c>
      <c r="L34" s="231" t="s">
        <v>1129</v>
      </c>
    </row>
    <row r="35" spans="2:13" x14ac:dyDescent="0.4">
      <c r="B35" s="244" t="s">
        <v>39</v>
      </c>
      <c r="C35" s="245"/>
      <c r="D35" s="250">
        <v>46</v>
      </c>
      <c r="E35" s="250">
        <v>61</v>
      </c>
      <c r="F35" s="250">
        <v>99</v>
      </c>
      <c r="G35" s="250">
        <v>160</v>
      </c>
      <c r="H35" s="250">
        <v>215</v>
      </c>
      <c r="I35" s="250">
        <v>237</v>
      </c>
      <c r="J35" s="250">
        <v>272</v>
      </c>
      <c r="K35" s="250">
        <v>288</v>
      </c>
      <c r="L35" s="251" t="s">
        <v>1129</v>
      </c>
    </row>
    <row r="36" spans="2:13" x14ac:dyDescent="0.4">
      <c r="B36" s="244" t="s">
        <v>672</v>
      </c>
      <c r="C36" s="245"/>
      <c r="D36" s="250" t="s">
        <v>1129</v>
      </c>
      <c r="E36" s="250">
        <v>9</v>
      </c>
      <c r="F36" s="250">
        <v>7</v>
      </c>
      <c r="G36" s="250">
        <v>0</v>
      </c>
      <c r="H36" s="250">
        <v>0</v>
      </c>
      <c r="I36" s="250">
        <v>0</v>
      </c>
      <c r="J36" s="250">
        <v>50</v>
      </c>
      <c r="K36" s="250">
        <v>18</v>
      </c>
      <c r="L36" s="251" t="s">
        <v>1129</v>
      </c>
    </row>
    <row r="37" spans="2:13" x14ac:dyDescent="0.4">
      <c r="B37" s="244" t="s">
        <v>40</v>
      </c>
      <c r="C37" s="245"/>
      <c r="D37" s="250" t="s">
        <v>1129</v>
      </c>
      <c r="E37" s="250">
        <v>14</v>
      </c>
      <c r="F37" s="250">
        <v>12</v>
      </c>
      <c r="G37" s="250">
        <v>24</v>
      </c>
      <c r="H37" s="250">
        <v>69</v>
      </c>
      <c r="I37" s="250">
        <v>108</v>
      </c>
      <c r="J37" s="250">
        <v>43</v>
      </c>
      <c r="K37" s="250">
        <v>18</v>
      </c>
      <c r="L37" s="251" t="s">
        <v>1129</v>
      </c>
    </row>
    <row r="38" spans="2:13" hidden="1" outlineLevel="1" x14ac:dyDescent="0.4">
      <c r="B38" s="244" t="s">
        <v>871</v>
      </c>
      <c r="C38" s="245"/>
      <c r="D38" s="250" t="s">
        <v>1129</v>
      </c>
      <c r="E38" s="250" t="s">
        <v>1129</v>
      </c>
      <c r="F38" s="250" t="s">
        <v>1129</v>
      </c>
      <c r="G38" s="250" t="s">
        <v>1129</v>
      </c>
      <c r="H38" s="250" t="s">
        <v>1129</v>
      </c>
      <c r="I38" s="250" t="s">
        <v>1129</v>
      </c>
      <c r="J38" s="250" t="s">
        <v>1129</v>
      </c>
      <c r="K38" s="250" t="s">
        <v>1129</v>
      </c>
      <c r="L38" s="251" t="s">
        <v>1129</v>
      </c>
    </row>
    <row r="39" spans="2:13" collapsed="1" x14ac:dyDescent="0.4">
      <c r="B39" s="244" t="s">
        <v>37</v>
      </c>
      <c r="C39" s="245"/>
      <c r="D39" s="250">
        <v>52</v>
      </c>
      <c r="E39" s="250">
        <v>15</v>
      </c>
      <c r="F39" s="250">
        <v>26</v>
      </c>
      <c r="G39" s="250">
        <v>49</v>
      </c>
      <c r="H39" s="250">
        <v>68</v>
      </c>
      <c r="I39" s="250">
        <v>72</v>
      </c>
      <c r="J39" s="250">
        <v>166</v>
      </c>
      <c r="K39" s="250">
        <v>207</v>
      </c>
      <c r="L39" s="251" t="s">
        <v>1129</v>
      </c>
    </row>
    <row r="40" spans="2:13" x14ac:dyDescent="0.4">
      <c r="B40" s="222" t="s">
        <v>48</v>
      </c>
      <c r="C40" s="235"/>
      <c r="D40" s="230">
        <v>3626</v>
      </c>
      <c r="E40" s="230">
        <v>4164</v>
      </c>
      <c r="F40" s="230">
        <v>5011</v>
      </c>
      <c r="G40" s="230">
        <v>5374</v>
      </c>
      <c r="H40" s="230">
        <v>6075</v>
      </c>
      <c r="I40" s="230">
        <v>6297</v>
      </c>
      <c r="J40" s="230">
        <v>6747</v>
      </c>
      <c r="K40" s="230">
        <v>5564</v>
      </c>
      <c r="L40" s="231">
        <v>6050</v>
      </c>
    </row>
    <row r="41" spans="2:13" x14ac:dyDescent="0.4">
      <c r="B41" s="222" t="s">
        <v>49</v>
      </c>
      <c r="C41" s="235"/>
      <c r="D41" s="230">
        <v>26</v>
      </c>
      <c r="E41" s="230">
        <v>2</v>
      </c>
      <c r="F41" s="230">
        <v>191</v>
      </c>
      <c r="G41" s="230">
        <v>2681</v>
      </c>
      <c r="H41" s="230">
        <v>94</v>
      </c>
      <c r="I41" s="230">
        <v>401</v>
      </c>
      <c r="J41" s="230">
        <v>297</v>
      </c>
      <c r="K41" s="230">
        <v>2828</v>
      </c>
      <c r="L41" s="231" t="s">
        <v>1129</v>
      </c>
      <c r="M41" s="286"/>
    </row>
    <row r="42" spans="2:13" x14ac:dyDescent="0.4">
      <c r="B42" s="244" t="s">
        <v>36</v>
      </c>
      <c r="C42" s="245"/>
      <c r="D42" s="250" t="s">
        <v>1129</v>
      </c>
      <c r="E42" s="250" t="s">
        <v>1129</v>
      </c>
      <c r="F42" s="250">
        <v>173</v>
      </c>
      <c r="G42" s="250">
        <v>464</v>
      </c>
      <c r="H42" s="250">
        <v>93</v>
      </c>
      <c r="I42" s="250">
        <v>195</v>
      </c>
      <c r="J42" s="250">
        <v>297</v>
      </c>
      <c r="K42" s="250" t="s">
        <v>1129</v>
      </c>
      <c r="L42" s="251" t="s">
        <v>1129</v>
      </c>
    </row>
    <row r="43" spans="2:13" x14ac:dyDescent="0.4">
      <c r="B43" s="244" t="s">
        <v>46</v>
      </c>
      <c r="C43" s="245"/>
      <c r="D43" s="250">
        <v>8</v>
      </c>
      <c r="E43" s="250">
        <v>1</v>
      </c>
      <c r="F43" s="250">
        <v>17</v>
      </c>
      <c r="G43" s="250">
        <v>2202</v>
      </c>
      <c r="H43" s="250">
        <v>1</v>
      </c>
      <c r="I43" s="250">
        <v>3</v>
      </c>
      <c r="J43" s="250" t="s">
        <v>1129</v>
      </c>
      <c r="K43" s="250" t="s">
        <v>1129</v>
      </c>
      <c r="L43" s="251" t="s">
        <v>1129</v>
      </c>
    </row>
    <row r="44" spans="2:13" x14ac:dyDescent="0.4">
      <c r="B44" s="244" t="s">
        <v>47</v>
      </c>
      <c r="C44" s="245"/>
      <c r="D44" s="250" t="s">
        <v>1129</v>
      </c>
      <c r="E44" s="250" t="s">
        <v>1129</v>
      </c>
      <c r="F44" s="250" t="s">
        <v>1129</v>
      </c>
      <c r="G44" s="250" t="s">
        <v>1129</v>
      </c>
      <c r="H44" s="250" t="s">
        <v>1129</v>
      </c>
      <c r="I44" s="250">
        <v>202</v>
      </c>
      <c r="J44" s="250" t="s">
        <v>1129</v>
      </c>
      <c r="K44" s="250" t="s">
        <v>1129</v>
      </c>
      <c r="L44" s="251" t="s">
        <v>1129</v>
      </c>
    </row>
    <row r="45" spans="2:13" x14ac:dyDescent="0.4">
      <c r="B45" s="244" t="s">
        <v>808</v>
      </c>
      <c r="C45" s="245"/>
      <c r="D45" s="250" t="s">
        <v>1129</v>
      </c>
      <c r="E45" s="250">
        <v>0</v>
      </c>
      <c r="F45" s="250" t="s">
        <v>1129</v>
      </c>
      <c r="G45" s="250">
        <v>14</v>
      </c>
      <c r="H45" s="250" t="s">
        <v>1129</v>
      </c>
      <c r="I45" s="250" t="s">
        <v>1129</v>
      </c>
      <c r="J45" s="250" t="s">
        <v>1129</v>
      </c>
      <c r="K45" s="250">
        <v>2828</v>
      </c>
      <c r="L45" s="251" t="s">
        <v>1129</v>
      </c>
    </row>
    <row r="46" spans="2:13" x14ac:dyDescent="0.4">
      <c r="B46" s="244" t="s">
        <v>37</v>
      </c>
      <c r="C46" s="245"/>
      <c r="D46" s="250">
        <v>18</v>
      </c>
      <c r="E46" s="250" t="s">
        <v>1129</v>
      </c>
      <c r="F46" s="250" t="s">
        <v>1129</v>
      </c>
      <c r="G46" s="250" t="s">
        <v>1129</v>
      </c>
      <c r="H46" s="250" t="s">
        <v>1129</v>
      </c>
      <c r="I46" s="250" t="s">
        <v>1129</v>
      </c>
      <c r="J46" s="250" t="s">
        <v>1129</v>
      </c>
      <c r="K46" s="250" t="s">
        <v>1129</v>
      </c>
      <c r="L46" s="251" t="s">
        <v>1129</v>
      </c>
    </row>
    <row r="47" spans="2:13" x14ac:dyDescent="0.4">
      <c r="B47" s="222" t="s">
        <v>51</v>
      </c>
      <c r="C47" s="235"/>
      <c r="D47" s="230">
        <v>12</v>
      </c>
      <c r="E47" s="230">
        <v>66</v>
      </c>
      <c r="F47" s="230">
        <v>248</v>
      </c>
      <c r="G47" s="230">
        <v>1090</v>
      </c>
      <c r="H47" s="230">
        <v>816</v>
      </c>
      <c r="I47" s="230">
        <v>1057</v>
      </c>
      <c r="J47" s="230">
        <v>1626</v>
      </c>
      <c r="K47" s="230">
        <v>4251</v>
      </c>
      <c r="L47" s="231" t="s">
        <v>1129</v>
      </c>
    </row>
    <row r="48" spans="2:13" x14ac:dyDescent="0.4">
      <c r="B48" s="244" t="s">
        <v>52</v>
      </c>
      <c r="C48" s="245"/>
      <c r="D48" s="250" t="s">
        <v>1129</v>
      </c>
      <c r="E48" s="250" t="s">
        <v>1129</v>
      </c>
      <c r="F48" s="250">
        <v>173</v>
      </c>
      <c r="G48" s="250">
        <v>464</v>
      </c>
      <c r="H48" s="250">
        <v>93</v>
      </c>
      <c r="I48" s="250">
        <v>195</v>
      </c>
      <c r="J48" s="250">
        <v>297</v>
      </c>
      <c r="K48" s="250" t="s">
        <v>1129</v>
      </c>
      <c r="L48" s="251" t="s">
        <v>1129</v>
      </c>
    </row>
    <row r="49" spans="2:12" x14ac:dyDescent="0.4">
      <c r="B49" s="244" t="s">
        <v>53</v>
      </c>
      <c r="C49" s="245"/>
      <c r="D49" s="250" t="s">
        <v>1129</v>
      </c>
      <c r="E49" s="250" t="s">
        <v>1129</v>
      </c>
      <c r="F49" s="250">
        <v>56</v>
      </c>
      <c r="G49" s="250">
        <v>466</v>
      </c>
      <c r="H49" s="250">
        <v>643</v>
      </c>
      <c r="I49" s="250">
        <v>813</v>
      </c>
      <c r="J49" s="250">
        <v>664</v>
      </c>
      <c r="K49" s="250">
        <v>3015</v>
      </c>
      <c r="L49" s="251" t="s">
        <v>1129</v>
      </c>
    </row>
    <row r="50" spans="2:12" x14ac:dyDescent="0.4">
      <c r="B50" s="244" t="s">
        <v>40</v>
      </c>
      <c r="C50" s="245"/>
      <c r="D50" s="250" t="s">
        <v>1129</v>
      </c>
      <c r="E50" s="250" t="s">
        <v>1129</v>
      </c>
      <c r="F50" s="250" t="s">
        <v>1129</v>
      </c>
      <c r="G50" s="250" t="s">
        <v>1129</v>
      </c>
      <c r="H50" s="250" t="s">
        <v>1129</v>
      </c>
      <c r="I50" s="250" t="s">
        <v>1129</v>
      </c>
      <c r="J50" s="250">
        <v>44</v>
      </c>
      <c r="K50" s="250" t="s">
        <v>1129</v>
      </c>
      <c r="L50" s="251" t="s">
        <v>1129</v>
      </c>
    </row>
    <row r="51" spans="2:12" x14ac:dyDescent="0.4">
      <c r="B51" s="244" t="s">
        <v>871</v>
      </c>
      <c r="C51" s="245"/>
      <c r="D51" s="250" t="s">
        <v>1129</v>
      </c>
      <c r="E51" s="250" t="s">
        <v>1129</v>
      </c>
      <c r="F51" s="250" t="s">
        <v>1129</v>
      </c>
      <c r="G51" s="250" t="s">
        <v>1129</v>
      </c>
      <c r="H51" s="250" t="s">
        <v>1129</v>
      </c>
      <c r="I51" s="250" t="s">
        <v>1129</v>
      </c>
      <c r="J51" s="250">
        <v>505</v>
      </c>
      <c r="K51" s="250" t="s">
        <v>1129</v>
      </c>
      <c r="L51" s="251" t="s">
        <v>1129</v>
      </c>
    </row>
    <row r="52" spans="2:12" x14ac:dyDescent="0.4">
      <c r="B52" s="244" t="s">
        <v>842</v>
      </c>
      <c r="C52" s="245"/>
      <c r="D52" s="250" t="s">
        <v>1129</v>
      </c>
      <c r="E52" s="250" t="s">
        <v>1129</v>
      </c>
      <c r="F52" s="250" t="s">
        <v>1129</v>
      </c>
      <c r="G52" s="250" t="s">
        <v>1129</v>
      </c>
      <c r="H52" s="250" t="s">
        <v>1129</v>
      </c>
      <c r="I52" s="250" t="s">
        <v>1129</v>
      </c>
      <c r="J52" s="250" t="s">
        <v>1129</v>
      </c>
      <c r="K52" s="250">
        <v>181</v>
      </c>
      <c r="L52" s="251" t="s">
        <v>1129</v>
      </c>
    </row>
    <row r="53" spans="2:12" x14ac:dyDescent="0.4">
      <c r="B53" s="244" t="s">
        <v>872</v>
      </c>
      <c r="C53" s="245"/>
      <c r="D53" s="250" t="s">
        <v>1129</v>
      </c>
      <c r="E53" s="250" t="s">
        <v>1129</v>
      </c>
      <c r="F53" s="250" t="s">
        <v>1129</v>
      </c>
      <c r="G53" s="250" t="s">
        <v>1129</v>
      </c>
      <c r="H53" s="250" t="s">
        <v>1129</v>
      </c>
      <c r="I53" s="250" t="s">
        <v>1129</v>
      </c>
      <c r="J53" s="250" t="s">
        <v>1129</v>
      </c>
      <c r="K53" s="250">
        <v>216</v>
      </c>
      <c r="L53" s="251" t="s">
        <v>1129</v>
      </c>
    </row>
    <row r="54" spans="2:12" x14ac:dyDescent="0.4">
      <c r="B54" s="244" t="s">
        <v>864</v>
      </c>
      <c r="C54" s="245"/>
      <c r="D54" s="250" t="s">
        <v>1129</v>
      </c>
      <c r="E54" s="250" t="s">
        <v>1129</v>
      </c>
      <c r="F54" s="250" t="s">
        <v>1129</v>
      </c>
      <c r="G54" s="250" t="s">
        <v>1129</v>
      </c>
      <c r="H54" s="250" t="s">
        <v>1129</v>
      </c>
      <c r="I54" s="250">
        <v>36</v>
      </c>
      <c r="J54" s="250" t="s">
        <v>1129</v>
      </c>
      <c r="K54" s="250">
        <v>197</v>
      </c>
      <c r="L54" s="251" t="s">
        <v>1129</v>
      </c>
    </row>
    <row r="55" spans="2:12" x14ac:dyDescent="0.4">
      <c r="B55" s="244" t="s">
        <v>37</v>
      </c>
      <c r="C55" s="245"/>
      <c r="D55" s="250">
        <v>12</v>
      </c>
      <c r="E55" s="250">
        <v>66</v>
      </c>
      <c r="F55" s="250">
        <v>17</v>
      </c>
      <c r="G55" s="250">
        <v>158</v>
      </c>
      <c r="H55" s="250">
        <v>79</v>
      </c>
      <c r="I55" s="250">
        <v>11</v>
      </c>
      <c r="J55" s="250">
        <v>115</v>
      </c>
      <c r="K55" s="250">
        <v>640</v>
      </c>
      <c r="L55" s="251" t="s">
        <v>1129</v>
      </c>
    </row>
    <row r="56" spans="2:12" x14ac:dyDescent="0.4">
      <c r="B56" s="222" t="s">
        <v>56</v>
      </c>
      <c r="C56" s="235"/>
      <c r="D56" s="230">
        <v>3639</v>
      </c>
      <c r="E56" s="230">
        <v>4100</v>
      </c>
      <c r="F56" s="230">
        <v>4954</v>
      </c>
      <c r="G56" s="230">
        <v>6965</v>
      </c>
      <c r="H56" s="230">
        <v>5354</v>
      </c>
      <c r="I56" s="230">
        <v>5641</v>
      </c>
      <c r="J56" s="230">
        <v>5418</v>
      </c>
      <c r="K56" s="230">
        <v>4141</v>
      </c>
      <c r="L56" s="231" t="s">
        <v>1129</v>
      </c>
    </row>
    <row r="57" spans="2:12" x14ac:dyDescent="0.4">
      <c r="B57" s="222" t="s">
        <v>57</v>
      </c>
      <c r="C57" s="235"/>
      <c r="D57" s="230">
        <v>1166</v>
      </c>
      <c r="E57" s="230">
        <v>1390</v>
      </c>
      <c r="F57" s="230">
        <v>1447</v>
      </c>
      <c r="G57" s="230">
        <v>2226</v>
      </c>
      <c r="H57" s="230">
        <v>1815</v>
      </c>
      <c r="I57" s="230">
        <v>2138</v>
      </c>
      <c r="J57" s="230">
        <v>2245</v>
      </c>
      <c r="K57" s="230">
        <v>1884</v>
      </c>
      <c r="L57" s="231" t="s">
        <v>1129</v>
      </c>
    </row>
    <row r="58" spans="2:12" x14ac:dyDescent="0.4">
      <c r="B58" s="224" t="s">
        <v>58</v>
      </c>
      <c r="C58" s="236"/>
      <c r="D58" s="232">
        <v>2473</v>
      </c>
      <c r="E58" s="232">
        <v>2710</v>
      </c>
      <c r="F58" s="232">
        <v>3506</v>
      </c>
      <c r="G58" s="232">
        <v>4739</v>
      </c>
      <c r="H58" s="232">
        <v>3538</v>
      </c>
      <c r="I58" s="232">
        <v>3502</v>
      </c>
      <c r="J58" s="232">
        <v>3172</v>
      </c>
      <c r="K58" s="232">
        <v>2257</v>
      </c>
      <c r="L58" s="233">
        <v>2500</v>
      </c>
    </row>
    <row r="59" spans="2:12" x14ac:dyDescent="0.4">
      <c r="B59" s="221" t="s">
        <v>888</v>
      </c>
      <c r="C59" s="234"/>
      <c r="D59" s="228"/>
      <c r="E59" s="228"/>
      <c r="F59" s="228"/>
      <c r="G59" s="228"/>
      <c r="H59" s="228"/>
      <c r="I59" s="228"/>
      <c r="J59" s="228"/>
      <c r="K59" s="228"/>
      <c r="L59" s="229"/>
    </row>
    <row r="60" spans="2:12" x14ac:dyDescent="0.4">
      <c r="B60" s="222" t="s">
        <v>969</v>
      </c>
      <c r="C60" s="235"/>
      <c r="D60" s="230">
        <v>4233</v>
      </c>
      <c r="E60" s="230">
        <v>5195</v>
      </c>
      <c r="F60" s="230">
        <v>6544</v>
      </c>
      <c r="G60" s="230">
        <v>7416</v>
      </c>
      <c r="H60" s="230">
        <v>8402</v>
      </c>
      <c r="I60" s="230">
        <v>8917</v>
      </c>
      <c r="J60" s="230">
        <v>9462</v>
      </c>
      <c r="K60" s="230">
        <v>8856</v>
      </c>
      <c r="L60" s="231">
        <v>9550</v>
      </c>
    </row>
    <row r="61" spans="2:12" x14ac:dyDescent="0.4">
      <c r="B61" s="244" t="s">
        <v>10</v>
      </c>
      <c r="C61" s="245"/>
      <c r="D61" s="250">
        <v>5003</v>
      </c>
      <c r="E61" s="250">
        <v>5665</v>
      </c>
      <c r="F61" s="250">
        <v>6174</v>
      </c>
      <c r="G61" s="250">
        <v>6647</v>
      </c>
      <c r="H61" s="250">
        <v>7770</v>
      </c>
      <c r="I61" s="250">
        <v>8501</v>
      </c>
      <c r="J61" s="250">
        <v>9020</v>
      </c>
      <c r="K61" s="250">
        <v>8297</v>
      </c>
      <c r="L61" s="251">
        <v>4670</v>
      </c>
    </row>
    <row r="62" spans="2:12" x14ac:dyDescent="0.4">
      <c r="B62" s="244" t="s">
        <v>11</v>
      </c>
      <c r="C62" s="245"/>
      <c r="D62" s="250">
        <v>1133</v>
      </c>
      <c r="E62" s="250">
        <v>1714</v>
      </c>
      <c r="F62" s="250">
        <v>2988</v>
      </c>
      <c r="G62" s="250">
        <v>3721</v>
      </c>
      <c r="H62" s="250">
        <v>4098</v>
      </c>
      <c r="I62" s="250">
        <v>4797</v>
      </c>
      <c r="J62" s="250">
        <v>4748</v>
      </c>
      <c r="K62" s="250">
        <v>5200</v>
      </c>
      <c r="L62" s="251">
        <v>4250</v>
      </c>
    </row>
    <row r="63" spans="2:12" x14ac:dyDescent="0.4">
      <c r="B63" s="244" t="s">
        <v>14</v>
      </c>
      <c r="C63" s="245"/>
      <c r="D63" s="250">
        <v>180</v>
      </c>
      <c r="E63" s="250">
        <v>159</v>
      </c>
      <c r="F63" s="250">
        <v>196</v>
      </c>
      <c r="G63" s="250">
        <v>261</v>
      </c>
      <c r="H63" s="250">
        <v>312</v>
      </c>
      <c r="I63" s="250">
        <v>291</v>
      </c>
      <c r="J63" s="250">
        <v>1028</v>
      </c>
      <c r="K63" s="250">
        <v>1034</v>
      </c>
      <c r="L63" s="251">
        <v>760</v>
      </c>
    </row>
    <row r="64" spans="2:12" x14ac:dyDescent="0.4">
      <c r="B64" s="222" t="s">
        <v>876</v>
      </c>
      <c r="C64" s="235"/>
      <c r="D64" s="230">
        <v>579</v>
      </c>
      <c r="E64" s="230">
        <v>1006</v>
      </c>
      <c r="F64" s="230">
        <v>1513</v>
      </c>
      <c r="G64" s="230">
        <v>1950</v>
      </c>
      <c r="H64" s="230">
        <v>2339</v>
      </c>
      <c r="I64" s="230">
        <v>2597</v>
      </c>
      <c r="J64" s="230">
        <v>3136</v>
      </c>
      <c r="K64" s="230">
        <v>3338</v>
      </c>
      <c r="L64" s="231">
        <v>3350</v>
      </c>
    </row>
    <row r="65" spans="2:12" x14ac:dyDescent="0.4">
      <c r="B65" s="244" t="s">
        <v>71</v>
      </c>
      <c r="C65" s="245"/>
      <c r="D65" s="250">
        <v>432</v>
      </c>
      <c r="E65" s="250">
        <v>605</v>
      </c>
      <c r="F65" s="250">
        <v>770</v>
      </c>
      <c r="G65" s="250">
        <v>880</v>
      </c>
      <c r="H65" s="250">
        <v>1052</v>
      </c>
      <c r="I65" s="250">
        <v>1197</v>
      </c>
      <c r="J65" s="250">
        <v>1402</v>
      </c>
      <c r="K65" s="250">
        <v>1515</v>
      </c>
      <c r="L65" s="251">
        <v>1850</v>
      </c>
    </row>
    <row r="66" spans="2:12" x14ac:dyDescent="0.4">
      <c r="B66" s="244" t="s">
        <v>60</v>
      </c>
      <c r="C66" s="245"/>
      <c r="D66" s="250">
        <v>146</v>
      </c>
      <c r="E66" s="250">
        <v>400</v>
      </c>
      <c r="F66" s="250">
        <v>742</v>
      </c>
      <c r="G66" s="250">
        <v>1070</v>
      </c>
      <c r="H66" s="250">
        <v>1286</v>
      </c>
      <c r="I66" s="250">
        <v>1400</v>
      </c>
      <c r="J66" s="250">
        <v>1733</v>
      </c>
      <c r="K66" s="250">
        <v>1823</v>
      </c>
      <c r="L66" s="251">
        <v>1500</v>
      </c>
    </row>
    <row r="67" spans="2:12" x14ac:dyDescent="0.4">
      <c r="B67" s="222" t="s">
        <v>881</v>
      </c>
      <c r="C67" s="235"/>
      <c r="D67" s="230">
        <v>927</v>
      </c>
      <c r="E67" s="230">
        <v>6358</v>
      </c>
      <c r="F67" s="230">
        <v>2672</v>
      </c>
      <c r="G67" s="230">
        <v>5899</v>
      </c>
      <c r="H67" s="230">
        <v>4520</v>
      </c>
      <c r="I67" s="230">
        <v>8135</v>
      </c>
      <c r="J67" s="230">
        <v>1752</v>
      </c>
      <c r="K67" s="230">
        <v>2876</v>
      </c>
      <c r="L67" s="231" t="s">
        <v>1129</v>
      </c>
    </row>
    <row r="68" spans="2:12" x14ac:dyDescent="0.4">
      <c r="B68" s="244" t="s">
        <v>61</v>
      </c>
      <c r="C68" s="245"/>
      <c r="D68" s="250">
        <v>269</v>
      </c>
      <c r="E68" s="250">
        <v>571</v>
      </c>
      <c r="F68" s="250">
        <v>832</v>
      </c>
      <c r="G68" s="250">
        <v>1359</v>
      </c>
      <c r="H68" s="250">
        <v>1114</v>
      </c>
      <c r="I68" s="250">
        <v>983</v>
      </c>
      <c r="J68" s="250">
        <v>1176</v>
      </c>
      <c r="K68" s="250">
        <v>1552</v>
      </c>
      <c r="L68" s="251" t="s">
        <v>1129</v>
      </c>
    </row>
    <row r="69" spans="2:12" x14ac:dyDescent="0.4">
      <c r="B69" s="244" t="s">
        <v>62</v>
      </c>
      <c r="C69" s="245"/>
      <c r="D69" s="250">
        <v>658</v>
      </c>
      <c r="E69" s="250">
        <v>5786</v>
      </c>
      <c r="F69" s="250">
        <v>1840</v>
      </c>
      <c r="G69" s="250">
        <v>4213</v>
      </c>
      <c r="H69" s="250">
        <v>3300</v>
      </c>
      <c r="I69" s="250">
        <v>7151</v>
      </c>
      <c r="J69" s="250">
        <v>172</v>
      </c>
      <c r="K69" s="250">
        <v>1324</v>
      </c>
      <c r="L69" s="251" t="s">
        <v>1129</v>
      </c>
    </row>
    <row r="70" spans="2:12" x14ac:dyDescent="0.4">
      <c r="B70" s="252" t="s">
        <v>63</v>
      </c>
      <c r="C70" s="253"/>
      <c r="D70" s="254" t="s">
        <v>1129</v>
      </c>
      <c r="E70" s="254" t="s">
        <v>1129</v>
      </c>
      <c r="F70" s="254" t="s">
        <v>1129</v>
      </c>
      <c r="G70" s="254">
        <v>326</v>
      </c>
      <c r="H70" s="254">
        <v>105</v>
      </c>
      <c r="I70" s="254" t="s">
        <v>1129</v>
      </c>
      <c r="J70" s="254">
        <v>403</v>
      </c>
      <c r="K70" s="254" t="s">
        <v>1129</v>
      </c>
      <c r="L70" s="255" t="s">
        <v>1129</v>
      </c>
    </row>
    <row r="71" spans="2:12" x14ac:dyDescent="0.4">
      <c r="B71" s="274" t="s">
        <v>976</v>
      </c>
      <c r="L71" s="216"/>
    </row>
    <row r="72" spans="2:12" x14ac:dyDescent="0.4">
      <c r="B72" s="274" t="s">
        <v>977</v>
      </c>
      <c r="L72" s="216"/>
    </row>
    <row r="73" spans="2:12" x14ac:dyDescent="0.4">
      <c r="B73" s="274" t="s">
        <v>978</v>
      </c>
      <c r="L73" s="216"/>
    </row>
    <row r="74" spans="2:12" x14ac:dyDescent="0.4">
      <c r="B74" s="274" t="s">
        <v>979</v>
      </c>
      <c r="L74" s="216"/>
    </row>
    <row r="75" spans="2:12" x14ac:dyDescent="0.4">
      <c r="B75" s="274" t="s">
        <v>980</v>
      </c>
      <c r="L75" s="216"/>
    </row>
    <row r="76" spans="2:12" x14ac:dyDescent="0.4">
      <c r="L76" s="216"/>
    </row>
    <row r="77" spans="2:12" s="217" customFormat="1" ht="18" x14ac:dyDescent="0.35">
      <c r="C77" s="237"/>
    </row>
    <row r="78" spans="2:12" x14ac:dyDescent="0.4">
      <c r="B78" s="218" t="s">
        <v>1073</v>
      </c>
      <c r="C78" s="219" t="s">
        <v>949</v>
      </c>
      <c r="D78" s="219" t="s">
        <v>79</v>
      </c>
      <c r="E78" s="219" t="s">
        <v>80</v>
      </c>
      <c r="F78" s="219" t="s">
        <v>81</v>
      </c>
      <c r="G78" s="219" t="s">
        <v>9</v>
      </c>
      <c r="H78" s="219" t="s">
        <v>7</v>
      </c>
      <c r="I78" s="219" t="s">
        <v>8</v>
      </c>
      <c r="J78" s="219" t="s">
        <v>3</v>
      </c>
      <c r="K78" s="219" t="s">
        <v>6</v>
      </c>
      <c r="L78" s="220" t="s">
        <v>82</v>
      </c>
    </row>
    <row r="79" spans="2:12" ht="19.5" thickBot="1" x14ac:dyDescent="0.45">
      <c r="B79" s="282"/>
      <c r="C79" s="283"/>
      <c r="D79" s="283"/>
      <c r="E79" s="283"/>
      <c r="F79" s="283"/>
      <c r="G79" s="283"/>
      <c r="H79" s="283"/>
      <c r="I79" s="283"/>
      <c r="J79" s="283"/>
      <c r="K79" s="283"/>
      <c r="L79" s="284" t="s">
        <v>870</v>
      </c>
    </row>
    <row r="80" spans="2:12" ht="19.5" thickTop="1" x14ac:dyDescent="0.4">
      <c r="B80" s="277" t="s">
        <v>902</v>
      </c>
      <c r="C80" s="235"/>
      <c r="D80" s="230"/>
      <c r="E80" s="230"/>
      <c r="F80" s="230"/>
      <c r="G80" s="230"/>
      <c r="H80" s="230"/>
      <c r="I80" s="230"/>
      <c r="J80" s="230"/>
      <c r="K80" s="230"/>
      <c r="L80" s="231"/>
    </row>
    <row r="81" spans="2:12" x14ac:dyDescent="0.4">
      <c r="B81" s="222" t="s">
        <v>209</v>
      </c>
      <c r="C81" s="235"/>
      <c r="D81" s="240">
        <v>3.7143664287531575</v>
      </c>
      <c r="E81" s="240">
        <v>13.629634345471375</v>
      </c>
      <c r="F81" s="240">
        <v>13.34847397051182</v>
      </c>
      <c r="G81" s="240">
        <v>13.612571684341933</v>
      </c>
      <c r="H81" s="240">
        <v>10.930209898572073</v>
      </c>
      <c r="I81" s="240">
        <v>10.413845966857128</v>
      </c>
      <c r="J81" s="240">
        <v>11.812272191367445</v>
      </c>
      <c r="K81" s="240">
        <v>3.0903271979659586</v>
      </c>
      <c r="L81" s="241">
        <v>2.8565974538296457</v>
      </c>
    </row>
    <row r="82" spans="2:12" x14ac:dyDescent="0.4">
      <c r="B82" s="244" t="s">
        <v>10</v>
      </c>
      <c r="C82" s="245"/>
      <c r="D82" s="246">
        <v>2.6764582603805431</v>
      </c>
      <c r="E82" s="246">
        <v>5.4781536953927068</v>
      </c>
      <c r="F82" s="246">
        <v>3.8042583204473068</v>
      </c>
      <c r="G82" s="246">
        <v>4.7139209005234273</v>
      </c>
      <c r="H82" s="246">
        <v>4.5714470304396349</v>
      </c>
      <c r="I82" s="246">
        <v>8.3958390299183385</v>
      </c>
      <c r="J82" s="246">
        <v>9.0654038692254737</v>
      </c>
      <c r="K82" s="246">
        <v>-2.1720968292615384</v>
      </c>
      <c r="L82" s="247">
        <v>2.7466775763452134</v>
      </c>
    </row>
    <row r="83" spans="2:12" x14ac:dyDescent="0.4">
      <c r="B83" s="244" t="s">
        <v>11</v>
      </c>
      <c r="C83" s="245"/>
      <c r="D83" s="246">
        <v>7.9232241311138596</v>
      </c>
      <c r="E83" s="246">
        <v>48.446187943782149</v>
      </c>
      <c r="F83" s="246">
        <v>41.823870006273324</v>
      </c>
      <c r="G83" s="246">
        <v>32.689976093032435</v>
      </c>
      <c r="H83" s="246">
        <v>20.572240825263897</v>
      </c>
      <c r="I83" s="246">
        <v>12.526864633266976</v>
      </c>
      <c r="J83" s="246">
        <v>1.9623600290333387</v>
      </c>
      <c r="K83" s="246">
        <v>11.04072491436845</v>
      </c>
      <c r="L83" s="247">
        <v>4.089704178129816</v>
      </c>
    </row>
    <row r="84" spans="2:12" x14ac:dyDescent="0.4">
      <c r="B84" s="244" t="s">
        <v>14</v>
      </c>
      <c r="C84" s="245"/>
      <c r="D84" s="246">
        <v>9.643606780105074</v>
      </c>
      <c r="E84" s="246">
        <v>11.381908383043914</v>
      </c>
      <c r="F84" s="246">
        <v>11.361078556562587</v>
      </c>
      <c r="G84" s="246">
        <v>19.133562995567143</v>
      </c>
      <c r="H84" s="246">
        <v>26.058653369887352</v>
      </c>
      <c r="I84" s="246">
        <v>26.839159432786296</v>
      </c>
      <c r="J84" s="246">
        <v>222.5701651375951</v>
      </c>
      <c r="K84" s="246">
        <v>2.4532256002471886</v>
      </c>
      <c r="L84" s="247">
        <v>0.2520308042822883</v>
      </c>
    </row>
    <row r="85" spans="2:12" x14ac:dyDescent="0.4">
      <c r="B85" s="244" t="s">
        <v>15</v>
      </c>
      <c r="C85" s="245"/>
      <c r="D85" s="246">
        <v>-2.4774113456348501</v>
      </c>
      <c r="E85" s="246">
        <v>-13.78616755909372</v>
      </c>
      <c r="F85" s="246">
        <v>-12.631470900081421</v>
      </c>
      <c r="G85" s="246">
        <v>-19.394432036241728</v>
      </c>
      <c r="H85" s="246">
        <v>17.793315476155147</v>
      </c>
      <c r="I85" s="246">
        <v>-1.6029936474443285</v>
      </c>
      <c r="J85" s="246">
        <v>14.616701061250549</v>
      </c>
      <c r="K85" s="246">
        <v>2.2220951637536013</v>
      </c>
      <c r="L85" s="247">
        <v>-50.401911989098821</v>
      </c>
    </row>
    <row r="86" spans="2:12" x14ac:dyDescent="0.4">
      <c r="B86" s="222" t="s">
        <v>24</v>
      </c>
      <c r="C86" s="235"/>
      <c r="D86" s="240">
        <v>10.366250665599219</v>
      </c>
      <c r="E86" s="240">
        <v>14.616650586061454</v>
      </c>
      <c r="F86" s="240">
        <v>20.09173814547005</v>
      </c>
      <c r="G86" s="240">
        <v>8.6516332721808133</v>
      </c>
      <c r="H86" s="240">
        <v>10.918659259822805</v>
      </c>
      <c r="I86" s="240">
        <v>4.2432559453089214</v>
      </c>
      <c r="J86" s="240">
        <v>9.413069393191531E-2</v>
      </c>
      <c r="K86" s="240">
        <v>-12.781047449912709</v>
      </c>
      <c r="L86" s="241">
        <v>12.372964509130435</v>
      </c>
    </row>
    <row r="87" spans="2:12" x14ac:dyDescent="0.4">
      <c r="B87" s="244" t="s">
        <v>10</v>
      </c>
      <c r="C87" s="245"/>
      <c r="D87" s="246">
        <v>3.8475718478594434</v>
      </c>
      <c r="E87" s="246">
        <v>13.149583157681954</v>
      </c>
      <c r="F87" s="246">
        <v>9.007266319626229</v>
      </c>
      <c r="G87" s="246">
        <v>7.7936835851027508</v>
      </c>
      <c r="H87" s="246">
        <v>17.309146365548635</v>
      </c>
      <c r="I87" s="246">
        <v>9.4523203888105645</v>
      </c>
      <c r="J87" s="246">
        <v>6.0359393192859434</v>
      </c>
      <c r="K87" s="246">
        <v>-8.4361524074311518</v>
      </c>
      <c r="L87" s="247">
        <v>-47.468324380761665</v>
      </c>
    </row>
    <row r="88" spans="2:12" x14ac:dyDescent="0.4">
      <c r="B88" s="244" t="s">
        <v>11</v>
      </c>
      <c r="C88" s="245"/>
      <c r="D88" s="246">
        <v>31.918888223019025</v>
      </c>
      <c r="E88" s="246">
        <v>26.651971379225682</v>
      </c>
      <c r="F88" s="246">
        <v>86.130864057864983</v>
      </c>
      <c r="G88" s="246">
        <v>19.104496532245395</v>
      </c>
      <c r="H88" s="246">
        <v>0.11843231025361334</v>
      </c>
      <c r="I88" s="246">
        <v>26.680710977945822</v>
      </c>
      <c r="J88" s="246">
        <v>-2.1082166014392389</v>
      </c>
      <c r="K88" s="246">
        <v>10.177145997877179</v>
      </c>
      <c r="L88" s="247">
        <v>-37.001900735812285</v>
      </c>
    </row>
    <row r="89" spans="2:12" x14ac:dyDescent="0.4">
      <c r="B89" s="244" t="s">
        <v>14</v>
      </c>
      <c r="C89" s="245"/>
      <c r="D89" s="246">
        <v>37.13581649423601</v>
      </c>
      <c r="E89" s="246">
        <v>-18.996927083917249</v>
      </c>
      <c r="F89" s="246">
        <v>25.792307375976264</v>
      </c>
      <c r="G89" s="246">
        <v>31.543985277256613</v>
      </c>
      <c r="H89" s="246">
        <v>18.229404721325725</v>
      </c>
      <c r="I89" s="246">
        <v>-13.061213497183378</v>
      </c>
      <c r="J89" s="246">
        <v>127.21209055958096</v>
      </c>
      <c r="K89" s="246">
        <v>8.4045538248566523</v>
      </c>
      <c r="L89" s="247">
        <v>-50.635706966608986</v>
      </c>
    </row>
    <row r="90" spans="2:12" x14ac:dyDescent="0.4">
      <c r="B90" s="244" t="s">
        <v>15</v>
      </c>
      <c r="C90" s="245"/>
      <c r="D90" s="246" t="s">
        <v>1129</v>
      </c>
      <c r="E90" s="246" t="s">
        <v>1129</v>
      </c>
      <c r="F90" s="246">
        <v>-20.43787654867738</v>
      </c>
      <c r="G90" s="246">
        <v>-93.242341853423824</v>
      </c>
      <c r="H90" s="246">
        <v>631.95342214632467</v>
      </c>
      <c r="I90" s="246" t="s">
        <v>1129</v>
      </c>
      <c r="J90" s="246" t="s">
        <v>1129</v>
      </c>
      <c r="K90" s="246" t="s">
        <v>1129</v>
      </c>
      <c r="L90" s="247" t="s">
        <v>1129</v>
      </c>
    </row>
    <row r="91" spans="2:12" x14ac:dyDescent="0.4">
      <c r="B91" s="222" t="s">
        <v>48</v>
      </c>
      <c r="C91" s="235"/>
      <c r="D91" s="240">
        <v>9.6031126747408102</v>
      </c>
      <c r="E91" s="240">
        <v>14.844945878053405</v>
      </c>
      <c r="F91" s="240">
        <v>20.329402816973353</v>
      </c>
      <c r="G91" s="240">
        <v>7.2534185013754859</v>
      </c>
      <c r="H91" s="240">
        <v>13.042007717814496</v>
      </c>
      <c r="I91" s="240">
        <v>3.6437522400369904</v>
      </c>
      <c r="J91" s="240">
        <v>7.146956188234399</v>
      </c>
      <c r="K91" s="240">
        <v>-17.528384176291979</v>
      </c>
      <c r="L91" s="241">
        <v>8.7261839748631544</v>
      </c>
    </row>
    <row r="92" spans="2:12" x14ac:dyDescent="0.4">
      <c r="B92" s="222" t="s">
        <v>899</v>
      </c>
      <c r="C92" s="235"/>
      <c r="D92" s="240">
        <v>24.069666831645907</v>
      </c>
      <c r="E92" s="240">
        <v>9.5908286831938305</v>
      </c>
      <c r="F92" s="240">
        <v>29.385389266847461</v>
      </c>
      <c r="G92" s="240">
        <v>35.149939414529129</v>
      </c>
      <c r="H92" s="240">
        <v>-25.342314567789604</v>
      </c>
      <c r="I92" s="240">
        <v>-1.0160263525618496</v>
      </c>
      <c r="J92" s="240">
        <v>-9.4069414925831101</v>
      </c>
      <c r="K92" s="240">
        <v>-28.84325095032214</v>
      </c>
      <c r="L92" s="241">
        <v>10.728395636012333</v>
      </c>
    </row>
    <row r="93" spans="2:12" x14ac:dyDescent="0.4">
      <c r="B93" s="222" t="s">
        <v>102</v>
      </c>
      <c r="C93" s="235"/>
      <c r="D93" s="240" t="s">
        <v>1129</v>
      </c>
      <c r="E93" s="240">
        <v>22.715437736548605</v>
      </c>
      <c r="F93" s="240">
        <v>25.956031338795537</v>
      </c>
      <c r="G93" s="240">
        <v>13.331313328384265</v>
      </c>
      <c r="H93" s="240">
        <v>13.283859968850553</v>
      </c>
      <c r="I93" s="240">
        <v>6.1337650795507459</v>
      </c>
      <c r="J93" s="240">
        <v>6.1135094298132131</v>
      </c>
      <c r="K93" s="240">
        <v>-6.407505622073451</v>
      </c>
      <c r="L93" s="241">
        <v>7.8330947580122379</v>
      </c>
    </row>
    <row r="94" spans="2:12" x14ac:dyDescent="0.4">
      <c r="B94" s="244" t="s">
        <v>10</v>
      </c>
      <c r="C94" s="245"/>
      <c r="D94" s="246" t="s">
        <v>1129</v>
      </c>
      <c r="E94" s="246">
        <v>13.230475732468916</v>
      </c>
      <c r="F94" s="246">
        <v>8.9906954704978439</v>
      </c>
      <c r="G94" s="246">
        <v>7.6556343614547107</v>
      </c>
      <c r="H94" s="246">
        <v>16.893478340946146</v>
      </c>
      <c r="I94" s="246">
        <v>9.4072704914943461</v>
      </c>
      <c r="J94" s="246">
        <v>6.1029471853611295</v>
      </c>
      <c r="K94" s="246">
        <v>-8.0132508483452334</v>
      </c>
      <c r="L94" s="247">
        <v>-43.717525479967158</v>
      </c>
    </row>
    <row r="95" spans="2:12" x14ac:dyDescent="0.4">
      <c r="B95" s="244" t="s">
        <v>11</v>
      </c>
      <c r="C95" s="245"/>
      <c r="D95" s="246" t="s">
        <v>1129</v>
      </c>
      <c r="E95" s="246">
        <v>51.213935614127834</v>
      </c>
      <c r="F95" s="246">
        <v>74.32339923386489</v>
      </c>
      <c r="G95" s="246">
        <v>24.53837788407305</v>
      </c>
      <c r="H95" s="246">
        <v>10.131583826679247</v>
      </c>
      <c r="I95" s="246">
        <v>17.071100230905966</v>
      </c>
      <c r="J95" s="246">
        <v>-1.022698362652108</v>
      </c>
      <c r="K95" s="246">
        <v>9.5015723042894287</v>
      </c>
      <c r="L95" s="247">
        <v>-18.270261947048883</v>
      </c>
    </row>
    <row r="96" spans="2:12" x14ac:dyDescent="0.4">
      <c r="B96" s="252" t="s">
        <v>14</v>
      </c>
      <c r="C96" s="253"/>
      <c r="D96" s="289" t="s">
        <v>1129</v>
      </c>
      <c r="E96" s="289">
        <v>-11.509604551089458</v>
      </c>
      <c r="F96" s="289">
        <v>23.182370146152454</v>
      </c>
      <c r="G96" s="289">
        <v>32.652216102036832</v>
      </c>
      <c r="H96" s="289">
        <v>19.500293539089331</v>
      </c>
      <c r="I96" s="289">
        <v>-6.6585768963365659</v>
      </c>
      <c r="J96" s="289">
        <v>252.90774042978637</v>
      </c>
      <c r="K96" s="289">
        <v>0.59253407591512985</v>
      </c>
      <c r="L96" s="290">
        <v>-26.515612637007212</v>
      </c>
    </row>
    <row r="97" spans="2:12" x14ac:dyDescent="0.4">
      <c r="B97" s="221" t="s">
        <v>903</v>
      </c>
      <c r="C97" s="234"/>
      <c r="D97" s="228"/>
      <c r="E97" s="228"/>
      <c r="F97" s="228"/>
      <c r="G97" s="228"/>
      <c r="H97" s="228"/>
      <c r="I97" s="228"/>
      <c r="J97" s="228"/>
      <c r="K97" s="228"/>
      <c r="L97" s="229"/>
    </row>
    <row r="98" spans="2:12" x14ac:dyDescent="0.4">
      <c r="B98" s="222" t="s">
        <v>889</v>
      </c>
      <c r="C98" s="235"/>
      <c r="D98" s="242">
        <v>5.5871777031887611</v>
      </c>
      <c r="E98" s="242">
        <v>5.6357093662877009</v>
      </c>
      <c r="F98" s="242">
        <v>5.970985843675928</v>
      </c>
      <c r="G98" s="242">
        <v>5.7102603571279928</v>
      </c>
      <c r="H98" s="242">
        <v>5.709665774690893</v>
      </c>
      <c r="I98" s="242">
        <v>5.3905752987893605</v>
      </c>
      <c r="J98" s="242">
        <v>4.825632624199196</v>
      </c>
      <c r="K98" s="242">
        <v>4.0826975169643971</v>
      </c>
      <c r="L98" s="243">
        <v>4.4604316546762588</v>
      </c>
    </row>
    <row r="99" spans="2:12" x14ac:dyDescent="0.4">
      <c r="B99" s="244" t="s">
        <v>10</v>
      </c>
      <c r="C99" s="245"/>
      <c r="D99" s="248">
        <v>9.7410807768671361</v>
      </c>
      <c r="E99" s="248">
        <v>10.449549890594731</v>
      </c>
      <c r="F99" s="248">
        <v>10.973315413784968</v>
      </c>
      <c r="G99" s="248">
        <v>11.296053852445851</v>
      </c>
      <c r="H99" s="248">
        <v>12.672010117101646</v>
      </c>
      <c r="I99" s="248">
        <v>12.795518017296196</v>
      </c>
      <c r="J99" s="248">
        <v>12.440102213050967</v>
      </c>
      <c r="K99" s="248">
        <v>11.643545309192369</v>
      </c>
      <c r="L99" s="249">
        <v>5.9530386740331496</v>
      </c>
    </row>
    <row r="100" spans="2:12" x14ac:dyDescent="0.4">
      <c r="B100" s="244" t="s">
        <v>11</v>
      </c>
      <c r="C100" s="245"/>
      <c r="D100" s="248">
        <v>5.7586002759716894</v>
      </c>
      <c r="E100" s="248">
        <v>4.9131479052393994</v>
      </c>
      <c r="F100" s="248">
        <v>6.4480574730181042</v>
      </c>
      <c r="G100" s="248">
        <v>5.7878723137032138</v>
      </c>
      <c r="H100" s="248">
        <v>4.8060208427217619</v>
      </c>
      <c r="I100" s="248">
        <v>5.4105314256736801</v>
      </c>
      <c r="J100" s="248">
        <v>5.1945303172890416</v>
      </c>
      <c r="K100" s="248">
        <v>5.1541317440039256</v>
      </c>
      <c r="L100" s="249">
        <v>3.119429590017825</v>
      </c>
    </row>
    <row r="101" spans="2:12" x14ac:dyDescent="0.4">
      <c r="B101" s="244" t="s">
        <v>14</v>
      </c>
      <c r="C101" s="245"/>
      <c r="D101" s="248">
        <v>12.369646855019587</v>
      </c>
      <c r="E101" s="248">
        <v>8.995890092828402</v>
      </c>
      <c r="F101" s="248">
        <v>10.161663180217854</v>
      </c>
      <c r="G101" s="248">
        <v>11.220227433479476</v>
      </c>
      <c r="H101" s="248">
        <v>10.523361743407717</v>
      </c>
      <c r="I101" s="248">
        <v>7.2129798399274536</v>
      </c>
      <c r="J101" s="248">
        <v>5.080681370191046</v>
      </c>
      <c r="K101" s="248">
        <v>5.3758092420712691</v>
      </c>
      <c r="L101" s="249">
        <v>2.6470588235294117</v>
      </c>
    </row>
    <row r="102" spans="2:12" x14ac:dyDescent="0.4">
      <c r="B102" s="244" t="s">
        <v>15</v>
      </c>
      <c r="C102" s="245"/>
      <c r="D102" s="248" t="s">
        <v>1129</v>
      </c>
      <c r="E102" s="248">
        <v>17.716460208257725</v>
      </c>
      <c r="F102" s="248">
        <v>16.133488897332938</v>
      </c>
      <c r="G102" s="248">
        <v>1.3525691268471371</v>
      </c>
      <c r="H102" s="248">
        <v>8.4047010399808055</v>
      </c>
      <c r="I102" s="248" t="s">
        <v>1129</v>
      </c>
      <c r="J102" s="248" t="s">
        <v>1129</v>
      </c>
      <c r="K102" s="248" t="s">
        <v>1129</v>
      </c>
      <c r="L102" s="249" t="s">
        <v>1129</v>
      </c>
    </row>
    <row r="103" spans="2:12" x14ac:dyDescent="0.4">
      <c r="B103" s="222" t="s">
        <v>890</v>
      </c>
      <c r="C103" s="235"/>
      <c r="D103" s="242">
        <v>5.5435874026836629</v>
      </c>
      <c r="E103" s="242">
        <v>5.602878147929526</v>
      </c>
      <c r="F103" s="242">
        <v>5.9479493457673165</v>
      </c>
      <c r="G103" s="242">
        <v>5.6150291376115824</v>
      </c>
      <c r="H103" s="242">
        <v>5.7219234299656021</v>
      </c>
      <c r="I103" s="242">
        <v>5.3710801314703831</v>
      </c>
      <c r="J103" s="242">
        <v>5.146974265447267</v>
      </c>
      <c r="K103" s="242">
        <v>4.1175471628811948</v>
      </c>
      <c r="L103" s="243">
        <v>4.3525179856115104</v>
      </c>
    </row>
    <row r="104" spans="2:12" x14ac:dyDescent="0.4">
      <c r="B104" s="222" t="s">
        <v>891</v>
      </c>
      <c r="C104" s="235"/>
      <c r="D104" s="242">
        <v>3.7808292652735322</v>
      </c>
      <c r="E104" s="242">
        <v>3.6464450024652457</v>
      </c>
      <c r="F104" s="242">
        <v>4.1623560473064387</v>
      </c>
      <c r="G104" s="242">
        <v>4.9514077471823805</v>
      </c>
      <c r="H104" s="242">
        <v>3.332371248316822</v>
      </c>
      <c r="I104" s="242">
        <v>2.9874092776904466</v>
      </c>
      <c r="J104" s="242">
        <v>2.4204726205385665</v>
      </c>
      <c r="K104" s="242">
        <v>1.6706995459480627</v>
      </c>
      <c r="L104" s="243">
        <v>1.7985611510791366</v>
      </c>
    </row>
    <row r="105" spans="2:12" x14ac:dyDescent="0.4">
      <c r="B105" s="222" t="s">
        <v>893</v>
      </c>
      <c r="C105" s="235"/>
      <c r="D105" s="242">
        <v>6.472643621638742</v>
      </c>
      <c r="E105" s="242">
        <v>6.990194942695716</v>
      </c>
      <c r="F105" s="242">
        <v>7.7677023997299424</v>
      </c>
      <c r="G105" s="242">
        <v>7.7484727390143435</v>
      </c>
      <c r="H105" s="242">
        <v>7.9128751450262591</v>
      </c>
      <c r="I105" s="242">
        <v>7.6061405559418898</v>
      </c>
      <c r="J105" s="242">
        <v>7.2184765749688271</v>
      </c>
      <c r="K105" s="242">
        <v>6.5534298573192844</v>
      </c>
      <c r="L105" s="243">
        <v>6.8705035971223012</v>
      </c>
    </row>
    <row r="106" spans="2:12" x14ac:dyDescent="0.4">
      <c r="B106" s="244" t="s">
        <v>10</v>
      </c>
      <c r="C106" s="245"/>
      <c r="D106" s="248">
        <v>9.8458181722952745</v>
      </c>
      <c r="E106" s="248">
        <v>10.569455726765135</v>
      </c>
      <c r="F106" s="248">
        <v>11.097544060751249</v>
      </c>
      <c r="G106" s="248">
        <v>11.409305806143278</v>
      </c>
      <c r="H106" s="248">
        <v>12.753705519131071</v>
      </c>
      <c r="I106" s="248">
        <v>12.872709155517558</v>
      </c>
      <c r="J106" s="248">
        <v>12.523058011118641</v>
      </c>
      <c r="K106" s="248">
        <v>11.775325429084276</v>
      </c>
      <c r="L106" s="249">
        <v>6.4502762430939224</v>
      </c>
    </row>
    <row r="107" spans="2:12" x14ac:dyDescent="0.4">
      <c r="B107" s="244" t="s">
        <v>11</v>
      </c>
      <c r="C107" s="245"/>
      <c r="D107" s="248">
        <v>9.0254256782201683</v>
      </c>
      <c r="E107" s="248">
        <v>9.1937028245772847</v>
      </c>
      <c r="F107" s="248">
        <v>11.300478035576139</v>
      </c>
      <c r="G107" s="248">
        <v>10.606251092234151</v>
      </c>
      <c r="H107" s="248">
        <v>9.687828834034919</v>
      </c>
      <c r="I107" s="248">
        <v>10.079057868940774</v>
      </c>
      <c r="J107" s="248">
        <v>9.7839825464060883</v>
      </c>
      <c r="K107" s="248">
        <v>9.6483652556789092</v>
      </c>
      <c r="L107" s="249">
        <v>7.5757575757575761</v>
      </c>
    </row>
    <row r="108" spans="2:12" x14ac:dyDescent="0.4">
      <c r="B108" s="252" t="s">
        <v>14</v>
      </c>
      <c r="C108" s="253"/>
      <c r="D108" s="287">
        <v>13.862452221016335</v>
      </c>
      <c r="E108" s="287">
        <v>11.013403314214608</v>
      </c>
      <c r="F108" s="287">
        <v>12.182507041105676</v>
      </c>
      <c r="G108" s="287">
        <v>13.564914168994232</v>
      </c>
      <c r="H108" s="287">
        <v>12.859182465410873</v>
      </c>
      <c r="I108" s="287">
        <v>9.4631216151127013</v>
      </c>
      <c r="J108" s="287">
        <v>10.35312383951304</v>
      </c>
      <c r="K108" s="287">
        <v>10.165096867539445</v>
      </c>
      <c r="L108" s="288">
        <v>7.4509803921568629</v>
      </c>
    </row>
    <row r="109" spans="2:12" x14ac:dyDescent="0.4">
      <c r="B109" s="221" t="s">
        <v>1094</v>
      </c>
      <c r="C109" s="234"/>
      <c r="D109" s="228"/>
      <c r="E109" s="228"/>
      <c r="F109" s="228"/>
      <c r="G109" s="228"/>
      <c r="H109" s="228"/>
      <c r="I109" s="228"/>
      <c r="J109" s="228"/>
      <c r="K109" s="228"/>
      <c r="L109" s="229"/>
    </row>
    <row r="110" spans="2:12" x14ac:dyDescent="0.4">
      <c r="B110" s="222" t="s">
        <v>1185</v>
      </c>
      <c r="C110" s="235" t="s">
        <v>952</v>
      </c>
      <c r="D110" s="291">
        <v>28.51</v>
      </c>
      <c r="E110" s="291">
        <v>29.53</v>
      </c>
      <c r="F110" s="291">
        <v>37.5</v>
      </c>
      <c r="G110" s="291">
        <v>50.33</v>
      </c>
      <c r="H110" s="291">
        <v>37.51</v>
      </c>
      <c r="I110" s="291">
        <v>37.08</v>
      </c>
      <c r="J110" s="291">
        <v>33.53</v>
      </c>
      <c r="K110" s="291">
        <v>24.11</v>
      </c>
      <c r="L110" s="292">
        <v>26.69</v>
      </c>
    </row>
    <row r="111" spans="2:12" x14ac:dyDescent="0.4">
      <c r="B111" s="222" t="s">
        <v>912</v>
      </c>
      <c r="C111" s="235" t="s">
        <v>952</v>
      </c>
      <c r="D111" s="291">
        <v>112.54</v>
      </c>
      <c r="E111" s="291">
        <v>127.15</v>
      </c>
      <c r="F111" s="291">
        <v>148</v>
      </c>
      <c r="G111" s="291">
        <v>177.7</v>
      </c>
      <c r="H111" s="291">
        <v>195.51</v>
      </c>
      <c r="I111" s="291">
        <v>212.96</v>
      </c>
      <c r="J111" s="291">
        <v>227.83</v>
      </c>
      <c r="K111" s="302">
        <v>222.07</v>
      </c>
      <c r="L111" s="243" t="s">
        <v>1129</v>
      </c>
    </row>
    <row r="112" spans="2:12" x14ac:dyDescent="0.4">
      <c r="B112" s="222" t="s">
        <v>909</v>
      </c>
      <c r="C112" s="235" t="s">
        <v>952</v>
      </c>
      <c r="D112" s="291">
        <v>14.3</v>
      </c>
      <c r="E112" s="291">
        <v>15</v>
      </c>
      <c r="F112" s="291">
        <v>19</v>
      </c>
      <c r="G112" s="291">
        <v>19.5</v>
      </c>
      <c r="H112" s="291">
        <v>19.5</v>
      </c>
      <c r="I112" s="291">
        <v>20</v>
      </c>
      <c r="J112" s="291">
        <v>20</v>
      </c>
      <c r="K112" s="291">
        <v>20</v>
      </c>
      <c r="L112" s="292">
        <v>20</v>
      </c>
    </row>
    <row r="113" spans="2:12" x14ac:dyDescent="0.4">
      <c r="B113" s="222" t="s">
        <v>910</v>
      </c>
      <c r="C113" s="235"/>
      <c r="D113" s="242">
        <v>50.3</v>
      </c>
      <c r="E113" s="242">
        <v>50.8</v>
      </c>
      <c r="F113" s="242">
        <v>50.7</v>
      </c>
      <c r="G113" s="242">
        <v>38.700000000000003</v>
      </c>
      <c r="H113" s="242">
        <v>52</v>
      </c>
      <c r="I113" s="242">
        <v>53.9</v>
      </c>
      <c r="J113" s="242">
        <v>59.6</v>
      </c>
      <c r="K113" s="295">
        <v>83</v>
      </c>
      <c r="L113" s="243">
        <v>74.900000000000006</v>
      </c>
    </row>
    <row r="114" spans="2:12" x14ac:dyDescent="0.4">
      <c r="B114" s="224" t="s">
        <v>911</v>
      </c>
      <c r="C114" s="236" t="s">
        <v>953</v>
      </c>
      <c r="D114" s="232">
        <v>91136700</v>
      </c>
      <c r="E114" s="232">
        <v>93350700</v>
      </c>
      <c r="F114" s="232">
        <v>94125600</v>
      </c>
      <c r="G114" s="232">
        <v>94325700</v>
      </c>
      <c r="H114" s="232">
        <v>94437900</v>
      </c>
      <c r="I114" s="232">
        <v>94579550</v>
      </c>
      <c r="J114" s="232">
        <v>94653362</v>
      </c>
      <c r="K114" s="230">
        <v>94741793</v>
      </c>
      <c r="L114" s="233" t="s">
        <v>1129</v>
      </c>
    </row>
    <row r="115" spans="2:12" x14ac:dyDescent="0.4">
      <c r="B115" s="227" t="s">
        <v>1162</v>
      </c>
      <c r="C115" s="234"/>
      <c r="D115" s="228"/>
      <c r="E115" s="228"/>
      <c r="F115" s="228"/>
      <c r="G115" s="228"/>
      <c r="H115" s="228"/>
      <c r="I115" s="228"/>
      <c r="J115" s="228"/>
      <c r="K115" s="228"/>
      <c r="L115" s="229"/>
    </row>
    <row r="116" spans="2:12" x14ac:dyDescent="0.4">
      <c r="B116" s="222" t="s">
        <v>1141</v>
      </c>
      <c r="C116" s="235"/>
      <c r="D116" s="242">
        <v>26.4</v>
      </c>
      <c r="E116" s="242">
        <v>24.5</v>
      </c>
      <c r="F116" s="242">
        <v>27.2</v>
      </c>
      <c r="G116" s="242">
        <v>30.9</v>
      </c>
      <c r="H116" s="242">
        <v>20.100000000000001</v>
      </c>
      <c r="I116" s="242">
        <v>18.100000000000001</v>
      </c>
      <c r="J116" s="242">
        <v>15.2</v>
      </c>
      <c r="K116" s="242">
        <v>10.7</v>
      </c>
      <c r="L116" s="243">
        <v>12</v>
      </c>
    </row>
    <row r="117" spans="2:12" x14ac:dyDescent="0.4">
      <c r="B117" s="222" t="s">
        <v>892</v>
      </c>
      <c r="C117" s="235"/>
      <c r="D117" s="242">
        <v>10.7</v>
      </c>
      <c r="E117" s="242">
        <v>8.8000000000000007</v>
      </c>
      <c r="F117" s="242">
        <v>8.4</v>
      </c>
      <c r="G117" s="242">
        <v>9.1999999999999993</v>
      </c>
      <c r="H117" s="242">
        <v>6</v>
      </c>
      <c r="I117" s="242">
        <v>5.4</v>
      </c>
      <c r="J117" s="242">
        <v>4.5</v>
      </c>
      <c r="K117" s="242">
        <v>3.1</v>
      </c>
      <c r="L117" s="243" t="s">
        <v>1129</v>
      </c>
    </row>
    <row r="118" spans="2:12" x14ac:dyDescent="0.4">
      <c r="B118" s="222" t="s">
        <v>914</v>
      </c>
      <c r="C118" s="235"/>
      <c r="D118" s="242" t="s">
        <v>1129</v>
      </c>
      <c r="E118" s="242" t="s">
        <v>1129</v>
      </c>
      <c r="F118" s="242" t="s">
        <v>1129</v>
      </c>
      <c r="G118" s="242" t="s">
        <v>1129</v>
      </c>
      <c r="H118" s="242">
        <v>10</v>
      </c>
      <c r="I118" s="242">
        <v>8.8000000000000007</v>
      </c>
      <c r="J118" s="242">
        <v>9.1</v>
      </c>
      <c r="K118" s="295">
        <v>7.9</v>
      </c>
      <c r="L118" s="243">
        <v>9.1</v>
      </c>
    </row>
    <row r="119" spans="2:12" x14ac:dyDescent="0.4">
      <c r="B119" s="222" t="s">
        <v>1142</v>
      </c>
      <c r="C119" s="235"/>
      <c r="D119" s="242" t="s">
        <v>1135</v>
      </c>
      <c r="E119" s="242" t="s">
        <v>1135</v>
      </c>
      <c r="F119" s="242" t="s">
        <v>1129</v>
      </c>
      <c r="G119" s="242">
        <v>5.4</v>
      </c>
      <c r="H119" s="242">
        <v>6</v>
      </c>
      <c r="I119" s="242">
        <v>6.1</v>
      </c>
      <c r="J119" s="242">
        <v>6.1</v>
      </c>
      <c r="K119" s="295">
        <v>5.0999999999999996</v>
      </c>
      <c r="L119" s="243" t="s">
        <v>1129</v>
      </c>
    </row>
    <row r="120" spans="2:12" x14ac:dyDescent="0.4">
      <c r="B120" s="222" t="s">
        <v>915</v>
      </c>
      <c r="C120" s="235"/>
      <c r="D120" s="242">
        <v>43.1</v>
      </c>
      <c r="E120" s="242">
        <v>31.5</v>
      </c>
      <c r="F120" s="242">
        <v>30.4</v>
      </c>
      <c r="G120" s="242">
        <v>29</v>
      </c>
      <c r="H120" s="242">
        <v>30.7</v>
      </c>
      <c r="I120" s="242">
        <v>28.5</v>
      </c>
      <c r="J120" s="242">
        <v>30.9</v>
      </c>
      <c r="K120" s="242">
        <v>27.2</v>
      </c>
      <c r="L120" s="243" t="s">
        <v>1129</v>
      </c>
    </row>
    <row r="121" spans="2:12" x14ac:dyDescent="0.4">
      <c r="B121" s="222" t="s">
        <v>1143</v>
      </c>
      <c r="C121" s="235" t="s">
        <v>956</v>
      </c>
      <c r="D121" s="238" t="s">
        <v>1135</v>
      </c>
      <c r="E121" s="238">
        <v>1</v>
      </c>
      <c r="F121" s="238">
        <v>0.9</v>
      </c>
      <c r="G121" s="238">
        <v>1.5</v>
      </c>
      <c r="H121" s="238">
        <v>1.5</v>
      </c>
      <c r="I121" s="238">
        <v>2.1</v>
      </c>
      <c r="J121" s="238">
        <v>1.5</v>
      </c>
      <c r="K121" s="238">
        <v>1.5</v>
      </c>
      <c r="L121" s="239" t="s">
        <v>1129</v>
      </c>
    </row>
    <row r="122" spans="2:12" x14ac:dyDescent="0.4">
      <c r="B122" s="224" t="s">
        <v>1144</v>
      </c>
      <c r="C122" s="236" t="s">
        <v>956</v>
      </c>
      <c r="D122" s="297">
        <v>0.4</v>
      </c>
      <c r="E122" s="297">
        <v>1.1000000000000001</v>
      </c>
      <c r="F122" s="297">
        <v>1.1000000000000001</v>
      </c>
      <c r="G122" s="297">
        <v>1.4</v>
      </c>
      <c r="H122" s="297">
        <v>1.2</v>
      </c>
      <c r="I122" s="297">
        <v>1.4</v>
      </c>
      <c r="J122" s="297">
        <v>1.2</v>
      </c>
      <c r="K122" s="297">
        <v>1.4</v>
      </c>
      <c r="L122" s="298" t="s">
        <v>1129</v>
      </c>
    </row>
    <row r="123" spans="2:12" s="223" customFormat="1" x14ac:dyDescent="0.4">
      <c r="B123" s="296" t="s">
        <v>1145</v>
      </c>
      <c r="C123" s="235" t="s">
        <v>1049</v>
      </c>
      <c r="D123" s="230">
        <v>23747</v>
      </c>
      <c r="E123" s="230">
        <v>25318</v>
      </c>
      <c r="F123" s="230">
        <v>25996</v>
      </c>
      <c r="G123" s="230">
        <v>27174</v>
      </c>
      <c r="H123" s="230">
        <v>29838</v>
      </c>
      <c r="I123" s="230">
        <v>30928</v>
      </c>
      <c r="J123" s="230">
        <v>31982</v>
      </c>
      <c r="K123" s="230">
        <v>33884</v>
      </c>
      <c r="L123" s="231" t="s">
        <v>1129</v>
      </c>
    </row>
    <row r="124" spans="2:12" x14ac:dyDescent="0.4">
      <c r="B124" s="244" t="s">
        <v>10</v>
      </c>
      <c r="C124" s="245"/>
      <c r="D124" s="250">
        <v>20407</v>
      </c>
      <c r="E124" s="250">
        <v>20348</v>
      </c>
      <c r="F124" s="250">
        <v>20402</v>
      </c>
      <c r="G124" s="250">
        <v>20623</v>
      </c>
      <c r="H124" s="250">
        <v>20543</v>
      </c>
      <c r="I124" s="250">
        <v>20612</v>
      </c>
      <c r="J124" s="250">
        <v>21573</v>
      </c>
      <c r="K124" s="250">
        <v>22438</v>
      </c>
      <c r="L124" s="251" t="s">
        <v>1129</v>
      </c>
    </row>
    <row r="125" spans="2:12" x14ac:dyDescent="0.4">
      <c r="B125" s="244" t="s">
        <v>11</v>
      </c>
      <c r="C125" s="245"/>
      <c r="D125" s="250" t="s">
        <v>1129</v>
      </c>
      <c r="E125" s="250" t="s">
        <v>1129</v>
      </c>
      <c r="F125" s="250">
        <v>5150</v>
      </c>
      <c r="G125" s="250">
        <v>6068</v>
      </c>
      <c r="H125" s="250">
        <v>8691</v>
      </c>
      <c r="I125" s="250">
        <v>8661</v>
      </c>
      <c r="J125" s="250">
        <v>8604</v>
      </c>
      <c r="K125" s="250">
        <v>9619</v>
      </c>
      <c r="L125" s="251" t="s">
        <v>1129</v>
      </c>
    </row>
    <row r="126" spans="2:12" x14ac:dyDescent="0.4">
      <c r="B126" s="244" t="s">
        <v>14</v>
      </c>
      <c r="C126" s="245"/>
      <c r="D126" s="250" t="s">
        <v>1129</v>
      </c>
      <c r="E126" s="250" t="s">
        <v>1129</v>
      </c>
      <c r="F126" s="250">
        <v>291</v>
      </c>
      <c r="G126" s="250">
        <v>327</v>
      </c>
      <c r="H126" s="250">
        <v>390</v>
      </c>
      <c r="I126" s="250">
        <v>1332</v>
      </c>
      <c r="J126" s="250">
        <v>1429</v>
      </c>
      <c r="K126" s="250">
        <v>1458</v>
      </c>
      <c r="L126" s="251" t="s">
        <v>1129</v>
      </c>
    </row>
    <row r="127" spans="2:12" x14ac:dyDescent="0.4">
      <c r="B127" s="244" t="s">
        <v>15</v>
      </c>
      <c r="C127" s="245"/>
      <c r="D127" s="250">
        <v>55</v>
      </c>
      <c r="E127" s="250">
        <v>56</v>
      </c>
      <c r="F127" s="250">
        <v>27</v>
      </c>
      <c r="G127" s="250">
        <v>25</v>
      </c>
      <c r="H127" s="250">
        <v>23</v>
      </c>
      <c r="I127" s="250">
        <v>105</v>
      </c>
      <c r="J127" s="250">
        <v>145</v>
      </c>
      <c r="K127" s="250">
        <v>116</v>
      </c>
      <c r="L127" s="251" t="s">
        <v>1129</v>
      </c>
    </row>
    <row r="128" spans="2:12" x14ac:dyDescent="0.4">
      <c r="B128" s="252" t="s">
        <v>1182</v>
      </c>
      <c r="C128" s="253"/>
      <c r="D128" s="254">
        <v>91</v>
      </c>
      <c r="E128" s="254">
        <v>102</v>
      </c>
      <c r="F128" s="254">
        <v>126</v>
      </c>
      <c r="G128" s="254">
        <v>131</v>
      </c>
      <c r="H128" s="254">
        <v>191</v>
      </c>
      <c r="I128" s="254">
        <v>218</v>
      </c>
      <c r="J128" s="254">
        <v>231</v>
      </c>
      <c r="K128" s="254">
        <v>253</v>
      </c>
      <c r="L128" s="255" t="s">
        <v>1129</v>
      </c>
    </row>
    <row r="129" spans="2:12" x14ac:dyDescent="0.4">
      <c r="B129" s="273" t="s">
        <v>1164</v>
      </c>
      <c r="C129" s="226"/>
      <c r="D129" s="223"/>
      <c r="E129" s="223"/>
      <c r="F129" s="223"/>
      <c r="G129" s="223"/>
      <c r="H129" s="223"/>
      <c r="I129" s="223"/>
      <c r="J129" s="223"/>
      <c r="K129" s="223"/>
      <c r="L129" s="223"/>
    </row>
    <row r="130" spans="2:12" x14ac:dyDescent="0.4">
      <c r="B130" s="273" t="s">
        <v>1146</v>
      </c>
      <c r="C130" s="226"/>
      <c r="D130" s="223"/>
      <c r="E130" s="223"/>
      <c r="F130" s="223"/>
      <c r="G130" s="223"/>
      <c r="H130" s="223"/>
      <c r="I130" s="223"/>
      <c r="J130" s="223"/>
      <c r="K130" s="223"/>
      <c r="L130" s="223"/>
    </row>
    <row r="131" spans="2:12" x14ac:dyDescent="0.4">
      <c r="B131" s="273" t="s">
        <v>1147</v>
      </c>
      <c r="C131" s="226"/>
      <c r="D131" s="223"/>
      <c r="E131" s="223"/>
      <c r="F131" s="223"/>
      <c r="G131" s="223"/>
      <c r="H131" s="223"/>
      <c r="I131" s="223"/>
      <c r="J131" s="223"/>
      <c r="K131" s="223"/>
      <c r="L131" s="223"/>
    </row>
    <row r="132" spans="2:12" x14ac:dyDescent="0.4">
      <c r="B132" s="273" t="s">
        <v>1148</v>
      </c>
      <c r="C132" s="226"/>
      <c r="D132" s="223"/>
      <c r="E132" s="223"/>
      <c r="F132" s="223"/>
      <c r="G132" s="223"/>
      <c r="H132" s="223"/>
      <c r="I132" s="223"/>
      <c r="J132" s="223"/>
      <c r="K132" s="223"/>
      <c r="L132" s="223"/>
    </row>
    <row r="133" spans="2:12" x14ac:dyDescent="0.4">
      <c r="B133" s="273" t="s">
        <v>1149</v>
      </c>
      <c r="C133" s="226"/>
      <c r="D133" s="223"/>
      <c r="E133" s="223"/>
      <c r="F133" s="223"/>
      <c r="G133" s="223"/>
      <c r="H133" s="223"/>
      <c r="I133" s="223"/>
      <c r="J133" s="223"/>
      <c r="K133" s="223"/>
      <c r="L133" s="223"/>
    </row>
    <row r="134" spans="2:12" x14ac:dyDescent="0.4">
      <c r="B134" s="274" t="s">
        <v>1150</v>
      </c>
    </row>
    <row r="135" spans="2:12" x14ac:dyDescent="0.4">
      <c r="B135" s="274" t="s">
        <v>1151</v>
      </c>
    </row>
    <row r="136" spans="2:12" x14ac:dyDescent="0.4">
      <c r="B136" s="273"/>
      <c r="C136" s="226"/>
      <c r="D136" s="223"/>
      <c r="E136" s="223"/>
      <c r="F136" s="223"/>
      <c r="G136" s="223"/>
      <c r="H136" s="223"/>
      <c r="I136" s="223"/>
      <c r="J136" s="223"/>
      <c r="K136" s="223"/>
      <c r="L136" s="223"/>
    </row>
    <row r="137" spans="2:12" x14ac:dyDescent="0.4">
      <c r="B137" s="225"/>
      <c r="C137" s="226"/>
      <c r="D137" s="223"/>
      <c r="E137" s="223"/>
      <c r="F137" s="223"/>
      <c r="G137" s="223"/>
      <c r="H137" s="223"/>
      <c r="I137" s="223"/>
      <c r="J137" s="223"/>
      <c r="K137" s="281" t="s">
        <v>1138</v>
      </c>
      <c r="L137" s="281"/>
    </row>
    <row r="138" spans="2:12" x14ac:dyDescent="0.4">
      <c r="B138" s="218" t="s">
        <v>964</v>
      </c>
      <c r="C138" s="219"/>
      <c r="D138" s="219" t="s">
        <v>79</v>
      </c>
      <c r="E138" s="219" t="s">
        <v>80</v>
      </c>
      <c r="F138" s="219" t="s">
        <v>81</v>
      </c>
      <c r="G138" s="219" t="s">
        <v>9</v>
      </c>
      <c r="H138" s="219" t="s">
        <v>7</v>
      </c>
      <c r="I138" s="219" t="s">
        <v>8</v>
      </c>
      <c r="J138" s="219" t="s">
        <v>3</v>
      </c>
      <c r="K138" s="220" t="s">
        <v>6</v>
      </c>
      <c r="L138" s="281"/>
    </row>
    <row r="139" spans="2:12" ht="19.5" thickBot="1" x14ac:dyDescent="0.45">
      <c r="B139" s="282"/>
      <c r="C139" s="283"/>
      <c r="D139" s="283"/>
      <c r="E139" s="283"/>
      <c r="F139" s="283"/>
      <c r="G139" s="283"/>
      <c r="H139" s="283"/>
      <c r="I139" s="283"/>
      <c r="J139" s="283"/>
      <c r="K139" s="284"/>
      <c r="L139" s="281"/>
    </row>
    <row r="140" spans="2:12" ht="19.5" thickTop="1" x14ac:dyDescent="0.4">
      <c r="B140" s="259" t="s">
        <v>120</v>
      </c>
      <c r="C140" s="260"/>
      <c r="D140" s="261">
        <v>14960</v>
      </c>
      <c r="E140" s="261">
        <v>18963</v>
      </c>
      <c r="F140" s="261">
        <v>20594</v>
      </c>
      <c r="G140" s="261">
        <v>25565</v>
      </c>
      <c r="H140" s="261">
        <v>24196</v>
      </c>
      <c r="I140" s="261">
        <v>27918</v>
      </c>
      <c r="J140" s="261">
        <v>28164</v>
      </c>
      <c r="K140" s="262">
        <v>32284</v>
      </c>
      <c r="L140" s="281"/>
    </row>
    <row r="141" spans="2:12" x14ac:dyDescent="0.4">
      <c r="B141" s="244" t="s">
        <v>121</v>
      </c>
      <c r="C141" s="245"/>
      <c r="D141" s="250">
        <v>5979</v>
      </c>
      <c r="E141" s="250">
        <v>7678</v>
      </c>
      <c r="F141" s="250">
        <v>9211</v>
      </c>
      <c r="G141" s="250">
        <v>12232</v>
      </c>
      <c r="H141" s="250">
        <v>8973</v>
      </c>
      <c r="I141" s="250">
        <v>10340</v>
      </c>
      <c r="J141" s="250">
        <v>11957</v>
      </c>
      <c r="K141" s="251">
        <v>15115</v>
      </c>
      <c r="L141" s="281"/>
    </row>
    <row r="142" spans="2:12" x14ac:dyDescent="0.4">
      <c r="B142" s="244" t="s">
        <v>122</v>
      </c>
      <c r="C142" s="245"/>
      <c r="D142" s="250">
        <v>7614</v>
      </c>
      <c r="E142" s="250">
        <v>9608</v>
      </c>
      <c r="F142" s="250">
        <v>10296</v>
      </c>
      <c r="G142" s="250">
        <v>11995</v>
      </c>
      <c r="H142" s="250">
        <v>13876</v>
      </c>
      <c r="I142" s="250">
        <v>15729</v>
      </c>
      <c r="J142" s="250">
        <v>13850</v>
      </c>
      <c r="K142" s="251">
        <v>15018</v>
      </c>
      <c r="L142" s="281"/>
    </row>
    <row r="143" spans="2:12" x14ac:dyDescent="0.4">
      <c r="B143" s="244" t="s">
        <v>123</v>
      </c>
      <c r="C143" s="245"/>
      <c r="D143" s="250">
        <v>94</v>
      </c>
      <c r="E143" s="250">
        <v>58</v>
      </c>
      <c r="F143" s="250">
        <v>53</v>
      </c>
      <c r="G143" s="250">
        <v>56</v>
      </c>
      <c r="H143" s="250">
        <v>45</v>
      </c>
      <c r="I143" s="250">
        <v>27</v>
      </c>
      <c r="J143" s="250">
        <v>83</v>
      </c>
      <c r="K143" s="251">
        <v>99</v>
      </c>
      <c r="L143" s="281"/>
    </row>
    <row r="144" spans="2:12" x14ac:dyDescent="0.4">
      <c r="B144" s="244" t="s">
        <v>124</v>
      </c>
      <c r="C144" s="245"/>
      <c r="D144" s="250">
        <v>1271</v>
      </c>
      <c r="E144" s="250">
        <v>1617</v>
      </c>
      <c r="F144" s="250">
        <v>1032</v>
      </c>
      <c r="G144" s="250">
        <v>1280</v>
      </c>
      <c r="H144" s="250">
        <v>1301</v>
      </c>
      <c r="I144" s="250">
        <v>1821</v>
      </c>
      <c r="J144" s="250">
        <v>2273</v>
      </c>
      <c r="K144" s="251">
        <v>2051</v>
      </c>
      <c r="L144" s="281"/>
    </row>
    <row r="145" spans="2:13" x14ac:dyDescent="0.4">
      <c r="B145" s="259" t="s">
        <v>125</v>
      </c>
      <c r="C145" s="260"/>
      <c r="D145" s="261">
        <v>8841</v>
      </c>
      <c r="E145" s="261">
        <v>18740</v>
      </c>
      <c r="F145" s="261">
        <v>25204</v>
      </c>
      <c r="G145" s="261">
        <v>32138</v>
      </c>
      <c r="H145" s="261">
        <v>35906</v>
      </c>
      <c r="I145" s="261">
        <v>42826</v>
      </c>
      <c r="J145" s="261">
        <v>41688</v>
      </c>
      <c r="K145" s="262">
        <v>42915</v>
      </c>
      <c r="L145" s="281"/>
    </row>
    <row r="146" spans="2:13" x14ac:dyDescent="0.4">
      <c r="B146" s="263" t="s">
        <v>126</v>
      </c>
      <c r="C146" s="260"/>
      <c r="D146" s="261">
        <v>4390</v>
      </c>
      <c r="E146" s="261">
        <v>8421</v>
      </c>
      <c r="F146" s="261">
        <v>9194</v>
      </c>
      <c r="G146" s="261">
        <v>10421</v>
      </c>
      <c r="H146" s="261">
        <v>12083</v>
      </c>
      <c r="I146" s="261">
        <v>14902</v>
      </c>
      <c r="J146" s="261">
        <v>14711</v>
      </c>
      <c r="K146" s="262">
        <v>17503</v>
      </c>
      <c r="L146" s="281"/>
    </row>
    <row r="147" spans="2:13" x14ac:dyDescent="0.4">
      <c r="B147" s="244" t="s">
        <v>127</v>
      </c>
      <c r="C147" s="245"/>
      <c r="D147" s="250">
        <v>2612</v>
      </c>
      <c r="E147" s="250">
        <v>5730</v>
      </c>
      <c r="F147" s="250">
        <v>5981</v>
      </c>
      <c r="G147" s="250">
        <v>6709</v>
      </c>
      <c r="H147" s="250">
        <v>7459</v>
      </c>
      <c r="I147" s="250">
        <v>9224</v>
      </c>
      <c r="J147" s="250">
        <v>9228</v>
      </c>
      <c r="K147" s="251">
        <v>9252</v>
      </c>
      <c r="L147" s="281"/>
    </row>
    <row r="148" spans="2:13" x14ac:dyDescent="0.4">
      <c r="B148" s="244" t="s">
        <v>128</v>
      </c>
      <c r="C148" s="245"/>
      <c r="D148" s="250">
        <v>918</v>
      </c>
      <c r="E148" s="250">
        <v>1267</v>
      </c>
      <c r="F148" s="250">
        <v>1247</v>
      </c>
      <c r="G148" s="250">
        <v>1142</v>
      </c>
      <c r="H148" s="250">
        <v>1512</v>
      </c>
      <c r="I148" s="250">
        <v>2677</v>
      </c>
      <c r="J148" s="250">
        <v>2695</v>
      </c>
      <c r="K148" s="251">
        <v>5685</v>
      </c>
      <c r="L148" s="281"/>
    </row>
    <row r="149" spans="2:13" x14ac:dyDescent="0.4">
      <c r="B149" s="244" t="s">
        <v>124</v>
      </c>
      <c r="C149" s="245"/>
      <c r="D149" s="250">
        <v>859</v>
      </c>
      <c r="E149" s="250">
        <v>1423</v>
      </c>
      <c r="F149" s="250">
        <v>1965</v>
      </c>
      <c r="G149" s="250">
        <v>2570</v>
      </c>
      <c r="H149" s="250">
        <v>3111</v>
      </c>
      <c r="I149" s="250">
        <v>3001</v>
      </c>
      <c r="J149" s="250">
        <v>2787</v>
      </c>
      <c r="K149" s="251">
        <v>2565</v>
      </c>
      <c r="L149" s="281"/>
    </row>
    <row r="150" spans="2:13" x14ac:dyDescent="0.4">
      <c r="B150" s="263" t="s">
        <v>129</v>
      </c>
      <c r="C150" s="260"/>
      <c r="D150" s="261">
        <v>2869</v>
      </c>
      <c r="E150" s="261">
        <v>8123</v>
      </c>
      <c r="F150" s="261">
        <v>9826</v>
      </c>
      <c r="G150" s="261">
        <v>14448</v>
      </c>
      <c r="H150" s="261">
        <v>15711</v>
      </c>
      <c r="I150" s="261">
        <v>19539</v>
      </c>
      <c r="J150" s="261">
        <v>17897</v>
      </c>
      <c r="K150" s="262">
        <v>16608</v>
      </c>
      <c r="L150" s="281"/>
    </row>
    <row r="151" spans="2:13" x14ac:dyDescent="0.4">
      <c r="B151" s="244" t="s">
        <v>130</v>
      </c>
      <c r="C151" s="245"/>
      <c r="D151" s="250">
        <v>2491</v>
      </c>
      <c r="E151" s="250">
        <v>7724</v>
      </c>
      <c r="F151" s="250">
        <v>9332</v>
      </c>
      <c r="G151" s="250">
        <v>13736</v>
      </c>
      <c r="H151" s="250">
        <v>14721</v>
      </c>
      <c r="I151" s="250">
        <v>18283</v>
      </c>
      <c r="J151" s="250">
        <v>16656</v>
      </c>
      <c r="K151" s="251">
        <v>15377</v>
      </c>
      <c r="L151" s="281"/>
    </row>
    <row r="152" spans="2:13" x14ac:dyDescent="0.4">
      <c r="B152" s="244" t="s">
        <v>124</v>
      </c>
      <c r="C152" s="245"/>
      <c r="D152" s="250">
        <v>378</v>
      </c>
      <c r="E152" s="250">
        <v>399</v>
      </c>
      <c r="F152" s="250">
        <v>493</v>
      </c>
      <c r="G152" s="250">
        <v>711</v>
      </c>
      <c r="H152" s="250">
        <v>990</v>
      </c>
      <c r="I152" s="250">
        <v>1255</v>
      </c>
      <c r="J152" s="250">
        <v>1241</v>
      </c>
      <c r="K152" s="251">
        <v>1230</v>
      </c>
      <c r="L152" s="281"/>
    </row>
    <row r="153" spans="2:13" x14ac:dyDescent="0.4">
      <c r="B153" s="263" t="s">
        <v>132</v>
      </c>
      <c r="C153" s="260"/>
      <c r="D153" s="261">
        <v>1581</v>
      </c>
      <c r="E153" s="261">
        <v>2195</v>
      </c>
      <c r="F153" s="261">
        <v>6184</v>
      </c>
      <c r="G153" s="261">
        <v>7267</v>
      </c>
      <c r="H153" s="261">
        <v>8111</v>
      </c>
      <c r="I153" s="261">
        <v>8384</v>
      </c>
      <c r="J153" s="261">
        <v>9079</v>
      </c>
      <c r="K153" s="262">
        <v>8803</v>
      </c>
      <c r="L153" s="281"/>
    </row>
    <row r="154" spans="2:13" x14ac:dyDescent="0.4">
      <c r="B154" s="265" t="s">
        <v>131</v>
      </c>
      <c r="C154" s="266"/>
      <c r="D154" s="267">
        <v>23802</v>
      </c>
      <c r="E154" s="267">
        <v>37703</v>
      </c>
      <c r="F154" s="267">
        <v>45798</v>
      </c>
      <c r="G154" s="267">
        <v>57703</v>
      </c>
      <c r="H154" s="267">
        <v>60103</v>
      </c>
      <c r="I154" s="267">
        <v>70745</v>
      </c>
      <c r="J154" s="267">
        <v>69852</v>
      </c>
      <c r="K154" s="268">
        <v>75199</v>
      </c>
      <c r="L154" s="281"/>
    </row>
    <row r="155" spans="2:13" x14ac:dyDescent="0.4">
      <c r="B155" s="264" t="s">
        <v>140</v>
      </c>
      <c r="C155" s="256"/>
      <c r="D155" s="257">
        <v>10183</v>
      </c>
      <c r="E155" s="257">
        <v>13981</v>
      </c>
      <c r="F155" s="257">
        <v>16582</v>
      </c>
      <c r="G155" s="257">
        <v>20926</v>
      </c>
      <c r="H155" s="257">
        <v>20580</v>
      </c>
      <c r="I155" s="257">
        <v>25905</v>
      </c>
      <c r="J155" s="257">
        <v>20382</v>
      </c>
      <c r="K155" s="258">
        <v>24582</v>
      </c>
      <c r="L155" s="281"/>
      <c r="M155" s="286"/>
    </row>
    <row r="156" spans="2:13" x14ac:dyDescent="0.4">
      <c r="B156" s="244" t="s">
        <v>141</v>
      </c>
      <c r="C156" s="245"/>
      <c r="D156" s="250" t="s">
        <v>1129</v>
      </c>
      <c r="E156" s="250" t="s">
        <v>1129</v>
      </c>
      <c r="F156" s="250">
        <v>506</v>
      </c>
      <c r="G156" s="250">
        <v>4500</v>
      </c>
      <c r="H156" s="250">
        <v>2000</v>
      </c>
      <c r="I156" s="250">
        <v>5177</v>
      </c>
      <c r="J156" s="250">
        <v>500</v>
      </c>
      <c r="K156" s="251">
        <v>500</v>
      </c>
      <c r="L156" s="281"/>
    </row>
    <row r="157" spans="2:13" x14ac:dyDescent="0.4">
      <c r="B157" s="244" t="s">
        <v>142</v>
      </c>
      <c r="C157" s="245"/>
      <c r="D157" s="250">
        <v>2189</v>
      </c>
      <c r="E157" s="250">
        <v>2705</v>
      </c>
      <c r="F157" s="250">
        <v>3192</v>
      </c>
      <c r="G157" s="250">
        <v>3224</v>
      </c>
      <c r="H157" s="250">
        <v>3545</v>
      </c>
      <c r="I157" s="250">
        <v>4260</v>
      </c>
      <c r="J157" s="250">
        <v>3682</v>
      </c>
      <c r="K157" s="251">
        <v>4782</v>
      </c>
      <c r="L157" s="281"/>
    </row>
    <row r="158" spans="2:13" x14ac:dyDescent="0.4">
      <c r="B158" s="244" t="s">
        <v>143</v>
      </c>
      <c r="C158" s="245"/>
      <c r="D158" s="250">
        <v>4686</v>
      </c>
      <c r="E158" s="250">
        <v>5887</v>
      </c>
      <c r="F158" s="250">
        <v>6479</v>
      </c>
      <c r="G158" s="250">
        <v>6479</v>
      </c>
      <c r="H158" s="250">
        <v>7523</v>
      </c>
      <c r="I158" s="250">
        <v>8923</v>
      </c>
      <c r="J158" s="250">
        <v>9198</v>
      </c>
      <c r="K158" s="251">
        <v>10859</v>
      </c>
      <c r="L158" s="281"/>
    </row>
    <row r="159" spans="2:13" x14ac:dyDescent="0.4">
      <c r="B159" s="244" t="s">
        <v>124</v>
      </c>
      <c r="C159" s="245"/>
      <c r="D159" s="250">
        <v>3308</v>
      </c>
      <c r="E159" s="250">
        <v>5389</v>
      </c>
      <c r="F159" s="250">
        <v>6403</v>
      </c>
      <c r="G159" s="250">
        <v>6722</v>
      </c>
      <c r="H159" s="250">
        <v>7511</v>
      </c>
      <c r="I159" s="250">
        <v>7544</v>
      </c>
      <c r="J159" s="250">
        <v>7000</v>
      </c>
      <c r="K159" s="251">
        <v>8439</v>
      </c>
      <c r="L159" s="281"/>
    </row>
    <row r="160" spans="2:13" x14ac:dyDescent="0.4">
      <c r="B160" s="259" t="s">
        <v>144</v>
      </c>
      <c r="C160" s="260"/>
      <c r="D160" s="261">
        <v>3361</v>
      </c>
      <c r="E160" s="261">
        <v>11849</v>
      </c>
      <c r="F160" s="261">
        <v>15280</v>
      </c>
      <c r="G160" s="261">
        <v>20006</v>
      </c>
      <c r="H160" s="261">
        <v>21050</v>
      </c>
      <c r="I160" s="261">
        <v>24689</v>
      </c>
      <c r="J160" s="261">
        <v>27897</v>
      </c>
      <c r="K160" s="262">
        <v>30132</v>
      </c>
      <c r="L160" s="281"/>
    </row>
    <row r="161" spans="2:12" x14ac:dyDescent="0.4">
      <c r="B161" s="244" t="s">
        <v>145</v>
      </c>
      <c r="C161" s="245"/>
      <c r="D161" s="250">
        <v>1256</v>
      </c>
      <c r="E161" s="250">
        <v>8626</v>
      </c>
      <c r="F161" s="250">
        <v>9088</v>
      </c>
      <c r="G161" s="250">
        <v>12956</v>
      </c>
      <c r="H161" s="250">
        <v>12854</v>
      </c>
      <c r="I161" s="250">
        <v>15619</v>
      </c>
      <c r="J161" s="250">
        <v>18275</v>
      </c>
      <c r="K161" s="251">
        <v>19942</v>
      </c>
      <c r="L161" s="281"/>
    </row>
    <row r="162" spans="2:12" x14ac:dyDescent="0.4">
      <c r="B162" s="244" t="s">
        <v>146</v>
      </c>
      <c r="C162" s="245"/>
      <c r="D162" s="250">
        <v>746</v>
      </c>
      <c r="E162" s="250">
        <v>1250</v>
      </c>
      <c r="F162" s="250">
        <v>1781</v>
      </c>
      <c r="G162" s="250">
        <v>2526</v>
      </c>
      <c r="H162" s="250">
        <v>3346</v>
      </c>
      <c r="I162" s="250">
        <v>3592</v>
      </c>
      <c r="J162" s="250">
        <v>3429</v>
      </c>
      <c r="K162" s="251">
        <v>3291</v>
      </c>
      <c r="L162" s="281"/>
    </row>
    <row r="163" spans="2:12" x14ac:dyDescent="0.4">
      <c r="B163" s="244" t="s">
        <v>147</v>
      </c>
      <c r="C163" s="245"/>
      <c r="D163" s="250">
        <v>1145</v>
      </c>
      <c r="E163" s="250">
        <v>1193</v>
      </c>
      <c r="F163" s="250">
        <v>1317</v>
      </c>
      <c r="G163" s="250">
        <v>1397</v>
      </c>
      <c r="H163" s="250">
        <v>1627</v>
      </c>
      <c r="I163" s="250">
        <v>1765</v>
      </c>
      <c r="J163" s="250">
        <v>1848</v>
      </c>
      <c r="K163" s="251">
        <v>2083</v>
      </c>
      <c r="L163" s="281"/>
    </row>
    <row r="164" spans="2:12" x14ac:dyDescent="0.4">
      <c r="B164" s="244" t="s">
        <v>124</v>
      </c>
      <c r="C164" s="245"/>
      <c r="D164" s="250">
        <v>212</v>
      </c>
      <c r="E164" s="250">
        <v>779</v>
      </c>
      <c r="F164" s="250">
        <v>3093</v>
      </c>
      <c r="G164" s="250">
        <v>3125</v>
      </c>
      <c r="H164" s="250">
        <v>3222</v>
      </c>
      <c r="I164" s="250">
        <v>3712</v>
      </c>
      <c r="J164" s="250">
        <v>4344</v>
      </c>
      <c r="K164" s="251">
        <v>4813</v>
      </c>
      <c r="L164" s="281"/>
    </row>
    <row r="165" spans="2:12" x14ac:dyDescent="0.4">
      <c r="B165" s="265" t="s">
        <v>148</v>
      </c>
      <c r="C165" s="266"/>
      <c r="D165" s="267">
        <v>13545</v>
      </c>
      <c r="E165" s="267">
        <v>25831</v>
      </c>
      <c r="F165" s="267">
        <v>31862</v>
      </c>
      <c r="G165" s="267">
        <v>40933</v>
      </c>
      <c r="H165" s="267">
        <v>41631</v>
      </c>
      <c r="I165" s="267">
        <v>50595</v>
      </c>
      <c r="J165" s="267">
        <v>48280</v>
      </c>
      <c r="K165" s="268">
        <v>54714</v>
      </c>
      <c r="L165" s="281"/>
    </row>
    <row r="166" spans="2:12" x14ac:dyDescent="0.4">
      <c r="B166" s="264" t="s">
        <v>149</v>
      </c>
      <c r="C166" s="256"/>
      <c r="D166" s="257">
        <v>10335</v>
      </c>
      <c r="E166" s="257">
        <v>11841</v>
      </c>
      <c r="F166" s="257">
        <v>13901</v>
      </c>
      <c r="G166" s="257">
        <v>16733</v>
      </c>
      <c r="H166" s="257">
        <v>18454</v>
      </c>
      <c r="I166" s="257">
        <v>20139</v>
      </c>
      <c r="J166" s="257">
        <v>21476</v>
      </c>
      <c r="K166" s="258">
        <v>20402</v>
      </c>
      <c r="L166" s="281"/>
    </row>
    <row r="167" spans="2:12" x14ac:dyDescent="0.4">
      <c r="B167" s="244" t="s">
        <v>150</v>
      </c>
      <c r="C167" s="245"/>
      <c r="D167" s="250">
        <v>478</v>
      </c>
      <c r="E167" s="250">
        <v>548</v>
      </c>
      <c r="F167" s="250">
        <v>572</v>
      </c>
      <c r="G167" s="250">
        <v>583</v>
      </c>
      <c r="H167" s="250">
        <v>595</v>
      </c>
      <c r="I167" s="250">
        <v>630</v>
      </c>
      <c r="J167" s="250">
        <v>658</v>
      </c>
      <c r="K167" s="251">
        <v>686</v>
      </c>
      <c r="L167" s="281"/>
    </row>
    <row r="168" spans="2:12" x14ac:dyDescent="0.4">
      <c r="B168" s="244" t="s">
        <v>151</v>
      </c>
      <c r="C168" s="245"/>
      <c r="D168" s="250">
        <v>5381</v>
      </c>
      <c r="E168" s="250">
        <v>5447</v>
      </c>
      <c r="F168" s="250">
        <v>5471</v>
      </c>
      <c r="G168" s="250">
        <v>5482</v>
      </c>
      <c r="H168" s="250">
        <v>5494</v>
      </c>
      <c r="I168" s="250">
        <v>5530</v>
      </c>
      <c r="J168" s="250">
        <v>5557</v>
      </c>
      <c r="K168" s="251">
        <v>5586</v>
      </c>
      <c r="L168" s="281"/>
    </row>
    <row r="169" spans="2:12" x14ac:dyDescent="0.4">
      <c r="B169" s="244" t="s">
        <v>152</v>
      </c>
      <c r="C169" s="245"/>
      <c r="D169" s="250">
        <v>4475</v>
      </c>
      <c r="E169" s="250">
        <v>5845</v>
      </c>
      <c r="F169" s="250">
        <v>7857</v>
      </c>
      <c r="G169" s="250">
        <v>10666</v>
      </c>
      <c r="H169" s="250">
        <v>12365</v>
      </c>
      <c r="I169" s="250">
        <v>13979</v>
      </c>
      <c r="J169" s="250">
        <v>15259</v>
      </c>
      <c r="K169" s="251">
        <v>15629</v>
      </c>
      <c r="L169" s="281"/>
    </row>
    <row r="170" spans="2:12" x14ac:dyDescent="0.4">
      <c r="B170" s="244" t="s">
        <v>153</v>
      </c>
      <c r="C170" s="245"/>
      <c r="D170" s="250" t="s">
        <v>1129</v>
      </c>
      <c r="E170" s="250">
        <v>-0.1</v>
      </c>
      <c r="F170" s="250">
        <v>-0.1</v>
      </c>
      <c r="G170" s="250">
        <v>-0.1</v>
      </c>
      <c r="H170" s="250">
        <v>-0.1</v>
      </c>
      <c r="I170" s="250">
        <v>-0.1</v>
      </c>
      <c r="J170" s="250">
        <v>-0.1</v>
      </c>
      <c r="K170" s="251">
        <v>-1500</v>
      </c>
      <c r="L170" s="281"/>
    </row>
    <row r="171" spans="2:12" x14ac:dyDescent="0.4">
      <c r="B171" s="259" t="s">
        <v>156</v>
      </c>
      <c r="C171" s="260"/>
      <c r="D171" s="261">
        <v>-78</v>
      </c>
      <c r="E171" s="261">
        <v>28</v>
      </c>
      <c r="F171" s="261">
        <v>29</v>
      </c>
      <c r="G171" s="261">
        <v>28</v>
      </c>
      <c r="H171" s="261">
        <v>9</v>
      </c>
      <c r="I171" s="261">
        <v>1</v>
      </c>
      <c r="J171" s="261">
        <v>88</v>
      </c>
      <c r="K171" s="262">
        <v>74</v>
      </c>
      <c r="L171" s="281"/>
    </row>
    <row r="172" spans="2:12" x14ac:dyDescent="0.4">
      <c r="B172" s="259" t="s">
        <v>157</v>
      </c>
      <c r="C172" s="260"/>
      <c r="D172" s="261" t="s">
        <v>1129</v>
      </c>
      <c r="E172" s="261">
        <v>1</v>
      </c>
      <c r="F172" s="261">
        <v>5</v>
      </c>
      <c r="G172" s="261">
        <v>8</v>
      </c>
      <c r="H172" s="261">
        <v>8</v>
      </c>
      <c r="I172" s="261">
        <v>7</v>
      </c>
      <c r="J172" s="261">
        <v>8</v>
      </c>
      <c r="K172" s="262">
        <v>8</v>
      </c>
      <c r="L172" s="281"/>
    </row>
    <row r="173" spans="2:12" x14ac:dyDescent="0.4">
      <c r="B173" s="265" t="s">
        <v>155</v>
      </c>
      <c r="C173" s="266"/>
      <c r="D173" s="267">
        <v>10257</v>
      </c>
      <c r="E173" s="267">
        <v>11871</v>
      </c>
      <c r="F173" s="267">
        <v>13936</v>
      </c>
      <c r="G173" s="267">
        <v>16770</v>
      </c>
      <c r="H173" s="267">
        <v>18472</v>
      </c>
      <c r="I173" s="267">
        <v>20149</v>
      </c>
      <c r="J173" s="267">
        <v>21572</v>
      </c>
      <c r="K173" s="268">
        <v>20485</v>
      </c>
      <c r="L173" s="281"/>
    </row>
    <row r="174" spans="2:12" x14ac:dyDescent="0.4">
      <c r="B174" s="269" t="s">
        <v>154</v>
      </c>
      <c r="C174" s="270"/>
      <c r="D174" s="271">
        <v>23802</v>
      </c>
      <c r="E174" s="271">
        <v>37703</v>
      </c>
      <c r="F174" s="271">
        <v>45798</v>
      </c>
      <c r="G174" s="271">
        <v>57703</v>
      </c>
      <c r="H174" s="271">
        <v>60103</v>
      </c>
      <c r="I174" s="271">
        <v>70745</v>
      </c>
      <c r="J174" s="271">
        <v>69852</v>
      </c>
      <c r="K174" s="272">
        <v>75199</v>
      </c>
      <c r="L174" s="281"/>
    </row>
    <row r="175" spans="2:12" x14ac:dyDescent="0.4">
      <c r="B175" s="275" t="s">
        <v>1091</v>
      </c>
      <c r="C175" s="260"/>
      <c r="D175" s="261"/>
      <c r="E175" s="261"/>
      <c r="F175" s="261"/>
      <c r="G175" s="261"/>
      <c r="H175" s="261"/>
      <c r="I175" s="261"/>
      <c r="J175" s="261"/>
      <c r="K175" s="261"/>
      <c r="L175" s="261"/>
    </row>
    <row r="177" spans="2:12" x14ac:dyDescent="0.4">
      <c r="K177" s="281" t="s">
        <v>1138</v>
      </c>
      <c r="L177" s="281"/>
    </row>
    <row r="178" spans="2:12" x14ac:dyDescent="0.4">
      <c r="B178" s="218" t="s">
        <v>866</v>
      </c>
      <c r="C178" s="219"/>
      <c r="D178" s="219" t="s">
        <v>79</v>
      </c>
      <c r="E178" s="219" t="s">
        <v>80</v>
      </c>
      <c r="F178" s="219" t="s">
        <v>81</v>
      </c>
      <c r="G178" s="219" t="s">
        <v>9</v>
      </c>
      <c r="H178" s="219" t="s">
        <v>7</v>
      </c>
      <c r="I178" s="219" t="s">
        <v>8</v>
      </c>
      <c r="J178" s="219" t="s">
        <v>3</v>
      </c>
      <c r="K178" s="219" t="s">
        <v>6</v>
      </c>
      <c r="L178" s="303"/>
    </row>
    <row r="179" spans="2:12" ht="19.5" thickBot="1" x14ac:dyDescent="0.45">
      <c r="B179" s="282"/>
      <c r="C179" s="283"/>
      <c r="D179" s="283"/>
      <c r="E179" s="283"/>
      <c r="F179" s="283"/>
      <c r="G179" s="283"/>
      <c r="H179" s="283"/>
      <c r="I179" s="283"/>
      <c r="J179" s="283"/>
      <c r="K179" s="283"/>
      <c r="L179" s="303"/>
    </row>
    <row r="180" spans="2:12" s="276" customFormat="1" ht="19.5" thickTop="1" x14ac:dyDescent="0.4">
      <c r="B180" s="244" t="s">
        <v>553</v>
      </c>
      <c r="C180" s="245"/>
      <c r="D180" s="250">
        <v>3639</v>
      </c>
      <c r="E180" s="250">
        <v>4100</v>
      </c>
      <c r="F180" s="250">
        <v>4954</v>
      </c>
      <c r="G180" s="250">
        <v>6965</v>
      </c>
      <c r="H180" s="250">
        <v>5354</v>
      </c>
      <c r="I180" s="250">
        <v>5641</v>
      </c>
      <c r="J180" s="250">
        <v>5418</v>
      </c>
      <c r="K180" s="250">
        <v>4141</v>
      </c>
      <c r="L180" s="303"/>
    </row>
    <row r="181" spans="2:12" s="276" customFormat="1" x14ac:dyDescent="0.4">
      <c r="B181" s="244" t="s">
        <v>167</v>
      </c>
      <c r="C181" s="245"/>
      <c r="D181" s="250">
        <v>432</v>
      </c>
      <c r="E181" s="250">
        <v>605</v>
      </c>
      <c r="F181" s="250">
        <v>770</v>
      </c>
      <c r="G181" s="250">
        <v>880</v>
      </c>
      <c r="H181" s="250">
        <v>1052</v>
      </c>
      <c r="I181" s="250">
        <v>1197</v>
      </c>
      <c r="J181" s="250">
        <v>1402</v>
      </c>
      <c r="K181" s="250">
        <v>1515</v>
      </c>
      <c r="L181" s="303"/>
    </row>
    <row r="182" spans="2:12" s="276" customFormat="1" x14ac:dyDescent="0.4">
      <c r="B182" s="244" t="s">
        <v>168</v>
      </c>
      <c r="C182" s="245"/>
      <c r="D182" s="250">
        <v>146</v>
      </c>
      <c r="E182" s="250">
        <v>400</v>
      </c>
      <c r="F182" s="250">
        <v>742</v>
      </c>
      <c r="G182" s="250">
        <v>1070</v>
      </c>
      <c r="H182" s="250">
        <v>1286</v>
      </c>
      <c r="I182" s="250">
        <v>1400</v>
      </c>
      <c r="J182" s="250">
        <v>1733</v>
      </c>
      <c r="K182" s="250">
        <v>1823</v>
      </c>
      <c r="L182" s="303"/>
    </row>
    <row r="183" spans="2:12" s="276" customFormat="1" x14ac:dyDescent="0.4">
      <c r="B183" s="244" t="s">
        <v>169</v>
      </c>
      <c r="C183" s="245"/>
      <c r="D183" s="250" t="s">
        <v>1129</v>
      </c>
      <c r="E183" s="250" t="s">
        <v>1129</v>
      </c>
      <c r="F183" s="250">
        <v>56</v>
      </c>
      <c r="G183" s="250">
        <v>466</v>
      </c>
      <c r="H183" s="250">
        <v>643</v>
      </c>
      <c r="I183" s="250">
        <v>813</v>
      </c>
      <c r="J183" s="250">
        <v>664</v>
      </c>
      <c r="K183" s="250">
        <v>3015</v>
      </c>
      <c r="L183" s="303"/>
    </row>
    <row r="184" spans="2:12" s="276" customFormat="1" x14ac:dyDescent="0.4">
      <c r="B184" s="244" t="s">
        <v>982</v>
      </c>
      <c r="C184" s="245"/>
      <c r="D184" s="250">
        <v>-93</v>
      </c>
      <c r="E184" s="250">
        <v>133</v>
      </c>
      <c r="F184" s="250">
        <v>-11</v>
      </c>
      <c r="G184" s="250">
        <v>62</v>
      </c>
      <c r="H184" s="250">
        <v>462</v>
      </c>
      <c r="I184" s="250">
        <v>-188</v>
      </c>
      <c r="J184" s="250">
        <v>-197</v>
      </c>
      <c r="K184" s="250">
        <v>100</v>
      </c>
      <c r="L184" s="303"/>
    </row>
    <row r="185" spans="2:12" s="276" customFormat="1" x14ac:dyDescent="0.4">
      <c r="B185" s="244" t="s">
        <v>983</v>
      </c>
      <c r="C185" s="245"/>
      <c r="D185" s="250">
        <v>98</v>
      </c>
      <c r="E185" s="250">
        <v>98</v>
      </c>
      <c r="F185" s="250">
        <v>79</v>
      </c>
      <c r="G185" s="250">
        <v>72</v>
      </c>
      <c r="H185" s="250">
        <v>132</v>
      </c>
      <c r="I185" s="250">
        <v>104</v>
      </c>
      <c r="J185" s="250">
        <v>163</v>
      </c>
      <c r="K185" s="250">
        <v>163</v>
      </c>
      <c r="L185" s="303"/>
    </row>
    <row r="186" spans="2:12" s="276" customFormat="1" x14ac:dyDescent="0.4">
      <c r="B186" s="244" t="s">
        <v>170</v>
      </c>
      <c r="C186" s="245"/>
      <c r="D186" s="250">
        <v>46</v>
      </c>
      <c r="E186" s="250">
        <v>61</v>
      </c>
      <c r="F186" s="250">
        <v>99</v>
      </c>
      <c r="G186" s="250">
        <v>160</v>
      </c>
      <c r="H186" s="250">
        <v>215</v>
      </c>
      <c r="I186" s="250">
        <v>237</v>
      </c>
      <c r="J186" s="250">
        <v>272</v>
      </c>
      <c r="K186" s="250">
        <v>288</v>
      </c>
      <c r="L186" s="303"/>
    </row>
    <row r="187" spans="2:12" s="276" customFormat="1" x14ac:dyDescent="0.4">
      <c r="B187" s="244" t="s">
        <v>813</v>
      </c>
      <c r="C187" s="245"/>
      <c r="D187" s="250" t="s">
        <v>1129</v>
      </c>
      <c r="E187" s="250">
        <v>-0.1</v>
      </c>
      <c r="F187" s="250" t="s">
        <v>1129</v>
      </c>
      <c r="G187" s="250">
        <v>-14</v>
      </c>
      <c r="H187" s="250" t="s">
        <v>1129</v>
      </c>
      <c r="I187" s="250" t="s">
        <v>1129</v>
      </c>
      <c r="J187" s="250" t="s">
        <v>1129</v>
      </c>
      <c r="K187" s="250">
        <v>-2828</v>
      </c>
      <c r="L187" s="303"/>
    </row>
    <row r="188" spans="2:12" s="276" customFormat="1" x14ac:dyDescent="0.4">
      <c r="B188" s="244" t="s">
        <v>858</v>
      </c>
      <c r="C188" s="245"/>
      <c r="D188" s="250">
        <v>-378</v>
      </c>
      <c r="E188" s="250">
        <v>-673</v>
      </c>
      <c r="F188" s="250">
        <v>-384</v>
      </c>
      <c r="G188" s="250">
        <v>-1194</v>
      </c>
      <c r="H188" s="250">
        <v>-661</v>
      </c>
      <c r="I188" s="250">
        <v>-1284</v>
      </c>
      <c r="J188" s="250">
        <v>1944</v>
      </c>
      <c r="K188" s="250">
        <v>-217</v>
      </c>
      <c r="L188" s="303"/>
    </row>
    <row r="189" spans="2:12" s="276" customFormat="1" x14ac:dyDescent="0.4">
      <c r="B189" s="244" t="s">
        <v>859</v>
      </c>
      <c r="C189" s="245"/>
      <c r="D189" s="250">
        <v>-22</v>
      </c>
      <c r="E189" s="250">
        <v>-36</v>
      </c>
      <c r="F189" s="250">
        <v>-24</v>
      </c>
      <c r="G189" s="250">
        <v>-90</v>
      </c>
      <c r="H189" s="250">
        <v>3</v>
      </c>
      <c r="I189" s="250">
        <v>-169</v>
      </c>
      <c r="J189" s="250">
        <v>-28</v>
      </c>
      <c r="K189" s="250">
        <v>-12</v>
      </c>
      <c r="L189" s="303"/>
    </row>
    <row r="190" spans="2:12" s="276" customFormat="1" x14ac:dyDescent="0.4">
      <c r="B190" s="244" t="s">
        <v>984</v>
      </c>
      <c r="C190" s="245"/>
      <c r="D190" s="250">
        <v>157</v>
      </c>
      <c r="E190" s="250">
        <v>694</v>
      </c>
      <c r="F190" s="250">
        <v>176</v>
      </c>
      <c r="G190" s="250">
        <v>-222</v>
      </c>
      <c r="H190" s="250">
        <v>416</v>
      </c>
      <c r="I190" s="250">
        <v>901</v>
      </c>
      <c r="J190" s="250">
        <v>86</v>
      </c>
      <c r="K190" s="250">
        <v>747</v>
      </c>
      <c r="L190" s="303"/>
    </row>
    <row r="191" spans="2:12" s="276" customFormat="1" x14ac:dyDescent="0.4">
      <c r="B191" s="244" t="s">
        <v>985</v>
      </c>
      <c r="C191" s="245"/>
      <c r="D191" s="250">
        <v>35</v>
      </c>
      <c r="E191" s="250">
        <v>372</v>
      </c>
      <c r="F191" s="250">
        <v>99</v>
      </c>
      <c r="G191" s="250">
        <v>315</v>
      </c>
      <c r="H191" s="250">
        <v>261</v>
      </c>
      <c r="I191" s="250">
        <v>-285</v>
      </c>
      <c r="J191" s="250">
        <v>-216</v>
      </c>
      <c r="K191" s="250">
        <v>388</v>
      </c>
      <c r="L191" s="303"/>
    </row>
    <row r="192" spans="2:12" s="276" customFormat="1" x14ac:dyDescent="0.4">
      <c r="B192" s="244" t="s">
        <v>986</v>
      </c>
      <c r="C192" s="245"/>
      <c r="D192" s="250">
        <v>-4</v>
      </c>
      <c r="E192" s="250">
        <v>486</v>
      </c>
      <c r="F192" s="250">
        <v>15</v>
      </c>
      <c r="G192" s="250">
        <v>-385</v>
      </c>
      <c r="H192" s="250">
        <v>99</v>
      </c>
      <c r="I192" s="250">
        <v>-47</v>
      </c>
      <c r="J192" s="250">
        <v>-179</v>
      </c>
      <c r="K192" s="250">
        <v>843</v>
      </c>
      <c r="L192" s="303"/>
    </row>
    <row r="193" spans="2:12" s="276" customFormat="1" x14ac:dyDescent="0.4">
      <c r="B193" s="244" t="s">
        <v>860</v>
      </c>
      <c r="C193" s="245"/>
      <c r="D193" s="250">
        <v>-7</v>
      </c>
      <c r="E193" s="250">
        <v>-1</v>
      </c>
      <c r="F193" s="250" t="s">
        <v>1129</v>
      </c>
      <c r="G193" s="250">
        <v>-2202</v>
      </c>
      <c r="H193" s="250">
        <v>-1</v>
      </c>
      <c r="I193" s="250">
        <v>-3</v>
      </c>
      <c r="J193" s="250">
        <v>0</v>
      </c>
      <c r="K193" s="250">
        <v>-0.1</v>
      </c>
      <c r="L193" s="303"/>
    </row>
    <row r="194" spans="2:12" s="276" customFormat="1" x14ac:dyDescent="0.4">
      <c r="B194" s="244" t="s">
        <v>124</v>
      </c>
      <c r="C194" s="245"/>
      <c r="D194" s="250">
        <v>210</v>
      </c>
      <c r="E194" s="250">
        <v>100</v>
      </c>
      <c r="F194" s="250">
        <v>85</v>
      </c>
      <c r="G194" s="250">
        <v>-405</v>
      </c>
      <c r="H194" s="250">
        <v>-105</v>
      </c>
      <c r="I194" s="250">
        <v>-789</v>
      </c>
      <c r="J194" s="250">
        <v>399</v>
      </c>
      <c r="K194" s="250">
        <v>672</v>
      </c>
      <c r="L194" s="303"/>
    </row>
    <row r="195" spans="2:12" s="276" customFormat="1" x14ac:dyDescent="0.4">
      <c r="B195" s="263" t="s">
        <v>164</v>
      </c>
      <c r="C195" s="260"/>
      <c r="D195" s="261">
        <v>4262</v>
      </c>
      <c r="E195" s="261">
        <v>6343</v>
      </c>
      <c r="F195" s="261">
        <v>6660</v>
      </c>
      <c r="G195" s="261">
        <v>5479</v>
      </c>
      <c r="H195" s="261">
        <v>9160</v>
      </c>
      <c r="I195" s="261">
        <v>7527</v>
      </c>
      <c r="J195" s="261">
        <v>11464</v>
      </c>
      <c r="K195" s="261">
        <v>10640</v>
      </c>
      <c r="L195" s="303"/>
    </row>
    <row r="196" spans="2:12" s="276" customFormat="1" x14ac:dyDescent="0.4">
      <c r="B196" s="244" t="s">
        <v>171</v>
      </c>
      <c r="C196" s="245"/>
      <c r="D196" s="250">
        <v>2</v>
      </c>
      <c r="E196" s="250">
        <v>1</v>
      </c>
      <c r="F196" s="250" t="s">
        <v>1129</v>
      </c>
      <c r="G196" s="250">
        <v>18</v>
      </c>
      <c r="H196" s="250">
        <v>20</v>
      </c>
      <c r="I196" s="250">
        <v>32</v>
      </c>
      <c r="J196" s="250">
        <v>15</v>
      </c>
      <c r="K196" s="250">
        <v>18</v>
      </c>
      <c r="L196" s="303"/>
    </row>
    <row r="197" spans="2:12" s="276" customFormat="1" x14ac:dyDescent="0.4">
      <c r="B197" s="244" t="s">
        <v>172</v>
      </c>
      <c r="C197" s="245"/>
      <c r="D197" s="250">
        <v>-44</v>
      </c>
      <c r="E197" s="250">
        <v>-62</v>
      </c>
      <c r="F197" s="250">
        <v>-99</v>
      </c>
      <c r="G197" s="250">
        <v>-181</v>
      </c>
      <c r="H197" s="250">
        <v>-213</v>
      </c>
      <c r="I197" s="250">
        <v>-238</v>
      </c>
      <c r="J197" s="250">
        <v>-284</v>
      </c>
      <c r="K197" s="250">
        <v>-288</v>
      </c>
      <c r="L197" s="303"/>
    </row>
    <row r="198" spans="2:12" s="276" customFormat="1" x14ac:dyDescent="0.4">
      <c r="B198" s="244" t="s">
        <v>173</v>
      </c>
      <c r="C198" s="245"/>
      <c r="D198" s="250">
        <v>-1159</v>
      </c>
      <c r="E198" s="250">
        <v>-1274</v>
      </c>
      <c r="F198" s="250">
        <v>-1610</v>
      </c>
      <c r="G198" s="250">
        <v>-1503</v>
      </c>
      <c r="H198" s="250">
        <v>-2544</v>
      </c>
      <c r="I198" s="250">
        <v>-2106</v>
      </c>
      <c r="J198" s="250">
        <v>-2189</v>
      </c>
      <c r="K198" s="250">
        <v>-2500</v>
      </c>
      <c r="L198" s="303"/>
    </row>
    <row r="199" spans="2:12" s="276" customFormat="1" x14ac:dyDescent="0.4">
      <c r="B199" s="244" t="s">
        <v>124</v>
      </c>
      <c r="C199" s="245"/>
      <c r="D199" s="250">
        <v>26</v>
      </c>
      <c r="E199" s="250">
        <v>61</v>
      </c>
      <c r="F199" s="250">
        <v>202</v>
      </c>
      <c r="G199" s="250">
        <v>435</v>
      </c>
      <c r="H199" s="250">
        <v>305</v>
      </c>
      <c r="I199" s="250">
        <v>304</v>
      </c>
      <c r="J199" s="250">
        <v>6</v>
      </c>
      <c r="K199" s="250">
        <v>-11</v>
      </c>
      <c r="L199" s="303"/>
    </row>
    <row r="200" spans="2:12" s="276" customFormat="1" x14ac:dyDescent="0.4">
      <c r="B200" s="265" t="s">
        <v>165</v>
      </c>
      <c r="C200" s="266"/>
      <c r="D200" s="267">
        <v>3086</v>
      </c>
      <c r="E200" s="267">
        <v>5068</v>
      </c>
      <c r="F200" s="267">
        <v>5153</v>
      </c>
      <c r="G200" s="267">
        <v>4248</v>
      </c>
      <c r="H200" s="267">
        <v>6728</v>
      </c>
      <c r="I200" s="267">
        <v>5519</v>
      </c>
      <c r="J200" s="267">
        <v>9012</v>
      </c>
      <c r="K200" s="267">
        <v>7858</v>
      </c>
      <c r="L200" s="303"/>
    </row>
    <row r="201" spans="2:12" s="276" customFormat="1" x14ac:dyDescent="0.4">
      <c r="B201" s="244" t="s">
        <v>174</v>
      </c>
      <c r="C201" s="245"/>
      <c r="D201" s="250">
        <v>-60</v>
      </c>
      <c r="E201" s="250">
        <v>-417</v>
      </c>
      <c r="F201" s="250">
        <v>-613</v>
      </c>
      <c r="G201" s="250">
        <v>-867</v>
      </c>
      <c r="H201" s="250">
        <v>-532</v>
      </c>
      <c r="I201" s="250">
        <v>-271</v>
      </c>
      <c r="J201" s="250">
        <v>-1032</v>
      </c>
      <c r="K201" s="250">
        <v>-1218</v>
      </c>
      <c r="L201" s="303"/>
    </row>
    <row r="202" spans="2:12" s="276" customFormat="1" x14ac:dyDescent="0.4">
      <c r="B202" s="244" t="s">
        <v>175</v>
      </c>
      <c r="C202" s="245"/>
      <c r="D202" s="250">
        <v>20</v>
      </c>
      <c r="E202" s="250">
        <v>39</v>
      </c>
      <c r="F202" s="250">
        <v>313</v>
      </c>
      <c r="G202" s="250">
        <v>2466</v>
      </c>
      <c r="H202" s="250">
        <v>1</v>
      </c>
      <c r="I202" s="250">
        <v>9</v>
      </c>
      <c r="J202" s="250">
        <v>22</v>
      </c>
      <c r="K202" s="250">
        <v>0</v>
      </c>
      <c r="L202" s="303"/>
    </row>
    <row r="203" spans="2:12" s="276" customFormat="1" x14ac:dyDescent="0.4">
      <c r="B203" s="244" t="s">
        <v>176</v>
      </c>
      <c r="C203" s="245"/>
      <c r="D203" s="250">
        <v>-145</v>
      </c>
      <c r="E203" s="250">
        <v>-190</v>
      </c>
      <c r="F203" s="250">
        <v>-131</v>
      </c>
      <c r="G203" s="250">
        <v>-429</v>
      </c>
      <c r="H203" s="250">
        <v>-418</v>
      </c>
      <c r="I203" s="250">
        <v>-527</v>
      </c>
      <c r="J203" s="250">
        <v>-292</v>
      </c>
      <c r="K203" s="250">
        <v>-358</v>
      </c>
      <c r="L203" s="303"/>
    </row>
    <row r="204" spans="2:12" s="276" customFormat="1" x14ac:dyDescent="0.4">
      <c r="B204" s="244" t="s">
        <v>177</v>
      </c>
      <c r="C204" s="245"/>
      <c r="D204" s="250" t="s">
        <v>1129</v>
      </c>
      <c r="E204" s="250" t="s">
        <v>1129</v>
      </c>
      <c r="F204" s="250" t="s">
        <v>1129</v>
      </c>
      <c r="G204" s="250">
        <v>-326</v>
      </c>
      <c r="H204" s="250">
        <v>-105</v>
      </c>
      <c r="I204" s="250" t="s">
        <v>1129</v>
      </c>
      <c r="J204" s="250">
        <v>-403</v>
      </c>
      <c r="K204" s="250" t="s">
        <v>1129</v>
      </c>
      <c r="L204" s="303"/>
    </row>
    <row r="205" spans="2:12" s="276" customFormat="1" x14ac:dyDescent="0.4">
      <c r="B205" s="244" t="s">
        <v>178</v>
      </c>
      <c r="C205" s="245"/>
      <c r="D205" s="250" t="s">
        <v>1129</v>
      </c>
      <c r="E205" s="250" t="s">
        <v>1129</v>
      </c>
      <c r="F205" s="250" t="s">
        <v>1129</v>
      </c>
      <c r="G205" s="250" t="s">
        <v>1129</v>
      </c>
      <c r="H205" s="250" t="s">
        <v>1129</v>
      </c>
      <c r="I205" s="250">
        <v>294</v>
      </c>
      <c r="J205" s="250">
        <v>0</v>
      </c>
      <c r="K205" s="250" t="s">
        <v>1129</v>
      </c>
      <c r="L205" s="303"/>
    </row>
    <row r="206" spans="2:12" s="276" customFormat="1" x14ac:dyDescent="0.4">
      <c r="B206" s="244" t="s">
        <v>179</v>
      </c>
      <c r="C206" s="245"/>
      <c r="D206" s="250">
        <v>-46</v>
      </c>
      <c r="E206" s="250">
        <v>-82</v>
      </c>
      <c r="F206" s="250">
        <v>-198</v>
      </c>
      <c r="G206" s="250">
        <v>-153</v>
      </c>
      <c r="H206" s="250">
        <v>-83</v>
      </c>
      <c r="I206" s="250">
        <v>-27</v>
      </c>
      <c r="J206" s="250">
        <v>-234</v>
      </c>
      <c r="K206" s="250">
        <v>-62</v>
      </c>
      <c r="L206" s="303"/>
    </row>
    <row r="207" spans="2:12" s="276" customFormat="1" x14ac:dyDescent="0.4">
      <c r="B207" s="244" t="s">
        <v>180</v>
      </c>
      <c r="C207" s="245"/>
      <c r="D207" s="250">
        <v>24</v>
      </c>
      <c r="E207" s="250">
        <v>22</v>
      </c>
      <c r="F207" s="250">
        <v>29</v>
      </c>
      <c r="G207" s="250">
        <v>25</v>
      </c>
      <c r="H207" s="250">
        <v>29</v>
      </c>
      <c r="I207" s="250">
        <v>14</v>
      </c>
      <c r="J207" s="250">
        <v>31</v>
      </c>
      <c r="K207" s="250">
        <v>295</v>
      </c>
      <c r="L207" s="303"/>
    </row>
    <row r="208" spans="2:12" s="276" customFormat="1" x14ac:dyDescent="0.4">
      <c r="B208" s="244" t="s">
        <v>181</v>
      </c>
      <c r="C208" s="245"/>
      <c r="D208" s="250">
        <v>-413</v>
      </c>
      <c r="E208" s="250">
        <v>-1169</v>
      </c>
      <c r="F208" s="250">
        <v>-537</v>
      </c>
      <c r="G208" s="250">
        <v>-793</v>
      </c>
      <c r="H208" s="250">
        <v>-1499</v>
      </c>
      <c r="I208" s="250">
        <v>-474</v>
      </c>
      <c r="J208" s="250">
        <v>-193</v>
      </c>
      <c r="K208" s="250">
        <v>-51</v>
      </c>
      <c r="L208" s="303"/>
    </row>
    <row r="209" spans="2:12" s="276" customFormat="1" x14ac:dyDescent="0.4">
      <c r="B209" s="244" t="s">
        <v>182</v>
      </c>
      <c r="C209" s="245"/>
      <c r="D209" s="250">
        <v>-245</v>
      </c>
      <c r="E209" s="250">
        <v>-4616</v>
      </c>
      <c r="F209" s="250">
        <v>-1303</v>
      </c>
      <c r="G209" s="250">
        <v>-3420</v>
      </c>
      <c r="H209" s="250">
        <v>-1801</v>
      </c>
      <c r="I209" s="250">
        <v>-6677</v>
      </c>
      <c r="J209" s="250" t="s">
        <v>1129</v>
      </c>
      <c r="K209" s="250">
        <v>-1657</v>
      </c>
      <c r="L209" s="303"/>
    </row>
    <row r="210" spans="2:12" s="276" customFormat="1" x14ac:dyDescent="0.4">
      <c r="B210" s="244" t="s">
        <v>822</v>
      </c>
      <c r="C210" s="245"/>
      <c r="D210" s="250" t="s">
        <v>1129</v>
      </c>
      <c r="E210" s="250" t="s">
        <v>1129</v>
      </c>
      <c r="F210" s="250" t="s">
        <v>1129</v>
      </c>
      <c r="G210" s="250" t="s">
        <v>1129</v>
      </c>
      <c r="H210" s="250" t="s">
        <v>1129</v>
      </c>
      <c r="I210" s="250" t="s">
        <v>1129</v>
      </c>
      <c r="J210" s="250">
        <v>21</v>
      </c>
      <c r="K210" s="250">
        <v>384</v>
      </c>
      <c r="L210" s="303"/>
    </row>
    <row r="211" spans="2:12" s="276" customFormat="1" x14ac:dyDescent="0.4">
      <c r="B211" s="244" t="s">
        <v>124</v>
      </c>
      <c r="C211" s="245"/>
      <c r="D211" s="250">
        <v>34</v>
      </c>
      <c r="E211" s="250">
        <v>38</v>
      </c>
      <c r="F211" s="250">
        <v>36</v>
      </c>
      <c r="G211" s="250">
        <v>16</v>
      </c>
      <c r="H211" s="250">
        <v>593</v>
      </c>
      <c r="I211" s="250">
        <v>212</v>
      </c>
      <c r="J211" s="250">
        <v>-91</v>
      </c>
      <c r="K211" s="250">
        <v>-95</v>
      </c>
      <c r="L211" s="303"/>
    </row>
    <row r="212" spans="2:12" s="276" customFormat="1" x14ac:dyDescent="0.4">
      <c r="B212" s="265" t="s">
        <v>183</v>
      </c>
      <c r="C212" s="266"/>
      <c r="D212" s="267">
        <v>-832</v>
      </c>
      <c r="E212" s="267">
        <v>-6375</v>
      </c>
      <c r="F212" s="267">
        <v>-2404</v>
      </c>
      <c r="G212" s="267">
        <v>-3482</v>
      </c>
      <c r="H212" s="267">
        <v>-3816</v>
      </c>
      <c r="I212" s="267">
        <v>-7446</v>
      </c>
      <c r="J212" s="267">
        <v>-2171</v>
      </c>
      <c r="K212" s="267">
        <v>-2762</v>
      </c>
      <c r="L212" s="303"/>
    </row>
    <row r="213" spans="2:12" s="276" customFormat="1" x14ac:dyDescent="0.4">
      <c r="B213" s="244" t="s">
        <v>184</v>
      </c>
      <c r="C213" s="245"/>
      <c r="D213" s="250" t="s">
        <v>1129</v>
      </c>
      <c r="E213" s="250">
        <v>-180</v>
      </c>
      <c r="F213" s="250">
        <v>-22</v>
      </c>
      <c r="G213" s="250">
        <v>3993</v>
      </c>
      <c r="H213" s="250">
        <v>-2514</v>
      </c>
      <c r="I213" s="250">
        <v>2986</v>
      </c>
      <c r="J213" s="250">
        <v>-4712</v>
      </c>
      <c r="K213" s="250">
        <v>-20</v>
      </c>
      <c r="L213" s="303"/>
    </row>
    <row r="214" spans="2:12" s="276" customFormat="1" x14ac:dyDescent="0.4">
      <c r="B214" s="244" t="s">
        <v>185</v>
      </c>
      <c r="C214" s="245"/>
      <c r="D214" s="250" t="s">
        <v>1129</v>
      </c>
      <c r="E214" s="250">
        <v>10075</v>
      </c>
      <c r="F214" s="250">
        <v>3500</v>
      </c>
      <c r="G214" s="250">
        <v>6400</v>
      </c>
      <c r="H214" s="250">
        <v>3000</v>
      </c>
      <c r="I214" s="250">
        <v>7000</v>
      </c>
      <c r="J214" s="250">
        <v>7500</v>
      </c>
      <c r="K214" s="250">
        <v>6500</v>
      </c>
      <c r="L214" s="303"/>
    </row>
    <row r="215" spans="2:12" s="276" customFormat="1" x14ac:dyDescent="0.4">
      <c r="B215" s="244" t="s">
        <v>186</v>
      </c>
      <c r="C215" s="245"/>
      <c r="D215" s="250">
        <v>-1307</v>
      </c>
      <c r="E215" s="250">
        <v>-5558</v>
      </c>
      <c r="F215" s="250">
        <v>-3010</v>
      </c>
      <c r="G215" s="250">
        <v>-6275</v>
      </c>
      <c r="H215" s="250">
        <v>-4172</v>
      </c>
      <c r="I215" s="250">
        <v>-4745</v>
      </c>
      <c r="J215" s="250">
        <v>-5762</v>
      </c>
      <c r="K215" s="250">
        <v>-4714</v>
      </c>
      <c r="L215" s="303"/>
    </row>
    <row r="216" spans="2:12" s="276" customFormat="1" x14ac:dyDescent="0.4">
      <c r="B216" s="244" t="s">
        <v>187</v>
      </c>
      <c r="C216" s="245"/>
      <c r="D216" s="250" t="s">
        <v>1129</v>
      </c>
      <c r="E216" s="250" t="s">
        <v>1129</v>
      </c>
      <c r="F216" s="250" t="s">
        <v>1129</v>
      </c>
      <c r="G216" s="250">
        <v>-319</v>
      </c>
      <c r="H216" s="250">
        <v>-71</v>
      </c>
      <c r="I216" s="250" t="s">
        <v>1129</v>
      </c>
      <c r="J216" s="250">
        <v>-97</v>
      </c>
      <c r="K216" s="250" t="s">
        <v>1129</v>
      </c>
      <c r="L216" s="303"/>
    </row>
    <row r="217" spans="2:12" s="276" customFormat="1" x14ac:dyDescent="0.4">
      <c r="B217" s="244" t="s">
        <v>188</v>
      </c>
      <c r="C217" s="245"/>
      <c r="D217" s="250">
        <v>356</v>
      </c>
      <c r="E217" s="250">
        <v>140</v>
      </c>
      <c r="F217" s="250">
        <v>48</v>
      </c>
      <c r="G217" s="250">
        <v>21</v>
      </c>
      <c r="H217" s="250">
        <v>20</v>
      </c>
      <c r="I217" s="250">
        <v>16</v>
      </c>
      <c r="J217" s="250" t="s">
        <v>1129</v>
      </c>
      <c r="K217" s="250" t="s">
        <v>1129</v>
      </c>
      <c r="L217" s="303"/>
    </row>
    <row r="218" spans="2:12" s="276" customFormat="1" x14ac:dyDescent="0.4">
      <c r="B218" s="244" t="s">
        <v>189</v>
      </c>
      <c r="C218" s="245"/>
      <c r="D218" s="250" t="s">
        <v>1129</v>
      </c>
      <c r="E218" s="250">
        <v>-0.1</v>
      </c>
      <c r="F218" s="250" t="s">
        <v>1129</v>
      </c>
      <c r="G218" s="250">
        <v>-0.1</v>
      </c>
      <c r="H218" s="250">
        <v>-0.1</v>
      </c>
      <c r="I218" s="250" t="s">
        <v>1129</v>
      </c>
      <c r="J218" s="250" t="s">
        <v>1129</v>
      </c>
      <c r="K218" s="250">
        <v>-1518</v>
      </c>
      <c r="L218" s="303"/>
    </row>
    <row r="219" spans="2:12" s="276" customFormat="1" x14ac:dyDescent="0.4">
      <c r="B219" s="244" t="s">
        <v>190</v>
      </c>
      <c r="C219" s="245"/>
      <c r="D219" s="250">
        <v>-1080</v>
      </c>
      <c r="E219" s="250">
        <v>-1340</v>
      </c>
      <c r="F219" s="250">
        <v>-1494</v>
      </c>
      <c r="G219" s="250">
        <v>-1929</v>
      </c>
      <c r="H219" s="250">
        <v>-1840</v>
      </c>
      <c r="I219" s="250">
        <v>-1888</v>
      </c>
      <c r="J219" s="250">
        <v>-1891</v>
      </c>
      <c r="K219" s="250">
        <v>-1886</v>
      </c>
      <c r="L219" s="303"/>
    </row>
    <row r="220" spans="2:12" s="276" customFormat="1" x14ac:dyDescent="0.4">
      <c r="B220" s="244" t="s">
        <v>191</v>
      </c>
      <c r="C220" s="245"/>
      <c r="D220" s="250">
        <v>-36</v>
      </c>
      <c r="E220" s="250">
        <v>-54</v>
      </c>
      <c r="F220" s="250">
        <v>-82</v>
      </c>
      <c r="G220" s="250">
        <v>-101</v>
      </c>
      <c r="H220" s="250">
        <v>-134</v>
      </c>
      <c r="I220" s="250">
        <v>-154</v>
      </c>
      <c r="J220" s="250">
        <v>-191</v>
      </c>
      <c r="K220" s="250">
        <v>-196</v>
      </c>
      <c r="L220" s="303"/>
    </row>
    <row r="221" spans="2:12" s="276" customFormat="1" x14ac:dyDescent="0.4">
      <c r="B221" s="244" t="s">
        <v>124</v>
      </c>
      <c r="C221" s="245"/>
      <c r="D221" s="250">
        <v>-51</v>
      </c>
      <c r="E221" s="250">
        <v>-61</v>
      </c>
      <c r="F221" s="250">
        <v>-153</v>
      </c>
      <c r="G221" s="250">
        <v>-4</v>
      </c>
      <c r="H221" s="250">
        <v>-9</v>
      </c>
      <c r="I221" s="250">
        <v>-13</v>
      </c>
      <c r="J221" s="250">
        <v>-55</v>
      </c>
      <c r="K221" s="250">
        <v>-1</v>
      </c>
      <c r="L221" s="303"/>
    </row>
    <row r="222" spans="2:12" s="276" customFormat="1" x14ac:dyDescent="0.4">
      <c r="B222" s="265" t="s">
        <v>192</v>
      </c>
      <c r="C222" s="266"/>
      <c r="D222" s="267">
        <v>-2119</v>
      </c>
      <c r="E222" s="267">
        <v>3020</v>
      </c>
      <c r="F222" s="267">
        <v>-1215</v>
      </c>
      <c r="G222" s="267">
        <v>1784</v>
      </c>
      <c r="H222" s="267">
        <v>-5721</v>
      </c>
      <c r="I222" s="267">
        <v>3201</v>
      </c>
      <c r="J222" s="267">
        <v>-5211</v>
      </c>
      <c r="K222" s="267">
        <v>-1837</v>
      </c>
      <c r="L222" s="303"/>
    </row>
    <row r="223" spans="2:12" s="276" customFormat="1" x14ac:dyDescent="0.4">
      <c r="B223" s="259" t="s">
        <v>987</v>
      </c>
      <c r="C223" s="260"/>
      <c r="D223" s="261">
        <v>134</v>
      </c>
      <c r="E223" s="261">
        <v>1711</v>
      </c>
      <c r="F223" s="261">
        <v>1533</v>
      </c>
      <c r="G223" s="261">
        <v>2550</v>
      </c>
      <c r="H223" s="261">
        <v>-2808</v>
      </c>
      <c r="I223" s="261">
        <v>1274</v>
      </c>
      <c r="J223" s="261">
        <v>1628</v>
      </c>
      <c r="K223" s="261">
        <v>3258</v>
      </c>
      <c r="L223" s="303"/>
    </row>
    <row r="224" spans="2:12" s="276" customFormat="1" x14ac:dyDescent="0.4">
      <c r="B224" s="259" t="s">
        <v>193</v>
      </c>
      <c r="C224" s="260"/>
      <c r="D224" s="261">
        <v>5831</v>
      </c>
      <c r="E224" s="261">
        <v>5966</v>
      </c>
      <c r="F224" s="261">
        <v>7678</v>
      </c>
      <c r="G224" s="261">
        <v>9211</v>
      </c>
      <c r="H224" s="261">
        <v>11762</v>
      </c>
      <c r="I224" s="261">
        <v>8953</v>
      </c>
      <c r="J224" s="261">
        <v>10228</v>
      </c>
      <c r="K224" s="261">
        <v>11857</v>
      </c>
      <c r="L224" s="303"/>
    </row>
    <row r="225" spans="2:12" s="276" customFormat="1" x14ac:dyDescent="0.4">
      <c r="B225" s="265" t="s">
        <v>554</v>
      </c>
      <c r="C225" s="266"/>
      <c r="D225" s="267">
        <v>5966</v>
      </c>
      <c r="E225" s="267">
        <v>7678</v>
      </c>
      <c r="F225" s="267">
        <v>9211</v>
      </c>
      <c r="G225" s="267">
        <v>11762</v>
      </c>
      <c r="H225" s="267">
        <v>8953</v>
      </c>
      <c r="I225" s="267">
        <v>10228</v>
      </c>
      <c r="J225" s="267">
        <v>11857</v>
      </c>
      <c r="K225" s="267">
        <v>15115</v>
      </c>
      <c r="L225" s="303"/>
    </row>
    <row r="226" spans="2:12" s="276" customFormat="1" x14ac:dyDescent="0.4">
      <c r="B226" s="265" t="s">
        <v>991</v>
      </c>
      <c r="C226" s="266"/>
      <c r="D226" s="267">
        <v>2253</v>
      </c>
      <c r="E226" s="267">
        <v>-1306</v>
      </c>
      <c r="F226" s="267">
        <v>2748</v>
      </c>
      <c r="G226" s="267">
        <v>766</v>
      </c>
      <c r="H226" s="267">
        <v>2912</v>
      </c>
      <c r="I226" s="267">
        <v>-1927</v>
      </c>
      <c r="J226" s="267">
        <v>6840</v>
      </c>
      <c r="K226" s="267">
        <v>5096</v>
      </c>
      <c r="L226" s="303"/>
    </row>
    <row r="229" spans="2:12" x14ac:dyDescent="0.4">
      <c r="B229" s="218" t="s">
        <v>865</v>
      </c>
      <c r="C229" s="219" t="s">
        <v>949</v>
      </c>
      <c r="D229" s="219" t="s">
        <v>79</v>
      </c>
      <c r="E229" s="219" t="s">
        <v>80</v>
      </c>
      <c r="F229" s="219" t="s">
        <v>81</v>
      </c>
      <c r="G229" s="219" t="s">
        <v>9</v>
      </c>
      <c r="H229" s="219" t="s">
        <v>7</v>
      </c>
      <c r="I229" s="219" t="s">
        <v>8</v>
      </c>
      <c r="J229" s="219" t="s">
        <v>3</v>
      </c>
      <c r="K229" s="219" t="s">
        <v>6</v>
      </c>
      <c r="L229" s="277"/>
    </row>
    <row r="230" spans="2:12" ht="19.5" thickBot="1" x14ac:dyDescent="0.45">
      <c r="B230" s="282"/>
      <c r="C230" s="283"/>
      <c r="D230" s="283"/>
      <c r="E230" s="283"/>
      <c r="F230" s="283"/>
      <c r="G230" s="283"/>
      <c r="H230" s="283"/>
      <c r="I230" s="283"/>
      <c r="J230" s="283"/>
      <c r="K230" s="283"/>
      <c r="L230" s="277"/>
    </row>
    <row r="231" spans="2:12" ht="19.5" thickTop="1" x14ac:dyDescent="0.4">
      <c r="B231" s="277" t="s">
        <v>993</v>
      </c>
      <c r="C231" s="235"/>
      <c r="D231" s="230"/>
      <c r="E231" s="230"/>
      <c r="F231" s="230"/>
      <c r="G231" s="230"/>
      <c r="H231" s="230"/>
      <c r="I231" s="230"/>
      <c r="J231" s="230"/>
      <c r="K231" s="230"/>
      <c r="L231" s="277"/>
    </row>
    <row r="232" spans="2:12" x14ac:dyDescent="0.4">
      <c r="B232" s="222" t="s">
        <v>997</v>
      </c>
      <c r="C232" s="235" t="s">
        <v>958</v>
      </c>
      <c r="D232" s="230"/>
      <c r="E232" s="230"/>
      <c r="F232" s="230"/>
      <c r="G232" s="230"/>
      <c r="H232" s="230"/>
      <c r="I232" s="230"/>
      <c r="J232" s="230"/>
      <c r="K232" s="230"/>
      <c r="L232" s="277"/>
    </row>
    <row r="233" spans="2:12" x14ac:dyDescent="0.4">
      <c r="B233" s="244" t="s">
        <v>999</v>
      </c>
      <c r="C233" s="245"/>
      <c r="D233" s="250">
        <v>46888</v>
      </c>
      <c r="E233" s="250">
        <v>48934</v>
      </c>
      <c r="F233" s="250">
        <v>50271</v>
      </c>
      <c r="G233" s="250">
        <v>52558</v>
      </c>
      <c r="H233" s="250">
        <v>54700</v>
      </c>
      <c r="I233" s="250">
        <v>58443</v>
      </c>
      <c r="J233" s="250">
        <v>63933</v>
      </c>
      <c r="K233" s="250">
        <v>62049</v>
      </c>
      <c r="L233" s="277"/>
    </row>
    <row r="234" spans="2:12" x14ac:dyDescent="0.4">
      <c r="B234" s="244" t="s">
        <v>1000</v>
      </c>
      <c r="C234" s="245"/>
      <c r="D234" s="250">
        <v>2964</v>
      </c>
      <c r="E234" s="250">
        <v>3734</v>
      </c>
      <c r="F234" s="250">
        <v>4337</v>
      </c>
      <c r="G234" s="250">
        <v>4798</v>
      </c>
      <c r="H234" s="250">
        <v>5412</v>
      </c>
      <c r="I234" s="250">
        <v>6731</v>
      </c>
      <c r="J234" s="250">
        <v>7242</v>
      </c>
      <c r="K234" s="250">
        <v>7363</v>
      </c>
      <c r="L234" s="277"/>
    </row>
    <row r="235" spans="2:12" x14ac:dyDescent="0.4">
      <c r="B235" s="222" t="s">
        <v>998</v>
      </c>
      <c r="C235" s="235"/>
      <c r="D235" s="230"/>
      <c r="E235" s="230"/>
      <c r="F235" s="230"/>
      <c r="G235" s="230"/>
      <c r="H235" s="230"/>
      <c r="I235" s="230"/>
      <c r="J235" s="230"/>
      <c r="K235" s="230"/>
      <c r="L235" s="277"/>
    </row>
    <row r="236" spans="2:12" x14ac:dyDescent="0.4">
      <c r="B236" s="244" t="s">
        <v>999</v>
      </c>
      <c r="C236" s="245"/>
      <c r="D236" s="246">
        <v>1.6</v>
      </c>
      <c r="E236" s="246">
        <v>4.4000000000000004</v>
      </c>
      <c r="F236" s="246">
        <v>2.7</v>
      </c>
      <c r="G236" s="246">
        <v>4.5</v>
      </c>
      <c r="H236" s="246">
        <v>4.0999999999999996</v>
      </c>
      <c r="I236" s="246">
        <v>6.8</v>
      </c>
      <c r="J236" s="246">
        <v>9.4</v>
      </c>
      <c r="K236" s="246">
        <v>-2.9</v>
      </c>
      <c r="L236" s="277"/>
    </row>
    <row r="237" spans="2:12" x14ac:dyDescent="0.4">
      <c r="B237" s="244" t="s">
        <v>1000</v>
      </c>
      <c r="C237" s="245"/>
      <c r="D237" s="246">
        <v>24.6</v>
      </c>
      <c r="E237" s="246">
        <v>26</v>
      </c>
      <c r="F237" s="246">
        <v>16.2</v>
      </c>
      <c r="G237" s="246">
        <v>10.6</v>
      </c>
      <c r="H237" s="246">
        <v>12.8</v>
      </c>
      <c r="I237" s="246">
        <v>24.4</v>
      </c>
      <c r="J237" s="246">
        <v>7.6</v>
      </c>
      <c r="K237" s="246">
        <v>1.7</v>
      </c>
      <c r="L237" s="277"/>
    </row>
    <row r="238" spans="2:12" x14ac:dyDescent="0.4">
      <c r="B238" s="222" t="s">
        <v>1011</v>
      </c>
      <c r="C238" s="235" t="s">
        <v>1008</v>
      </c>
      <c r="D238" s="230" t="s">
        <v>1130</v>
      </c>
      <c r="E238" s="230" t="s">
        <v>1130</v>
      </c>
      <c r="F238" s="230">
        <v>532</v>
      </c>
      <c r="G238" s="230">
        <v>538</v>
      </c>
      <c r="H238" s="230">
        <v>526</v>
      </c>
      <c r="I238" s="230">
        <v>526</v>
      </c>
      <c r="J238" s="230">
        <v>570</v>
      </c>
      <c r="K238" s="230">
        <v>562</v>
      </c>
      <c r="L238" s="277"/>
    </row>
    <row r="239" spans="2:12" x14ac:dyDescent="0.4">
      <c r="B239" s="222" t="s">
        <v>1014</v>
      </c>
      <c r="C239" s="235" t="s">
        <v>1008</v>
      </c>
      <c r="D239" s="230">
        <v>25</v>
      </c>
      <c r="E239" s="230">
        <v>32</v>
      </c>
      <c r="F239" s="230">
        <v>34</v>
      </c>
      <c r="G239" s="230">
        <v>30</v>
      </c>
      <c r="H239" s="230">
        <v>15</v>
      </c>
      <c r="I239" s="230">
        <v>25</v>
      </c>
      <c r="J239" s="230">
        <v>40</v>
      </c>
      <c r="K239" s="230">
        <v>36</v>
      </c>
      <c r="L239" s="277"/>
    </row>
    <row r="240" spans="2:12" x14ac:dyDescent="0.4">
      <c r="B240" s="224" t="s">
        <v>1017</v>
      </c>
      <c r="C240" s="236" t="s">
        <v>958</v>
      </c>
      <c r="D240" s="232">
        <v>1864</v>
      </c>
      <c r="E240" s="232">
        <v>2642</v>
      </c>
      <c r="F240" s="232">
        <v>1831</v>
      </c>
      <c r="G240" s="232">
        <v>2901</v>
      </c>
      <c r="H240" s="232">
        <v>536</v>
      </c>
      <c r="I240" s="232">
        <v>2107</v>
      </c>
      <c r="J240" s="232">
        <v>3138</v>
      </c>
      <c r="K240" s="232">
        <v>4259</v>
      </c>
      <c r="L240" s="277"/>
    </row>
    <row r="241" spans="2:12" x14ac:dyDescent="0.4">
      <c r="B241" s="221" t="s">
        <v>994</v>
      </c>
      <c r="C241" s="234"/>
      <c r="D241" s="228"/>
      <c r="E241" s="228"/>
      <c r="F241" s="228"/>
      <c r="G241" s="228"/>
      <c r="H241" s="228"/>
      <c r="I241" s="228"/>
      <c r="J241" s="228"/>
      <c r="K241" s="228"/>
      <c r="L241" s="277"/>
    </row>
    <row r="242" spans="2:12" x14ac:dyDescent="0.4">
      <c r="B242" s="222" t="s">
        <v>1041</v>
      </c>
      <c r="C242" s="235" t="s">
        <v>1049</v>
      </c>
      <c r="D242" s="230"/>
      <c r="E242" s="230"/>
      <c r="F242" s="230"/>
      <c r="G242" s="230"/>
      <c r="H242" s="230"/>
      <c r="I242" s="230"/>
      <c r="J242" s="230"/>
      <c r="K242" s="230"/>
      <c r="L242" s="277"/>
    </row>
    <row r="243" spans="2:12" x14ac:dyDescent="0.4">
      <c r="B243" s="244" t="s">
        <v>1042</v>
      </c>
      <c r="C243" s="245"/>
      <c r="D243" s="250">
        <v>5831</v>
      </c>
      <c r="E243" s="250">
        <v>6879</v>
      </c>
      <c r="F243" s="250">
        <v>7244</v>
      </c>
      <c r="G243" s="250">
        <v>7300</v>
      </c>
      <c r="H243" s="250">
        <v>13956</v>
      </c>
      <c r="I243" s="250">
        <v>14151</v>
      </c>
      <c r="J243" s="250">
        <v>14021</v>
      </c>
      <c r="K243" s="250">
        <v>14925</v>
      </c>
      <c r="L243" s="277"/>
    </row>
    <row r="244" spans="2:12" x14ac:dyDescent="0.4">
      <c r="B244" s="244" t="s">
        <v>1043</v>
      </c>
      <c r="C244" s="245"/>
      <c r="D244" s="250">
        <v>4259</v>
      </c>
      <c r="E244" s="250">
        <v>7789</v>
      </c>
      <c r="F244" s="250">
        <v>7765</v>
      </c>
      <c r="G244" s="250">
        <v>10778</v>
      </c>
      <c r="H244" s="250">
        <v>12153</v>
      </c>
      <c r="I244" s="250">
        <v>11744</v>
      </c>
      <c r="J244" s="250">
        <v>11936</v>
      </c>
      <c r="K244" s="250">
        <v>15134</v>
      </c>
      <c r="L244" s="277"/>
    </row>
    <row r="245" spans="2:12" x14ac:dyDescent="0.4">
      <c r="B245" s="244" t="s">
        <v>1061</v>
      </c>
      <c r="C245" s="245"/>
      <c r="D245" s="250" t="s">
        <v>1130</v>
      </c>
      <c r="E245" s="250">
        <v>1535</v>
      </c>
      <c r="F245" s="250">
        <v>2583</v>
      </c>
      <c r="G245" s="250">
        <v>3457</v>
      </c>
      <c r="H245" s="250">
        <v>3930</v>
      </c>
      <c r="I245" s="250">
        <v>4054</v>
      </c>
      <c r="J245" s="250">
        <v>4171</v>
      </c>
      <c r="K245" s="250">
        <v>4663</v>
      </c>
      <c r="L245" s="277"/>
    </row>
    <row r="246" spans="2:12" x14ac:dyDescent="0.4">
      <c r="B246" s="244" t="s">
        <v>1044</v>
      </c>
      <c r="C246" s="245"/>
      <c r="D246" s="248" t="s">
        <v>1130</v>
      </c>
      <c r="E246" s="248">
        <v>96.8</v>
      </c>
      <c r="F246" s="248">
        <v>95.5</v>
      </c>
      <c r="G246" s="248">
        <v>96.7</v>
      </c>
      <c r="H246" s="248">
        <v>94.5</v>
      </c>
      <c r="I246" s="248">
        <v>92.9</v>
      </c>
      <c r="J246" s="248">
        <v>92.2</v>
      </c>
      <c r="K246" s="248">
        <v>91.7</v>
      </c>
      <c r="L246" s="277"/>
    </row>
    <row r="247" spans="2:12" x14ac:dyDescent="0.4">
      <c r="B247" s="222" t="s">
        <v>1019</v>
      </c>
      <c r="C247" s="235" t="s">
        <v>1020</v>
      </c>
      <c r="D247" s="230">
        <v>246</v>
      </c>
      <c r="E247" s="230">
        <v>361</v>
      </c>
      <c r="F247" s="230">
        <v>383</v>
      </c>
      <c r="G247" s="230">
        <v>476</v>
      </c>
      <c r="H247" s="230">
        <v>633</v>
      </c>
      <c r="I247" s="230">
        <v>648</v>
      </c>
      <c r="J247" s="230">
        <v>663</v>
      </c>
      <c r="K247" s="230">
        <v>724</v>
      </c>
      <c r="L247" s="277"/>
    </row>
    <row r="248" spans="2:12" x14ac:dyDescent="0.4">
      <c r="B248" s="244" t="s">
        <v>1058</v>
      </c>
      <c r="C248" s="245"/>
      <c r="D248" s="250">
        <v>63</v>
      </c>
      <c r="E248" s="250">
        <v>68</v>
      </c>
      <c r="F248" s="250">
        <v>66</v>
      </c>
      <c r="G248" s="250">
        <v>72</v>
      </c>
      <c r="H248" s="250">
        <v>151</v>
      </c>
      <c r="I248" s="250">
        <v>151</v>
      </c>
      <c r="J248" s="250">
        <v>152</v>
      </c>
      <c r="K248" s="250">
        <v>161</v>
      </c>
      <c r="L248" s="277"/>
    </row>
    <row r="249" spans="2:12" x14ac:dyDescent="0.4">
      <c r="B249" s="244" t="s">
        <v>226</v>
      </c>
      <c r="C249" s="245"/>
      <c r="D249" s="250">
        <v>58</v>
      </c>
      <c r="E249" s="250">
        <v>103</v>
      </c>
      <c r="F249" s="250">
        <v>102</v>
      </c>
      <c r="G249" s="250">
        <v>166</v>
      </c>
      <c r="H249" s="250">
        <v>193</v>
      </c>
      <c r="I249" s="250">
        <v>194</v>
      </c>
      <c r="J249" s="250">
        <v>190</v>
      </c>
      <c r="K249" s="250">
        <v>214</v>
      </c>
      <c r="L249" s="277"/>
    </row>
    <row r="250" spans="2:12" x14ac:dyDescent="0.4">
      <c r="B250" s="244" t="s">
        <v>227</v>
      </c>
      <c r="C250" s="245"/>
      <c r="D250" s="250">
        <v>58</v>
      </c>
      <c r="E250" s="250">
        <v>64</v>
      </c>
      <c r="F250" s="250">
        <v>64</v>
      </c>
      <c r="G250" s="250">
        <v>64</v>
      </c>
      <c r="H250" s="250">
        <v>92</v>
      </c>
      <c r="I250" s="250">
        <v>87</v>
      </c>
      <c r="J250" s="250">
        <v>90</v>
      </c>
      <c r="K250" s="250">
        <v>96</v>
      </c>
      <c r="L250" s="277"/>
    </row>
    <row r="251" spans="2:12" x14ac:dyDescent="0.4">
      <c r="B251" s="244" t="s">
        <v>228</v>
      </c>
      <c r="C251" s="245"/>
      <c r="D251" s="250">
        <v>24</v>
      </c>
      <c r="E251" s="250">
        <v>53</v>
      </c>
      <c r="F251" s="250">
        <v>67</v>
      </c>
      <c r="G251" s="250">
        <v>71</v>
      </c>
      <c r="H251" s="250">
        <v>85</v>
      </c>
      <c r="I251" s="250">
        <v>97</v>
      </c>
      <c r="J251" s="250">
        <v>103</v>
      </c>
      <c r="K251" s="250">
        <v>109</v>
      </c>
      <c r="L251" s="277"/>
    </row>
    <row r="252" spans="2:12" x14ac:dyDescent="0.4">
      <c r="B252" s="244" t="s">
        <v>229</v>
      </c>
      <c r="C252" s="245"/>
      <c r="D252" s="250">
        <v>10</v>
      </c>
      <c r="E252" s="250">
        <v>16</v>
      </c>
      <c r="F252" s="250">
        <v>27</v>
      </c>
      <c r="G252" s="250">
        <v>42</v>
      </c>
      <c r="H252" s="250">
        <v>47</v>
      </c>
      <c r="I252" s="250">
        <v>47</v>
      </c>
      <c r="J252" s="250">
        <v>50</v>
      </c>
      <c r="K252" s="250">
        <v>57</v>
      </c>
      <c r="L252" s="277"/>
    </row>
    <row r="253" spans="2:12" x14ac:dyDescent="0.4">
      <c r="B253" s="244" t="s">
        <v>1057</v>
      </c>
      <c r="C253" s="245"/>
      <c r="D253" s="250">
        <v>33</v>
      </c>
      <c r="E253" s="250">
        <v>57</v>
      </c>
      <c r="F253" s="250">
        <v>57</v>
      </c>
      <c r="G253" s="250">
        <v>61</v>
      </c>
      <c r="H253" s="250">
        <v>65</v>
      </c>
      <c r="I253" s="250">
        <v>72</v>
      </c>
      <c r="J253" s="250">
        <v>78</v>
      </c>
      <c r="K253" s="250">
        <v>87</v>
      </c>
      <c r="L253" s="277"/>
    </row>
    <row r="254" spans="2:12" s="276" customFormat="1" x14ac:dyDescent="0.4">
      <c r="B254" s="222" t="s">
        <v>834</v>
      </c>
      <c r="C254" s="260" t="s">
        <v>1020</v>
      </c>
      <c r="D254" s="261" t="s">
        <v>1129</v>
      </c>
      <c r="E254" s="261" t="s">
        <v>1129</v>
      </c>
      <c r="F254" s="261" t="s">
        <v>1129</v>
      </c>
      <c r="G254" s="261" t="s">
        <v>1129</v>
      </c>
      <c r="H254" s="261" t="s">
        <v>1129</v>
      </c>
      <c r="I254" s="261" t="s">
        <v>1129</v>
      </c>
      <c r="J254" s="261" t="s">
        <v>1129</v>
      </c>
      <c r="K254" s="261">
        <v>24</v>
      </c>
      <c r="L254" s="277"/>
    </row>
    <row r="255" spans="2:12" x14ac:dyDescent="0.4">
      <c r="B255" s="222" t="s">
        <v>1025</v>
      </c>
      <c r="C255" s="235" t="s">
        <v>1026</v>
      </c>
      <c r="D255" s="230" t="s">
        <v>1130</v>
      </c>
      <c r="E255" s="230" t="s">
        <v>1130</v>
      </c>
      <c r="F255" s="230" t="s">
        <v>1130</v>
      </c>
      <c r="G255" s="230" t="s">
        <v>1130</v>
      </c>
      <c r="H255" s="230">
        <v>143</v>
      </c>
      <c r="I255" s="230">
        <v>148</v>
      </c>
      <c r="J255" s="230">
        <v>150</v>
      </c>
      <c r="K255" s="230">
        <v>162</v>
      </c>
      <c r="L255" s="277"/>
    </row>
    <row r="256" spans="2:12" x14ac:dyDescent="0.4">
      <c r="B256" s="222" t="s">
        <v>1055</v>
      </c>
      <c r="C256" s="235"/>
      <c r="D256" s="278" t="s">
        <v>1130</v>
      </c>
      <c r="E256" s="278" t="s">
        <v>1130</v>
      </c>
      <c r="F256" s="278" t="s">
        <v>1130</v>
      </c>
      <c r="G256" s="278" t="s">
        <v>1130</v>
      </c>
      <c r="H256" s="278">
        <v>12</v>
      </c>
      <c r="I256" s="278">
        <v>12</v>
      </c>
      <c r="J256" s="278">
        <v>13</v>
      </c>
      <c r="K256" s="278">
        <v>13</v>
      </c>
      <c r="L256" s="277"/>
    </row>
    <row r="257" spans="2:12" x14ac:dyDescent="0.4">
      <c r="B257" s="222" t="s">
        <v>1053</v>
      </c>
      <c r="C257" s="235" t="s">
        <v>1039</v>
      </c>
      <c r="D257" s="238"/>
      <c r="E257" s="238"/>
      <c r="F257" s="238"/>
      <c r="G257" s="238"/>
      <c r="H257" s="238"/>
      <c r="I257" s="238"/>
      <c r="J257" s="238"/>
      <c r="K257" s="238"/>
      <c r="L257" s="277"/>
    </row>
    <row r="258" spans="2:12" x14ac:dyDescent="0.4">
      <c r="B258" s="244" t="s">
        <v>1028</v>
      </c>
      <c r="C258" s="245"/>
      <c r="D258" s="250">
        <v>3</v>
      </c>
      <c r="E258" s="250">
        <v>57</v>
      </c>
      <c r="F258" s="250">
        <v>133</v>
      </c>
      <c r="G258" s="250">
        <v>176</v>
      </c>
      <c r="H258" s="250">
        <v>177</v>
      </c>
      <c r="I258" s="250">
        <v>175</v>
      </c>
      <c r="J258" s="250">
        <v>170</v>
      </c>
      <c r="K258" s="250">
        <v>173</v>
      </c>
      <c r="L258" s="277"/>
    </row>
    <row r="259" spans="2:12" x14ac:dyDescent="0.4">
      <c r="B259" s="244" t="s">
        <v>1029</v>
      </c>
      <c r="C259" s="245"/>
      <c r="D259" s="250" t="s">
        <v>1130</v>
      </c>
      <c r="E259" s="250" t="s">
        <v>1130</v>
      </c>
      <c r="F259" s="250" t="s">
        <v>1130</v>
      </c>
      <c r="G259" s="250">
        <v>42</v>
      </c>
      <c r="H259" s="250">
        <v>48</v>
      </c>
      <c r="I259" s="250">
        <v>49</v>
      </c>
      <c r="J259" s="250">
        <v>49</v>
      </c>
      <c r="K259" s="250">
        <v>49</v>
      </c>
      <c r="L259" s="277"/>
    </row>
    <row r="260" spans="2:12" x14ac:dyDescent="0.4">
      <c r="B260" s="244" t="s">
        <v>1030</v>
      </c>
      <c r="C260" s="245"/>
      <c r="D260" s="250" t="s">
        <v>1130</v>
      </c>
      <c r="E260" s="250" t="s">
        <v>1130</v>
      </c>
      <c r="F260" s="250" t="s">
        <v>1130</v>
      </c>
      <c r="G260" s="250" t="s">
        <v>1130</v>
      </c>
      <c r="H260" s="250">
        <v>67</v>
      </c>
      <c r="I260" s="250">
        <v>115</v>
      </c>
      <c r="J260" s="250">
        <v>116</v>
      </c>
      <c r="K260" s="250">
        <v>118</v>
      </c>
      <c r="L260" s="277"/>
    </row>
    <row r="261" spans="2:12" x14ac:dyDescent="0.4">
      <c r="B261" s="244" t="s">
        <v>1031</v>
      </c>
      <c r="C261" s="245"/>
      <c r="D261" s="250" t="s">
        <v>1130</v>
      </c>
      <c r="E261" s="250" t="s">
        <v>1130</v>
      </c>
      <c r="F261" s="250" t="s">
        <v>1130</v>
      </c>
      <c r="G261" s="250" t="s">
        <v>1130</v>
      </c>
      <c r="H261" s="250" t="s">
        <v>1130</v>
      </c>
      <c r="I261" s="250">
        <v>9</v>
      </c>
      <c r="J261" s="250">
        <v>17</v>
      </c>
      <c r="K261" s="250">
        <v>17</v>
      </c>
      <c r="L261" s="277"/>
    </row>
    <row r="262" spans="2:12" x14ac:dyDescent="0.4">
      <c r="B262" s="244" t="s">
        <v>746</v>
      </c>
      <c r="C262" s="245"/>
      <c r="D262" s="250" t="s">
        <v>1130</v>
      </c>
      <c r="E262" s="250" t="s">
        <v>1130</v>
      </c>
      <c r="F262" s="250" t="s">
        <v>1130</v>
      </c>
      <c r="G262" s="250" t="s">
        <v>1130</v>
      </c>
      <c r="H262" s="250" t="s">
        <v>1130</v>
      </c>
      <c r="I262" s="250" t="s">
        <v>1130</v>
      </c>
      <c r="J262" s="250">
        <v>1</v>
      </c>
      <c r="K262" s="250">
        <v>21</v>
      </c>
      <c r="L262" s="277"/>
    </row>
    <row r="263" spans="2:12" x14ac:dyDescent="0.4">
      <c r="B263" s="244" t="s">
        <v>1190</v>
      </c>
      <c r="C263" s="245"/>
      <c r="D263" s="250" t="s">
        <v>1130</v>
      </c>
      <c r="E263" s="250" t="s">
        <v>1130</v>
      </c>
      <c r="F263" s="250" t="s">
        <v>1130</v>
      </c>
      <c r="G263" s="250" t="s">
        <v>1130</v>
      </c>
      <c r="H263" s="250" t="s">
        <v>1130</v>
      </c>
      <c r="I263" s="250" t="s">
        <v>1130</v>
      </c>
      <c r="J263" s="250" t="s">
        <v>1130</v>
      </c>
      <c r="K263" s="250">
        <v>27</v>
      </c>
      <c r="L263" s="277"/>
    </row>
    <row r="264" spans="2:12" x14ac:dyDescent="0.4">
      <c r="B264" s="221" t="s">
        <v>996</v>
      </c>
      <c r="C264" s="234"/>
      <c r="D264" s="228"/>
      <c r="E264" s="228"/>
      <c r="F264" s="228"/>
      <c r="G264" s="228"/>
      <c r="H264" s="228"/>
      <c r="I264" s="228"/>
      <c r="J264" s="228"/>
      <c r="K264" s="228"/>
      <c r="L264" s="277"/>
    </row>
    <row r="265" spans="2:12" x14ac:dyDescent="0.4">
      <c r="B265" s="222" t="s">
        <v>1069</v>
      </c>
      <c r="C265" s="235" t="s">
        <v>1020</v>
      </c>
      <c r="D265" s="230">
        <v>13</v>
      </c>
      <c r="E265" s="230">
        <v>14</v>
      </c>
      <c r="F265" s="230">
        <v>14</v>
      </c>
      <c r="G265" s="230">
        <v>16</v>
      </c>
      <c r="H265" s="230">
        <v>18</v>
      </c>
      <c r="I265" s="230">
        <v>66</v>
      </c>
      <c r="J265" s="230">
        <v>66</v>
      </c>
      <c r="K265" s="230">
        <v>68</v>
      </c>
      <c r="L265" s="277"/>
    </row>
    <row r="266" spans="2:12" x14ac:dyDescent="0.4">
      <c r="B266" s="224" t="s">
        <v>1070</v>
      </c>
      <c r="C266" s="236" t="s">
        <v>1049</v>
      </c>
      <c r="D266" s="232">
        <v>552</v>
      </c>
      <c r="E266" s="232">
        <v>584</v>
      </c>
      <c r="F266" s="232">
        <v>618</v>
      </c>
      <c r="G266" s="232">
        <v>712</v>
      </c>
      <c r="H266" s="232">
        <v>900</v>
      </c>
      <c r="I266" s="232">
        <v>3385</v>
      </c>
      <c r="J266" s="232">
        <v>3701</v>
      </c>
      <c r="K266" s="267">
        <v>3807</v>
      </c>
      <c r="L266" s="277"/>
    </row>
    <row r="267" spans="2:12" x14ac:dyDescent="0.4">
      <c r="B267" s="274" t="s">
        <v>1013</v>
      </c>
    </row>
    <row r="268" spans="2:12" x14ac:dyDescent="0.4">
      <c r="B268" s="274" t="s">
        <v>1018</v>
      </c>
    </row>
    <row r="269" spans="2:12" x14ac:dyDescent="0.4">
      <c r="B269" s="274" t="s">
        <v>1086</v>
      </c>
    </row>
    <row r="270" spans="2:12" x14ac:dyDescent="0.4">
      <c r="B270" s="274" t="s">
        <v>1066</v>
      </c>
    </row>
    <row r="271" spans="2:12" x14ac:dyDescent="0.4">
      <c r="B271" s="274" t="s">
        <v>1050</v>
      </c>
    </row>
    <row r="272" spans="2:12" x14ac:dyDescent="0.4">
      <c r="B272" s="274" t="s">
        <v>1051</v>
      </c>
    </row>
    <row r="273" spans="2:2" x14ac:dyDescent="0.4">
      <c r="B273" s="274" t="s">
        <v>1052</v>
      </c>
    </row>
    <row r="274" spans="2:2" x14ac:dyDescent="0.4">
      <c r="B274" s="274" t="s">
        <v>1165</v>
      </c>
    </row>
    <row r="275" spans="2:2" x14ac:dyDescent="0.4">
      <c r="B275" s="274" t="s">
        <v>1166</v>
      </c>
    </row>
    <row r="277" spans="2:2" x14ac:dyDescent="0.4">
      <c r="B277" s="285" t="s">
        <v>1078</v>
      </c>
    </row>
    <row r="278" spans="2:2" x14ac:dyDescent="0.4">
      <c r="B278" s="215" t="s">
        <v>1079</v>
      </c>
    </row>
    <row r="279" spans="2:2" x14ac:dyDescent="0.4">
      <c r="B279" s="215" t="s">
        <v>1080</v>
      </c>
    </row>
    <row r="280" spans="2:2" x14ac:dyDescent="0.4">
      <c r="B280" s="215" t="s">
        <v>1081</v>
      </c>
    </row>
  </sheetData>
  <phoneticPr fontId="3"/>
  <pageMargins left="0.23622047244094491" right="0.23622047244094491" top="0.74803149606299213" bottom="0.74803149606299213" header="0.31496062992125984" footer="0.31496062992125984"/>
  <pageSetup paperSize="9" scale="50" fitToHeight="4" orientation="portrait" horizontalDpi="300" verticalDpi="300" r:id="rId1"/>
  <rowBreaks count="4" manualBreakCount="4">
    <brk id="76" max="11" man="1"/>
    <brk id="136" max="11" man="1"/>
    <brk id="176" max="11" man="1"/>
    <brk id="227" max="11" man="1"/>
  </rowBreaks>
  <drawing r:id="rId2"/>
  <legacy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9141-F718-4052-AA27-48F542218E5D}">
  <dimension ref="B2:O266"/>
  <sheetViews>
    <sheetView showGridLines="0" zoomScale="70" zoomScaleNormal="70" zoomScaleSheetLayoutView="72" workbookViewId="0">
      <pane xSplit="2" ySplit="6" topLeftCell="C7" activePane="bottomRight" state="frozen"/>
      <selection activeCell="V71" sqref="V71"/>
      <selection pane="topRight" activeCell="V71" sqref="V71"/>
      <selection pane="bottomLeft" activeCell="V71" sqref="V71"/>
      <selection pane="bottomRight" activeCell="O11" sqref="O11"/>
    </sheetView>
  </sheetViews>
  <sheetFormatPr defaultColWidth="8.88671875" defaultRowHeight="18.75" x14ac:dyDescent="0.4"/>
  <cols>
    <col min="1" max="1" width="8.88671875" style="215"/>
    <col min="2" max="2" width="40.21875" style="215" customWidth="1"/>
    <col min="3" max="3" width="7.6640625" style="216" bestFit="1" customWidth="1"/>
    <col min="4" max="15" width="10" style="215" customWidth="1"/>
    <col min="16" max="16384" width="8.88671875" style="215"/>
  </cols>
  <sheetData>
    <row r="2" spans="2:15" ht="48" customHeight="1" x14ac:dyDescent="0.4">
      <c r="B2"/>
    </row>
    <row r="3" spans="2:15" ht="25.5" x14ac:dyDescent="0.5">
      <c r="B3" s="280" t="s">
        <v>1126</v>
      </c>
      <c r="O3" s="281" t="s">
        <v>1187</v>
      </c>
    </row>
    <row r="4" spans="2:15" x14ac:dyDescent="0.4">
      <c r="B4" s="217"/>
      <c r="O4" s="281" t="s">
        <v>1138</v>
      </c>
    </row>
    <row r="5" spans="2:15" x14ac:dyDescent="0.4">
      <c r="B5" s="218" t="s">
        <v>908</v>
      </c>
      <c r="C5" s="219"/>
      <c r="D5" s="219" t="s">
        <v>8</v>
      </c>
      <c r="E5" s="219"/>
      <c r="F5" s="219"/>
      <c r="G5" s="219"/>
      <c r="H5" s="219" t="s">
        <v>3</v>
      </c>
      <c r="I5" s="219"/>
      <c r="J5" s="219"/>
      <c r="K5" s="219"/>
      <c r="L5" s="219" t="s">
        <v>6</v>
      </c>
      <c r="M5" s="219"/>
      <c r="N5" s="219"/>
      <c r="O5" s="220"/>
    </row>
    <row r="6" spans="2:15" ht="19.5" thickBot="1" x14ac:dyDescent="0.45">
      <c r="B6" s="282"/>
      <c r="C6" s="283"/>
      <c r="D6" s="283" t="s">
        <v>379</v>
      </c>
      <c r="E6" s="283" t="s">
        <v>383</v>
      </c>
      <c r="F6" s="283" t="s">
        <v>384</v>
      </c>
      <c r="G6" s="283" t="s">
        <v>377</v>
      </c>
      <c r="H6" s="283" t="s">
        <v>379</v>
      </c>
      <c r="I6" s="283" t="s">
        <v>383</v>
      </c>
      <c r="J6" s="283" t="s">
        <v>384</v>
      </c>
      <c r="K6" s="283" t="s">
        <v>377</v>
      </c>
      <c r="L6" s="283" t="s">
        <v>379</v>
      </c>
      <c r="M6" s="283" t="s">
        <v>383</v>
      </c>
      <c r="N6" s="283" t="s">
        <v>384</v>
      </c>
      <c r="O6" s="284" t="s">
        <v>377</v>
      </c>
    </row>
    <row r="7" spans="2:15" ht="19.5" thickTop="1" x14ac:dyDescent="0.4">
      <c r="B7" s="277" t="s">
        <v>906</v>
      </c>
      <c r="C7" s="235"/>
      <c r="D7" s="230"/>
      <c r="E7" s="230"/>
      <c r="F7" s="230"/>
      <c r="G7" s="230"/>
      <c r="H7" s="230"/>
      <c r="I7" s="230"/>
      <c r="J7" s="230"/>
      <c r="K7" s="230"/>
      <c r="L7" s="230"/>
      <c r="M7" s="230"/>
      <c r="N7" s="230"/>
      <c r="O7" s="301"/>
    </row>
    <row r="8" spans="2:15" x14ac:dyDescent="0.4">
      <c r="B8" s="222" t="s">
        <v>209</v>
      </c>
      <c r="C8" s="235"/>
      <c r="D8" s="230">
        <v>29095</v>
      </c>
      <c r="E8" s="230">
        <v>29055</v>
      </c>
      <c r="F8" s="230">
        <v>29104</v>
      </c>
      <c r="G8" s="230">
        <v>29984</v>
      </c>
      <c r="H8" s="230">
        <v>32059</v>
      </c>
      <c r="I8" s="230">
        <v>33081</v>
      </c>
      <c r="J8" s="230">
        <v>33299</v>
      </c>
      <c r="K8" s="230">
        <v>32647</v>
      </c>
      <c r="L8" s="230">
        <v>32923</v>
      </c>
      <c r="M8" s="230">
        <v>34059</v>
      </c>
      <c r="N8" s="230">
        <v>34054</v>
      </c>
      <c r="O8" s="231">
        <v>34101</v>
      </c>
    </row>
    <row r="9" spans="2:15" x14ac:dyDescent="0.4">
      <c r="B9" s="244" t="s">
        <v>10</v>
      </c>
      <c r="C9" s="245"/>
      <c r="D9" s="250">
        <v>16585</v>
      </c>
      <c r="E9" s="250">
        <v>16299</v>
      </c>
      <c r="F9" s="250">
        <v>15980</v>
      </c>
      <c r="G9" s="250">
        <v>17176</v>
      </c>
      <c r="H9" s="250">
        <v>17085</v>
      </c>
      <c r="I9" s="250">
        <v>18562</v>
      </c>
      <c r="J9" s="250">
        <v>18420</v>
      </c>
      <c r="K9" s="250">
        <v>17960</v>
      </c>
      <c r="L9" s="250">
        <v>17706</v>
      </c>
      <c r="M9" s="250">
        <v>17592</v>
      </c>
      <c r="N9" s="250">
        <v>17537</v>
      </c>
      <c r="O9" s="251">
        <v>17627</v>
      </c>
    </row>
    <row r="10" spans="2:15" x14ac:dyDescent="0.4">
      <c r="B10" s="244" t="s">
        <v>11</v>
      </c>
      <c r="C10" s="245"/>
      <c r="D10" s="250">
        <v>11671</v>
      </c>
      <c r="E10" s="250">
        <v>11916</v>
      </c>
      <c r="F10" s="250">
        <v>12283</v>
      </c>
      <c r="G10" s="250">
        <v>11731</v>
      </c>
      <c r="H10" s="250">
        <v>12082</v>
      </c>
      <c r="I10" s="250">
        <v>12089</v>
      </c>
      <c r="J10" s="250">
        <v>12356</v>
      </c>
      <c r="K10" s="250">
        <v>12008</v>
      </c>
      <c r="L10" s="250">
        <v>12619</v>
      </c>
      <c r="M10" s="250">
        <v>13861</v>
      </c>
      <c r="N10" s="250">
        <v>13876</v>
      </c>
      <c r="O10" s="251">
        <v>13538</v>
      </c>
    </row>
    <row r="11" spans="2:15" x14ac:dyDescent="0.4">
      <c r="B11" s="244" t="s">
        <v>16</v>
      </c>
      <c r="C11" s="245"/>
      <c r="D11" s="250">
        <v>702</v>
      </c>
      <c r="E11" s="250">
        <v>704</v>
      </c>
      <c r="F11" s="250">
        <v>731</v>
      </c>
      <c r="G11" s="250">
        <v>939</v>
      </c>
      <c r="H11" s="250">
        <v>2721</v>
      </c>
      <c r="I11" s="250">
        <v>2291</v>
      </c>
      <c r="J11" s="250">
        <v>2400</v>
      </c>
      <c r="K11" s="250">
        <v>2516</v>
      </c>
      <c r="L11" s="250">
        <v>2446</v>
      </c>
      <c r="M11" s="250">
        <v>2440</v>
      </c>
      <c r="N11" s="250">
        <v>2486</v>
      </c>
      <c r="O11" s="251">
        <v>2800</v>
      </c>
    </row>
    <row r="12" spans="2:15" x14ac:dyDescent="0.4">
      <c r="B12" s="244" t="s">
        <v>17</v>
      </c>
      <c r="C12" s="245"/>
      <c r="D12" s="250">
        <v>136</v>
      </c>
      <c r="E12" s="250">
        <v>134</v>
      </c>
      <c r="F12" s="250">
        <v>108</v>
      </c>
      <c r="G12" s="250">
        <v>136</v>
      </c>
      <c r="H12" s="250">
        <v>170</v>
      </c>
      <c r="I12" s="250">
        <v>137</v>
      </c>
      <c r="J12" s="250">
        <v>121</v>
      </c>
      <c r="K12" s="250">
        <v>162</v>
      </c>
      <c r="L12" s="250">
        <v>150</v>
      </c>
      <c r="M12" s="250">
        <v>165</v>
      </c>
      <c r="N12" s="250">
        <v>154</v>
      </c>
      <c r="O12" s="251">
        <v>134</v>
      </c>
    </row>
    <row r="13" spans="2:15" x14ac:dyDescent="0.4">
      <c r="B13" s="222" t="s">
        <v>19</v>
      </c>
      <c r="C13" s="235"/>
      <c r="D13" s="230">
        <v>24155</v>
      </c>
      <c r="E13" s="230">
        <v>23700</v>
      </c>
      <c r="F13" s="230">
        <v>23776</v>
      </c>
      <c r="G13" s="230">
        <v>25141</v>
      </c>
      <c r="H13" s="230">
        <v>26722</v>
      </c>
      <c r="I13" s="230">
        <v>27674</v>
      </c>
      <c r="J13" s="230">
        <v>27600</v>
      </c>
      <c r="K13" s="230">
        <v>27338</v>
      </c>
      <c r="L13" s="230">
        <v>27585</v>
      </c>
      <c r="M13" s="230">
        <v>28538</v>
      </c>
      <c r="N13" s="230">
        <v>28415</v>
      </c>
      <c r="O13" s="231">
        <v>28666</v>
      </c>
    </row>
    <row r="14" spans="2:15" x14ac:dyDescent="0.4">
      <c r="B14" s="222" t="s">
        <v>20</v>
      </c>
      <c r="C14" s="235"/>
      <c r="D14" s="230">
        <v>4939</v>
      </c>
      <c r="E14" s="230">
        <v>5355</v>
      </c>
      <c r="F14" s="230">
        <v>5327</v>
      </c>
      <c r="G14" s="230">
        <v>4842</v>
      </c>
      <c r="H14" s="230">
        <v>5336</v>
      </c>
      <c r="I14" s="230">
        <v>5407</v>
      </c>
      <c r="J14" s="230">
        <v>5699</v>
      </c>
      <c r="K14" s="230">
        <v>5308</v>
      </c>
      <c r="L14" s="230">
        <v>5338</v>
      </c>
      <c r="M14" s="230">
        <v>5521</v>
      </c>
      <c r="N14" s="230">
        <v>5639</v>
      </c>
      <c r="O14" s="231">
        <v>5435</v>
      </c>
    </row>
    <row r="15" spans="2:15" x14ac:dyDescent="0.4">
      <c r="B15" s="222" t="s">
        <v>23</v>
      </c>
      <c r="C15" s="235"/>
      <c r="D15" s="230">
        <v>3331</v>
      </c>
      <c r="E15" s="230">
        <v>3514</v>
      </c>
      <c r="F15" s="230">
        <v>3523</v>
      </c>
      <c r="G15" s="230">
        <v>3775</v>
      </c>
      <c r="H15" s="230">
        <v>3852</v>
      </c>
      <c r="I15" s="230">
        <v>3770</v>
      </c>
      <c r="J15" s="230">
        <v>3889</v>
      </c>
      <c r="K15" s="230">
        <v>3913</v>
      </c>
      <c r="L15" s="230">
        <v>4143</v>
      </c>
      <c r="M15" s="230">
        <v>4205</v>
      </c>
      <c r="N15" s="230">
        <v>4090</v>
      </c>
      <c r="O15" s="231">
        <v>3978</v>
      </c>
    </row>
    <row r="16" spans="2:15" x14ac:dyDescent="0.4">
      <c r="B16" s="244" t="s">
        <v>883</v>
      </c>
      <c r="C16" s="245"/>
      <c r="D16" s="250">
        <v>1553</v>
      </c>
      <c r="E16" s="250">
        <v>1584</v>
      </c>
      <c r="F16" s="250">
        <v>1593</v>
      </c>
      <c r="G16" s="250">
        <v>1506</v>
      </c>
      <c r="H16" s="250">
        <v>1657</v>
      </c>
      <c r="I16" s="250">
        <v>1611</v>
      </c>
      <c r="J16" s="250">
        <v>1698</v>
      </c>
      <c r="K16" s="250">
        <v>1585</v>
      </c>
      <c r="L16" s="250">
        <v>1715</v>
      </c>
      <c r="M16" s="250">
        <v>1694</v>
      </c>
      <c r="N16" s="250">
        <v>1551</v>
      </c>
      <c r="O16" s="251">
        <v>1870</v>
      </c>
    </row>
    <row r="17" spans="2:15" x14ac:dyDescent="0.4">
      <c r="B17" s="244" t="s">
        <v>884</v>
      </c>
      <c r="C17" s="245"/>
      <c r="D17" s="250">
        <v>335</v>
      </c>
      <c r="E17" s="250">
        <v>341</v>
      </c>
      <c r="F17" s="250">
        <v>354</v>
      </c>
      <c r="G17" s="250">
        <v>368</v>
      </c>
      <c r="H17" s="250">
        <v>450</v>
      </c>
      <c r="I17" s="250">
        <v>427</v>
      </c>
      <c r="J17" s="250">
        <v>427</v>
      </c>
      <c r="K17" s="250">
        <v>428</v>
      </c>
      <c r="L17" s="250">
        <v>428</v>
      </c>
      <c r="M17" s="250">
        <v>464</v>
      </c>
      <c r="N17" s="250">
        <v>464</v>
      </c>
      <c r="O17" s="251">
        <v>465</v>
      </c>
    </row>
    <row r="18" spans="2:15" x14ac:dyDescent="0.4">
      <c r="B18" s="244" t="s">
        <v>885</v>
      </c>
      <c r="C18" s="245"/>
      <c r="D18" s="250">
        <v>139</v>
      </c>
      <c r="E18" s="250">
        <v>125</v>
      </c>
      <c r="F18" s="250">
        <v>141</v>
      </c>
      <c r="G18" s="250">
        <v>145</v>
      </c>
      <c r="H18" s="250">
        <v>156</v>
      </c>
      <c r="I18" s="250">
        <v>138</v>
      </c>
      <c r="J18" s="250">
        <v>134</v>
      </c>
      <c r="K18" s="250">
        <v>179</v>
      </c>
      <c r="L18" s="250">
        <v>243</v>
      </c>
      <c r="M18" s="250">
        <v>164</v>
      </c>
      <c r="N18" s="250">
        <v>132</v>
      </c>
      <c r="O18" s="251">
        <v>161</v>
      </c>
    </row>
    <row r="19" spans="2:15" x14ac:dyDescent="0.4">
      <c r="B19" s="244" t="s">
        <v>886</v>
      </c>
      <c r="C19" s="245"/>
      <c r="D19" s="250">
        <v>253</v>
      </c>
      <c r="E19" s="250">
        <v>264</v>
      </c>
      <c r="F19" s="250">
        <v>257</v>
      </c>
      <c r="G19" s="250">
        <v>366</v>
      </c>
      <c r="H19" s="250">
        <v>359</v>
      </c>
      <c r="I19" s="250">
        <v>347</v>
      </c>
      <c r="J19" s="250">
        <v>354</v>
      </c>
      <c r="K19" s="250">
        <v>386</v>
      </c>
      <c r="L19" s="250">
        <v>364</v>
      </c>
      <c r="M19" s="250">
        <v>429</v>
      </c>
      <c r="N19" s="250">
        <v>386</v>
      </c>
      <c r="O19" s="251">
        <v>384</v>
      </c>
    </row>
    <row r="20" spans="2:15" x14ac:dyDescent="0.4">
      <c r="B20" s="244" t="s">
        <v>887</v>
      </c>
      <c r="C20" s="245"/>
      <c r="D20" s="250">
        <v>212</v>
      </c>
      <c r="E20" s="250">
        <v>223</v>
      </c>
      <c r="F20" s="250">
        <v>215</v>
      </c>
      <c r="G20" s="250">
        <v>225</v>
      </c>
      <c r="H20" s="250">
        <v>220</v>
      </c>
      <c r="I20" s="250">
        <v>217</v>
      </c>
      <c r="J20" s="250">
        <v>229</v>
      </c>
      <c r="K20" s="250">
        <v>223</v>
      </c>
      <c r="L20" s="250">
        <v>226</v>
      </c>
      <c r="M20" s="250">
        <v>190</v>
      </c>
      <c r="N20" s="250">
        <v>182</v>
      </c>
      <c r="O20" s="251">
        <v>149</v>
      </c>
    </row>
    <row r="21" spans="2:15" x14ac:dyDescent="0.4">
      <c r="B21" s="244" t="s">
        <v>37</v>
      </c>
      <c r="C21" s="245"/>
      <c r="D21" s="250">
        <v>837</v>
      </c>
      <c r="E21" s="250">
        <v>975</v>
      </c>
      <c r="F21" s="250">
        <v>960</v>
      </c>
      <c r="G21" s="250">
        <v>1161</v>
      </c>
      <c r="H21" s="250">
        <v>1009</v>
      </c>
      <c r="I21" s="250">
        <v>1029</v>
      </c>
      <c r="J21" s="250">
        <v>1045</v>
      </c>
      <c r="K21" s="250">
        <v>1109</v>
      </c>
      <c r="L21" s="250">
        <v>1164</v>
      </c>
      <c r="M21" s="250">
        <v>1262</v>
      </c>
      <c r="N21" s="250">
        <v>1372</v>
      </c>
      <c r="O21" s="251">
        <v>945</v>
      </c>
    </row>
    <row r="22" spans="2:15" x14ac:dyDescent="0.4">
      <c r="B22" s="222" t="s">
        <v>24</v>
      </c>
      <c r="C22" s="235"/>
      <c r="D22" s="230">
        <v>1607</v>
      </c>
      <c r="E22" s="230">
        <v>1840</v>
      </c>
      <c r="F22" s="230">
        <v>1804</v>
      </c>
      <c r="G22" s="230">
        <v>1066</v>
      </c>
      <c r="H22" s="230">
        <v>1483</v>
      </c>
      <c r="I22" s="230">
        <v>1636</v>
      </c>
      <c r="J22" s="230">
        <v>1809</v>
      </c>
      <c r="K22" s="230">
        <v>1395</v>
      </c>
      <c r="L22" s="230">
        <v>1195</v>
      </c>
      <c r="M22" s="230">
        <v>1315</v>
      </c>
      <c r="N22" s="230">
        <v>1549</v>
      </c>
      <c r="O22" s="231">
        <v>1457</v>
      </c>
    </row>
    <row r="23" spans="2:15" x14ac:dyDescent="0.4">
      <c r="B23" s="244" t="s">
        <v>10</v>
      </c>
      <c r="C23" s="245"/>
      <c r="D23" s="250">
        <v>2056</v>
      </c>
      <c r="E23" s="250">
        <v>2234</v>
      </c>
      <c r="F23" s="250">
        <v>2047</v>
      </c>
      <c r="G23" s="250">
        <v>2112</v>
      </c>
      <c r="H23" s="250">
        <v>2131</v>
      </c>
      <c r="I23" s="250">
        <v>2275</v>
      </c>
      <c r="J23" s="250">
        <v>2233</v>
      </c>
      <c r="K23" s="250">
        <v>2320</v>
      </c>
      <c r="L23" s="250">
        <v>2059</v>
      </c>
      <c r="M23" s="250">
        <v>2006</v>
      </c>
      <c r="N23" s="250">
        <v>2062</v>
      </c>
      <c r="O23" s="251">
        <v>2075</v>
      </c>
    </row>
    <row r="24" spans="2:15" x14ac:dyDescent="0.4">
      <c r="B24" s="244" t="s">
        <v>11</v>
      </c>
      <c r="C24" s="245"/>
      <c r="D24" s="250">
        <v>585</v>
      </c>
      <c r="E24" s="250">
        <v>728</v>
      </c>
      <c r="F24" s="250">
        <v>957</v>
      </c>
      <c r="G24" s="250">
        <v>303</v>
      </c>
      <c r="H24" s="250">
        <v>671</v>
      </c>
      <c r="I24" s="250">
        <v>672</v>
      </c>
      <c r="J24" s="250">
        <v>830</v>
      </c>
      <c r="K24" s="250">
        <v>346</v>
      </c>
      <c r="L24" s="250">
        <v>706</v>
      </c>
      <c r="M24" s="250">
        <v>726</v>
      </c>
      <c r="N24" s="250">
        <v>818</v>
      </c>
      <c r="O24" s="251">
        <v>525</v>
      </c>
    </row>
    <row r="25" spans="2:15" x14ac:dyDescent="0.4">
      <c r="B25" s="244" t="s">
        <v>14</v>
      </c>
      <c r="C25" s="245"/>
      <c r="D25" s="250">
        <v>52</v>
      </c>
      <c r="E25" s="250">
        <v>88</v>
      </c>
      <c r="F25" s="250">
        <v>93</v>
      </c>
      <c r="G25" s="250">
        <v>-12</v>
      </c>
      <c r="H25" s="250">
        <v>58</v>
      </c>
      <c r="I25" s="250">
        <v>70</v>
      </c>
      <c r="J25" s="250">
        <v>189</v>
      </c>
      <c r="K25" s="250">
        <v>185</v>
      </c>
      <c r="L25" s="250">
        <v>16</v>
      </c>
      <c r="M25" s="250">
        <v>71</v>
      </c>
      <c r="N25" s="250">
        <v>151</v>
      </c>
      <c r="O25" s="251">
        <v>306</v>
      </c>
    </row>
    <row r="26" spans="2:15" x14ac:dyDescent="0.4">
      <c r="B26" s="244" t="s">
        <v>15</v>
      </c>
      <c r="C26" s="245"/>
      <c r="D26" s="250">
        <v>-28</v>
      </c>
      <c r="E26" s="250">
        <v>-47</v>
      </c>
      <c r="F26" s="250">
        <v>-137</v>
      </c>
      <c r="G26" s="250">
        <v>-139</v>
      </c>
      <c r="H26" s="250">
        <v>-135</v>
      </c>
      <c r="I26" s="250">
        <v>-154</v>
      </c>
      <c r="J26" s="250">
        <v>-182</v>
      </c>
      <c r="K26" s="250">
        <v>-134</v>
      </c>
      <c r="L26" s="250">
        <v>-163</v>
      </c>
      <c r="M26" s="250">
        <v>-153</v>
      </c>
      <c r="N26" s="250">
        <v>-115</v>
      </c>
      <c r="O26" s="251">
        <v>-110</v>
      </c>
    </row>
    <row r="27" spans="2:15" x14ac:dyDescent="0.4">
      <c r="B27" s="244" t="s">
        <v>966</v>
      </c>
      <c r="C27" s="245"/>
      <c r="D27" s="250">
        <v>-1058</v>
      </c>
      <c r="E27" s="250">
        <v>-1163</v>
      </c>
      <c r="F27" s="250">
        <v>-1157</v>
      </c>
      <c r="G27" s="250">
        <v>-1196</v>
      </c>
      <c r="H27" s="250">
        <v>-1241</v>
      </c>
      <c r="I27" s="250">
        <v>-1227</v>
      </c>
      <c r="J27" s="250">
        <v>-1262</v>
      </c>
      <c r="K27" s="250">
        <v>-1321</v>
      </c>
      <c r="L27" s="250">
        <v>-1425</v>
      </c>
      <c r="M27" s="250">
        <v>-1335</v>
      </c>
      <c r="N27" s="250">
        <v>-1368</v>
      </c>
      <c r="O27" s="251">
        <v>-1340</v>
      </c>
    </row>
    <row r="28" spans="2:15" x14ac:dyDescent="0.4">
      <c r="B28" s="222" t="s">
        <v>32</v>
      </c>
      <c r="C28" s="235"/>
      <c r="D28" s="230">
        <v>170</v>
      </c>
      <c r="E28" s="230">
        <v>54</v>
      </c>
      <c r="F28" s="230">
        <v>63</v>
      </c>
      <c r="G28" s="230">
        <v>108</v>
      </c>
      <c r="H28" s="230">
        <v>239</v>
      </c>
      <c r="I28" s="230">
        <v>275</v>
      </c>
      <c r="J28" s="230">
        <v>194</v>
      </c>
      <c r="K28" s="230">
        <v>244</v>
      </c>
      <c r="L28" s="230">
        <v>69</v>
      </c>
      <c r="M28" s="230">
        <v>145</v>
      </c>
      <c r="N28" s="230">
        <v>135</v>
      </c>
      <c r="O28" s="231">
        <v>228</v>
      </c>
    </row>
    <row r="29" spans="2:15" x14ac:dyDescent="0.4">
      <c r="B29" s="244" t="s">
        <v>33</v>
      </c>
      <c r="C29" s="245"/>
      <c r="D29" s="250">
        <v>4</v>
      </c>
      <c r="E29" s="250">
        <v>4</v>
      </c>
      <c r="F29" s="250">
        <v>3</v>
      </c>
      <c r="G29" s="250">
        <v>3</v>
      </c>
      <c r="H29" s="250">
        <v>3</v>
      </c>
      <c r="I29" s="250">
        <v>3</v>
      </c>
      <c r="J29" s="250">
        <v>3</v>
      </c>
      <c r="K29" s="250">
        <v>3</v>
      </c>
      <c r="L29" s="250">
        <v>3</v>
      </c>
      <c r="M29" s="250">
        <v>3</v>
      </c>
      <c r="N29" s="250">
        <v>3</v>
      </c>
      <c r="O29" s="251">
        <v>3</v>
      </c>
    </row>
    <row r="30" spans="2:15" x14ac:dyDescent="0.4">
      <c r="B30" s="244" t="s">
        <v>34</v>
      </c>
      <c r="C30" s="245"/>
      <c r="D30" s="250">
        <v>1</v>
      </c>
      <c r="E30" s="250">
        <v>1</v>
      </c>
      <c r="F30" s="250">
        <v>0</v>
      </c>
      <c r="G30" s="250">
        <v>2</v>
      </c>
      <c r="H30" s="250">
        <v>0</v>
      </c>
      <c r="I30" s="250">
        <v>0</v>
      </c>
      <c r="J30" s="250" t="s">
        <v>1129</v>
      </c>
      <c r="K30" s="250">
        <v>0</v>
      </c>
      <c r="L30" s="250">
        <v>2</v>
      </c>
      <c r="M30" s="250">
        <v>0</v>
      </c>
      <c r="N30" s="250" t="s">
        <v>1129</v>
      </c>
      <c r="O30" s="251">
        <v>0</v>
      </c>
    </row>
    <row r="31" spans="2:15" x14ac:dyDescent="0.4">
      <c r="B31" s="244" t="s">
        <v>35</v>
      </c>
      <c r="C31" s="245"/>
      <c r="D31" s="250">
        <v>34</v>
      </c>
      <c r="E31" s="250">
        <v>18</v>
      </c>
      <c r="F31" s="250">
        <v>1</v>
      </c>
      <c r="G31" s="250">
        <v>45</v>
      </c>
      <c r="H31" s="250">
        <v>13</v>
      </c>
      <c r="I31" s="250">
        <v>8</v>
      </c>
      <c r="J31" s="250">
        <v>19</v>
      </c>
      <c r="K31" s="250">
        <v>6</v>
      </c>
      <c r="L31" s="250">
        <v>2</v>
      </c>
      <c r="M31" s="250">
        <v>7</v>
      </c>
      <c r="N31" s="250">
        <v>4</v>
      </c>
      <c r="O31" s="251">
        <v>2</v>
      </c>
    </row>
    <row r="32" spans="2:15" x14ac:dyDescent="0.4">
      <c r="B32" s="244" t="s">
        <v>36</v>
      </c>
      <c r="C32" s="245"/>
      <c r="D32" s="250">
        <v>120</v>
      </c>
      <c r="E32" s="250">
        <v>18</v>
      </c>
      <c r="F32" s="250">
        <v>9</v>
      </c>
      <c r="G32" s="250">
        <v>17</v>
      </c>
      <c r="H32" s="250">
        <v>198</v>
      </c>
      <c r="I32" s="250">
        <v>217</v>
      </c>
      <c r="J32" s="250">
        <v>162</v>
      </c>
      <c r="K32" s="250">
        <v>225</v>
      </c>
      <c r="L32" s="250">
        <v>42</v>
      </c>
      <c r="M32" s="250">
        <v>59</v>
      </c>
      <c r="N32" s="250">
        <v>120</v>
      </c>
      <c r="O32" s="251">
        <v>186</v>
      </c>
    </row>
    <row r="33" spans="2:15" x14ac:dyDescent="0.4">
      <c r="B33" s="244" t="s">
        <v>37</v>
      </c>
      <c r="C33" s="245"/>
      <c r="D33" s="250">
        <v>9</v>
      </c>
      <c r="E33" s="250">
        <v>12</v>
      </c>
      <c r="F33" s="250">
        <v>47</v>
      </c>
      <c r="G33" s="250">
        <v>38</v>
      </c>
      <c r="H33" s="250">
        <v>24</v>
      </c>
      <c r="I33" s="250">
        <v>44</v>
      </c>
      <c r="J33" s="250">
        <v>9</v>
      </c>
      <c r="K33" s="250">
        <v>9</v>
      </c>
      <c r="L33" s="250">
        <v>18</v>
      </c>
      <c r="M33" s="250">
        <v>75</v>
      </c>
      <c r="N33" s="250">
        <v>6</v>
      </c>
      <c r="O33" s="251">
        <v>36</v>
      </c>
    </row>
    <row r="34" spans="2:15" x14ac:dyDescent="0.4">
      <c r="B34" s="222" t="s">
        <v>38</v>
      </c>
      <c r="C34" s="235"/>
      <c r="D34" s="230">
        <v>65</v>
      </c>
      <c r="E34" s="230">
        <v>123</v>
      </c>
      <c r="F34" s="230">
        <v>104</v>
      </c>
      <c r="G34" s="230">
        <v>126</v>
      </c>
      <c r="H34" s="230">
        <v>151</v>
      </c>
      <c r="I34" s="230">
        <v>217</v>
      </c>
      <c r="J34" s="230">
        <v>40</v>
      </c>
      <c r="K34" s="230">
        <v>123</v>
      </c>
      <c r="L34" s="230">
        <v>183</v>
      </c>
      <c r="M34" s="230">
        <v>59</v>
      </c>
      <c r="N34" s="230">
        <v>87</v>
      </c>
      <c r="O34" s="231">
        <v>202</v>
      </c>
    </row>
    <row r="35" spans="2:15" x14ac:dyDescent="0.4">
      <c r="B35" s="244" t="s">
        <v>39</v>
      </c>
      <c r="C35" s="245"/>
      <c r="D35" s="250">
        <v>59</v>
      </c>
      <c r="E35" s="250">
        <v>58</v>
      </c>
      <c r="F35" s="250">
        <v>57</v>
      </c>
      <c r="G35" s="250">
        <v>61</v>
      </c>
      <c r="H35" s="250">
        <v>69</v>
      </c>
      <c r="I35" s="250">
        <v>66</v>
      </c>
      <c r="J35" s="250">
        <v>64</v>
      </c>
      <c r="K35" s="250">
        <v>71</v>
      </c>
      <c r="L35" s="250">
        <v>68</v>
      </c>
      <c r="M35" s="250">
        <v>71</v>
      </c>
      <c r="N35" s="250">
        <v>72</v>
      </c>
      <c r="O35" s="251">
        <v>76</v>
      </c>
    </row>
    <row r="36" spans="2:15" x14ac:dyDescent="0.4">
      <c r="B36" s="244" t="s">
        <v>672</v>
      </c>
      <c r="C36" s="245"/>
      <c r="D36" s="250">
        <v>0</v>
      </c>
      <c r="E36" s="250">
        <v>0</v>
      </c>
      <c r="F36" s="250">
        <v>0</v>
      </c>
      <c r="G36" s="250">
        <v>0</v>
      </c>
      <c r="H36" s="250">
        <v>50</v>
      </c>
      <c r="I36" s="250">
        <v>0</v>
      </c>
      <c r="J36" s="250">
        <v>0</v>
      </c>
      <c r="K36" s="250" t="s">
        <v>1129</v>
      </c>
      <c r="L36" s="250" t="s">
        <v>1129</v>
      </c>
      <c r="M36" s="250">
        <v>2</v>
      </c>
      <c r="N36" s="250">
        <v>6</v>
      </c>
      <c r="O36" s="251">
        <v>9</v>
      </c>
    </row>
    <row r="37" spans="2:15" x14ac:dyDescent="0.4">
      <c r="B37" s="244" t="s">
        <v>40</v>
      </c>
      <c r="C37" s="245"/>
      <c r="D37" s="250">
        <v>4</v>
      </c>
      <c r="E37" s="250">
        <v>49</v>
      </c>
      <c r="F37" s="250">
        <v>40</v>
      </c>
      <c r="G37" s="250">
        <v>14</v>
      </c>
      <c r="H37" s="250">
        <v>0</v>
      </c>
      <c r="I37" s="250">
        <v>29</v>
      </c>
      <c r="J37" s="250">
        <v>-20</v>
      </c>
      <c r="K37" s="250">
        <v>33</v>
      </c>
      <c r="L37" s="250">
        <v>0</v>
      </c>
      <c r="M37" s="250">
        <v>1</v>
      </c>
      <c r="N37" s="250">
        <v>3</v>
      </c>
      <c r="O37" s="251">
        <v>13</v>
      </c>
    </row>
    <row r="38" spans="2:15" x14ac:dyDescent="0.4">
      <c r="B38" s="244" t="s">
        <v>871</v>
      </c>
      <c r="C38" s="245"/>
      <c r="D38" s="250" t="s">
        <v>1129</v>
      </c>
      <c r="E38" s="250" t="s">
        <v>1129</v>
      </c>
      <c r="F38" s="250" t="s">
        <v>1129</v>
      </c>
      <c r="G38" s="250" t="s">
        <v>1129</v>
      </c>
      <c r="H38" s="250" t="s">
        <v>1129</v>
      </c>
      <c r="I38" s="250">
        <v>48</v>
      </c>
      <c r="J38" s="250">
        <v>-48</v>
      </c>
      <c r="K38" s="250" t="s">
        <v>1129</v>
      </c>
      <c r="L38" s="250" t="s">
        <v>1129</v>
      </c>
      <c r="M38" s="250" t="s">
        <v>1129</v>
      </c>
      <c r="N38" s="250" t="s">
        <v>1129</v>
      </c>
      <c r="O38" s="251" t="s">
        <v>1129</v>
      </c>
    </row>
    <row r="39" spans="2:15" x14ac:dyDescent="0.4">
      <c r="B39" s="244" t="s">
        <v>37</v>
      </c>
      <c r="C39" s="245"/>
      <c r="D39" s="250">
        <v>1</v>
      </c>
      <c r="E39" s="250">
        <v>15</v>
      </c>
      <c r="F39" s="250">
        <v>5</v>
      </c>
      <c r="G39" s="250">
        <v>50</v>
      </c>
      <c r="H39" s="250">
        <v>30</v>
      </c>
      <c r="I39" s="250">
        <v>71</v>
      </c>
      <c r="J39" s="250">
        <v>45</v>
      </c>
      <c r="K39" s="250">
        <v>18</v>
      </c>
      <c r="L39" s="250">
        <v>114</v>
      </c>
      <c r="M39" s="250">
        <v>-15</v>
      </c>
      <c r="N39" s="250">
        <v>5</v>
      </c>
      <c r="O39" s="251">
        <v>103</v>
      </c>
    </row>
    <row r="40" spans="2:15" x14ac:dyDescent="0.4">
      <c r="B40" s="222" t="s">
        <v>48</v>
      </c>
      <c r="C40" s="235"/>
      <c r="D40" s="230">
        <v>1712</v>
      </c>
      <c r="E40" s="230">
        <v>1771</v>
      </c>
      <c r="F40" s="230">
        <v>1763</v>
      </c>
      <c r="G40" s="230">
        <v>1049</v>
      </c>
      <c r="H40" s="230">
        <v>1572</v>
      </c>
      <c r="I40" s="230">
        <v>1694</v>
      </c>
      <c r="J40" s="230">
        <v>1963</v>
      </c>
      <c r="K40" s="230">
        <v>1516</v>
      </c>
      <c r="L40" s="230">
        <v>1081</v>
      </c>
      <c r="M40" s="230">
        <v>1402</v>
      </c>
      <c r="N40" s="230">
        <v>1597</v>
      </c>
      <c r="O40" s="231">
        <v>1483</v>
      </c>
    </row>
    <row r="41" spans="2:15" x14ac:dyDescent="0.4">
      <c r="B41" s="222" t="s">
        <v>49</v>
      </c>
      <c r="C41" s="235"/>
      <c r="D41" s="230">
        <v>398</v>
      </c>
      <c r="E41" s="230">
        <v>2</v>
      </c>
      <c r="F41" s="230">
        <v>0</v>
      </c>
      <c r="G41" s="230">
        <v>0</v>
      </c>
      <c r="H41" s="230" t="s">
        <v>1129</v>
      </c>
      <c r="I41" s="230" t="s">
        <v>1129</v>
      </c>
      <c r="J41" s="230" t="s">
        <v>1129</v>
      </c>
      <c r="K41" s="230">
        <v>297</v>
      </c>
      <c r="L41" s="230">
        <v>2828</v>
      </c>
      <c r="M41" s="230" t="s">
        <v>1129</v>
      </c>
      <c r="N41" s="230" t="s">
        <v>1129</v>
      </c>
      <c r="O41" s="231" t="s">
        <v>1129</v>
      </c>
    </row>
    <row r="42" spans="2:15" x14ac:dyDescent="0.4">
      <c r="B42" s="244" t="s">
        <v>36</v>
      </c>
      <c r="C42" s="245"/>
      <c r="D42" s="250">
        <v>194</v>
      </c>
      <c r="E42" s="250" t="s">
        <v>1129</v>
      </c>
      <c r="F42" s="250">
        <v>0</v>
      </c>
      <c r="G42" s="250">
        <v>0</v>
      </c>
      <c r="H42" s="250" t="s">
        <v>1129</v>
      </c>
      <c r="I42" s="250" t="s">
        <v>1129</v>
      </c>
      <c r="J42" s="250" t="s">
        <v>1129</v>
      </c>
      <c r="K42" s="250">
        <v>297</v>
      </c>
      <c r="L42" s="250" t="s">
        <v>1129</v>
      </c>
      <c r="M42" s="250" t="s">
        <v>1129</v>
      </c>
      <c r="N42" s="250" t="s">
        <v>1129</v>
      </c>
      <c r="O42" s="251" t="s">
        <v>1129</v>
      </c>
    </row>
    <row r="43" spans="2:15" x14ac:dyDescent="0.4">
      <c r="B43" s="244" t="s">
        <v>46</v>
      </c>
      <c r="C43" s="245"/>
      <c r="D43" s="250">
        <v>0</v>
      </c>
      <c r="E43" s="250">
        <v>2</v>
      </c>
      <c r="F43" s="250" t="s">
        <v>1129</v>
      </c>
      <c r="G43" s="250" t="s">
        <v>1129</v>
      </c>
      <c r="H43" s="250" t="s">
        <v>1129</v>
      </c>
      <c r="I43" s="250" t="s">
        <v>1129</v>
      </c>
      <c r="J43" s="250" t="s">
        <v>1129</v>
      </c>
      <c r="K43" s="250" t="s">
        <v>1129</v>
      </c>
      <c r="L43" s="250" t="s">
        <v>1129</v>
      </c>
      <c r="M43" s="250" t="s">
        <v>1129</v>
      </c>
      <c r="N43" s="250" t="s">
        <v>1129</v>
      </c>
      <c r="O43" s="251" t="s">
        <v>1129</v>
      </c>
    </row>
    <row r="44" spans="2:15" x14ac:dyDescent="0.4">
      <c r="B44" s="244" t="s">
        <v>47</v>
      </c>
      <c r="C44" s="245"/>
      <c r="D44" s="250">
        <v>202</v>
      </c>
      <c r="E44" s="250" t="s">
        <v>1129</v>
      </c>
      <c r="F44" s="250" t="s">
        <v>1129</v>
      </c>
      <c r="G44" s="250" t="s">
        <v>1129</v>
      </c>
      <c r="H44" s="250" t="s">
        <v>1129</v>
      </c>
      <c r="I44" s="250" t="s">
        <v>1129</v>
      </c>
      <c r="J44" s="250" t="s">
        <v>1129</v>
      </c>
      <c r="K44" s="250" t="s">
        <v>1129</v>
      </c>
      <c r="L44" s="250" t="s">
        <v>1129</v>
      </c>
      <c r="M44" s="250" t="s">
        <v>1129</v>
      </c>
      <c r="N44" s="250" t="s">
        <v>1129</v>
      </c>
      <c r="O44" s="251" t="s">
        <v>1129</v>
      </c>
    </row>
    <row r="45" spans="2:15" x14ac:dyDescent="0.4">
      <c r="B45" s="244" t="s">
        <v>808</v>
      </c>
      <c r="C45" s="245"/>
      <c r="D45" s="250" t="s">
        <v>1129</v>
      </c>
      <c r="E45" s="250" t="s">
        <v>1129</v>
      </c>
      <c r="F45" s="250" t="s">
        <v>1129</v>
      </c>
      <c r="G45" s="250" t="s">
        <v>1129</v>
      </c>
      <c r="H45" s="250" t="s">
        <v>1129</v>
      </c>
      <c r="I45" s="250" t="s">
        <v>1129</v>
      </c>
      <c r="J45" s="250" t="s">
        <v>1129</v>
      </c>
      <c r="K45" s="250" t="s">
        <v>1129</v>
      </c>
      <c r="L45" s="250">
        <v>2828</v>
      </c>
      <c r="M45" s="250" t="s">
        <v>1129</v>
      </c>
      <c r="N45" s="250" t="s">
        <v>1129</v>
      </c>
      <c r="O45" s="251" t="s">
        <v>1129</v>
      </c>
    </row>
    <row r="46" spans="2:15" x14ac:dyDescent="0.4">
      <c r="B46" s="244" t="s">
        <v>37</v>
      </c>
      <c r="C46" s="245"/>
      <c r="D46" s="250" t="s">
        <v>1129</v>
      </c>
      <c r="E46" s="250" t="s">
        <v>1129</v>
      </c>
      <c r="F46" s="250" t="s">
        <v>1129</v>
      </c>
      <c r="G46" s="250" t="s">
        <v>1129</v>
      </c>
      <c r="H46" s="250" t="s">
        <v>1129</v>
      </c>
      <c r="I46" s="250" t="s">
        <v>1129</v>
      </c>
      <c r="J46" s="250" t="s">
        <v>1129</v>
      </c>
      <c r="K46" s="250" t="s">
        <v>1129</v>
      </c>
      <c r="L46" s="250" t="s">
        <v>1129</v>
      </c>
      <c r="M46" s="250" t="s">
        <v>1129</v>
      </c>
      <c r="N46" s="250" t="s">
        <v>1129</v>
      </c>
      <c r="O46" s="251" t="s">
        <v>1129</v>
      </c>
    </row>
    <row r="47" spans="2:15" x14ac:dyDescent="0.4">
      <c r="B47" s="222" t="s">
        <v>51</v>
      </c>
      <c r="C47" s="235"/>
      <c r="D47" s="230">
        <v>231</v>
      </c>
      <c r="E47" s="230">
        <v>0</v>
      </c>
      <c r="F47" s="230">
        <v>0</v>
      </c>
      <c r="G47" s="230">
        <v>824</v>
      </c>
      <c r="H47" s="230" t="s">
        <v>1129</v>
      </c>
      <c r="I47" s="230">
        <v>115</v>
      </c>
      <c r="J47" s="230">
        <v>549</v>
      </c>
      <c r="K47" s="230">
        <v>961</v>
      </c>
      <c r="L47" s="230" t="s">
        <v>1129</v>
      </c>
      <c r="M47" s="230">
        <v>348</v>
      </c>
      <c r="N47" s="230">
        <v>436</v>
      </c>
      <c r="O47" s="231">
        <v>3465</v>
      </c>
    </row>
    <row r="48" spans="2:15" x14ac:dyDescent="0.4">
      <c r="B48" s="244" t="s">
        <v>52</v>
      </c>
      <c r="C48" s="245"/>
      <c r="D48" s="250">
        <v>194</v>
      </c>
      <c r="E48" s="250" t="s">
        <v>1129</v>
      </c>
      <c r="F48" s="250">
        <v>0</v>
      </c>
      <c r="G48" s="250">
        <v>0</v>
      </c>
      <c r="H48" s="250" t="s">
        <v>1129</v>
      </c>
      <c r="I48" s="250" t="s">
        <v>1129</v>
      </c>
      <c r="J48" s="250" t="s">
        <v>1129</v>
      </c>
      <c r="K48" s="250">
        <v>297</v>
      </c>
      <c r="L48" s="250" t="s">
        <v>1129</v>
      </c>
      <c r="M48" s="250" t="s">
        <v>1129</v>
      </c>
      <c r="N48" s="250" t="s">
        <v>1129</v>
      </c>
      <c r="O48" s="251" t="s">
        <v>1129</v>
      </c>
    </row>
    <row r="49" spans="2:15" x14ac:dyDescent="0.4">
      <c r="B49" s="244" t="s">
        <v>53</v>
      </c>
      <c r="C49" s="245"/>
      <c r="D49" s="250" t="s">
        <v>1129</v>
      </c>
      <c r="E49" s="250" t="s">
        <v>1129</v>
      </c>
      <c r="F49" s="250" t="s">
        <v>1129</v>
      </c>
      <c r="G49" s="250">
        <v>813</v>
      </c>
      <c r="H49" s="250" t="s">
        <v>1129</v>
      </c>
      <c r="I49" s="250" t="s">
        <v>1129</v>
      </c>
      <c r="J49" s="250" t="s">
        <v>1129</v>
      </c>
      <c r="K49" s="250">
        <v>664</v>
      </c>
      <c r="L49" s="250" t="s">
        <v>1129</v>
      </c>
      <c r="M49" s="250" t="s">
        <v>1129</v>
      </c>
      <c r="N49" s="250">
        <v>241</v>
      </c>
      <c r="O49" s="251">
        <v>2773</v>
      </c>
    </row>
    <row r="50" spans="2:15" x14ac:dyDescent="0.4">
      <c r="B50" s="244" t="s">
        <v>40</v>
      </c>
      <c r="C50" s="245"/>
      <c r="D50" s="250" t="s">
        <v>1129</v>
      </c>
      <c r="E50" s="250" t="s">
        <v>1129</v>
      </c>
      <c r="F50" s="250" t="s">
        <v>1129</v>
      </c>
      <c r="G50" s="250" t="s">
        <v>1129</v>
      </c>
      <c r="H50" s="250" t="s">
        <v>1129</v>
      </c>
      <c r="I50" s="250" t="s">
        <v>1129</v>
      </c>
      <c r="J50" s="250">
        <v>44</v>
      </c>
      <c r="K50" s="250" t="s">
        <v>1129</v>
      </c>
      <c r="L50" s="250" t="s">
        <v>1129</v>
      </c>
      <c r="M50" s="250" t="s">
        <v>1129</v>
      </c>
      <c r="N50" s="250" t="s">
        <v>1129</v>
      </c>
      <c r="O50" s="251" t="s">
        <v>1129</v>
      </c>
    </row>
    <row r="51" spans="2:15" x14ac:dyDescent="0.4">
      <c r="B51" s="244" t="s">
        <v>871</v>
      </c>
      <c r="C51" s="245"/>
      <c r="D51" s="250" t="s">
        <v>1129</v>
      </c>
      <c r="E51" s="250" t="s">
        <v>1129</v>
      </c>
      <c r="F51" s="250" t="s">
        <v>1129</v>
      </c>
      <c r="G51" s="250" t="s">
        <v>1129</v>
      </c>
      <c r="H51" s="250" t="s">
        <v>1129</v>
      </c>
      <c r="I51" s="250" t="s">
        <v>1129</v>
      </c>
      <c r="J51" s="250">
        <v>505</v>
      </c>
      <c r="K51" s="250" t="s">
        <v>1129</v>
      </c>
      <c r="L51" s="250" t="s">
        <v>1129</v>
      </c>
      <c r="M51" s="250" t="s">
        <v>1129</v>
      </c>
      <c r="N51" s="250" t="s">
        <v>1129</v>
      </c>
      <c r="O51" s="251" t="s">
        <v>1129</v>
      </c>
    </row>
    <row r="52" spans="2:15" x14ac:dyDescent="0.4">
      <c r="B52" s="244" t="s">
        <v>842</v>
      </c>
      <c r="C52" s="245"/>
      <c r="D52" s="250" t="s">
        <v>1129</v>
      </c>
      <c r="E52" s="250" t="s">
        <v>1129</v>
      </c>
      <c r="F52" s="250" t="s">
        <v>1129</v>
      </c>
      <c r="G52" s="250" t="s">
        <v>1129</v>
      </c>
      <c r="H52" s="250" t="s">
        <v>1129</v>
      </c>
      <c r="I52" s="250" t="s">
        <v>1129</v>
      </c>
      <c r="J52" s="250" t="s">
        <v>1129</v>
      </c>
      <c r="K52" s="250" t="s">
        <v>1129</v>
      </c>
      <c r="L52" s="250" t="s">
        <v>1129</v>
      </c>
      <c r="M52" s="250" t="s">
        <v>1129</v>
      </c>
      <c r="N52" s="250" t="s">
        <v>1129</v>
      </c>
      <c r="O52" s="251">
        <v>181</v>
      </c>
    </row>
    <row r="53" spans="2:15" x14ac:dyDescent="0.4">
      <c r="B53" s="244" t="s">
        <v>872</v>
      </c>
      <c r="C53" s="245"/>
      <c r="D53" s="250" t="s">
        <v>1129</v>
      </c>
      <c r="E53" s="250" t="s">
        <v>1129</v>
      </c>
      <c r="F53" s="250" t="s">
        <v>1129</v>
      </c>
      <c r="G53" s="250" t="s">
        <v>1129</v>
      </c>
      <c r="H53" s="250" t="s">
        <v>1129</v>
      </c>
      <c r="I53" s="250" t="s">
        <v>1129</v>
      </c>
      <c r="J53" s="250" t="s">
        <v>1129</v>
      </c>
      <c r="K53" s="250" t="s">
        <v>1129</v>
      </c>
      <c r="L53" s="250" t="s">
        <v>1129</v>
      </c>
      <c r="M53" s="250">
        <v>161</v>
      </c>
      <c r="N53" s="250">
        <v>2</v>
      </c>
      <c r="O53" s="251">
        <v>52</v>
      </c>
    </row>
    <row r="54" spans="2:15" x14ac:dyDescent="0.4">
      <c r="B54" s="244" t="s">
        <v>864</v>
      </c>
      <c r="C54" s="245"/>
      <c r="D54" s="250">
        <v>36</v>
      </c>
      <c r="E54" s="250" t="s">
        <v>1129</v>
      </c>
      <c r="F54" s="250" t="s">
        <v>1129</v>
      </c>
      <c r="G54" s="250" t="s">
        <v>1129</v>
      </c>
      <c r="H54" s="250" t="s">
        <v>1129</v>
      </c>
      <c r="I54" s="250" t="s">
        <v>1129</v>
      </c>
      <c r="J54" s="250" t="s">
        <v>1129</v>
      </c>
      <c r="K54" s="250" t="s">
        <v>1129</v>
      </c>
      <c r="L54" s="250" t="s">
        <v>1129</v>
      </c>
      <c r="M54" s="250">
        <v>187</v>
      </c>
      <c r="N54" s="250">
        <v>10</v>
      </c>
      <c r="O54" s="251">
        <v>-0.1</v>
      </c>
    </row>
    <row r="55" spans="2:15" x14ac:dyDescent="0.4">
      <c r="B55" s="244" t="s">
        <v>37</v>
      </c>
      <c r="C55" s="245"/>
      <c r="D55" s="250">
        <v>0</v>
      </c>
      <c r="E55" s="250">
        <v>0</v>
      </c>
      <c r="F55" s="250">
        <v>0</v>
      </c>
      <c r="G55" s="250">
        <v>11</v>
      </c>
      <c r="H55" s="250" t="s">
        <v>1129</v>
      </c>
      <c r="I55" s="250">
        <v>115</v>
      </c>
      <c r="J55" s="250" t="s">
        <v>1129</v>
      </c>
      <c r="K55" s="250" t="s">
        <v>1129</v>
      </c>
      <c r="L55" s="250" t="s">
        <v>1129</v>
      </c>
      <c r="M55" s="250" t="s">
        <v>1129</v>
      </c>
      <c r="N55" s="250">
        <v>181</v>
      </c>
      <c r="O55" s="251">
        <v>459</v>
      </c>
    </row>
    <row r="56" spans="2:15" x14ac:dyDescent="0.4">
      <c r="B56" s="222" t="s">
        <v>1134</v>
      </c>
      <c r="C56" s="235"/>
      <c r="D56" s="230">
        <v>1879</v>
      </c>
      <c r="E56" s="230">
        <v>1774</v>
      </c>
      <c r="F56" s="230">
        <v>1763</v>
      </c>
      <c r="G56" s="230">
        <v>224</v>
      </c>
      <c r="H56" s="230">
        <v>1572</v>
      </c>
      <c r="I56" s="230">
        <v>1578</v>
      </c>
      <c r="J56" s="230">
        <v>1414</v>
      </c>
      <c r="K56" s="230">
        <v>852</v>
      </c>
      <c r="L56" s="230">
        <v>3909</v>
      </c>
      <c r="M56" s="230">
        <v>1053</v>
      </c>
      <c r="N56" s="230">
        <v>1161</v>
      </c>
      <c r="O56" s="231">
        <v>-1982</v>
      </c>
    </row>
    <row r="57" spans="2:15" x14ac:dyDescent="0.4">
      <c r="B57" s="222" t="s">
        <v>57</v>
      </c>
      <c r="C57" s="235"/>
      <c r="D57" s="230">
        <v>808</v>
      </c>
      <c r="E57" s="230">
        <v>710</v>
      </c>
      <c r="F57" s="230">
        <v>687</v>
      </c>
      <c r="G57" s="230">
        <v>-67</v>
      </c>
      <c r="H57" s="230">
        <v>664</v>
      </c>
      <c r="I57" s="230">
        <v>634</v>
      </c>
      <c r="J57" s="230">
        <v>590</v>
      </c>
      <c r="K57" s="230">
        <v>355</v>
      </c>
      <c r="L57" s="230">
        <v>519</v>
      </c>
      <c r="M57" s="230">
        <v>553</v>
      </c>
      <c r="N57" s="230">
        <v>645</v>
      </c>
      <c r="O57" s="231">
        <v>166</v>
      </c>
    </row>
    <row r="58" spans="2:15" x14ac:dyDescent="0.4">
      <c r="B58" s="224" t="s">
        <v>1133</v>
      </c>
      <c r="C58" s="236"/>
      <c r="D58" s="232">
        <v>1070</v>
      </c>
      <c r="E58" s="232">
        <v>1064</v>
      </c>
      <c r="F58" s="232">
        <v>1075</v>
      </c>
      <c r="G58" s="232">
        <v>292</v>
      </c>
      <c r="H58" s="232">
        <v>908</v>
      </c>
      <c r="I58" s="232">
        <v>944</v>
      </c>
      <c r="J58" s="232">
        <v>823</v>
      </c>
      <c r="K58" s="232">
        <v>496</v>
      </c>
      <c r="L58" s="232">
        <v>3390</v>
      </c>
      <c r="M58" s="232">
        <v>500</v>
      </c>
      <c r="N58" s="232">
        <v>515</v>
      </c>
      <c r="O58" s="233">
        <v>-2149</v>
      </c>
    </row>
    <row r="59" spans="2:15" x14ac:dyDescent="0.4">
      <c r="B59" s="221" t="s">
        <v>888</v>
      </c>
      <c r="C59" s="234"/>
      <c r="D59" s="228"/>
      <c r="E59" s="228"/>
      <c r="F59" s="228"/>
      <c r="G59" s="228"/>
      <c r="H59" s="228"/>
      <c r="I59" s="228"/>
      <c r="J59" s="228"/>
      <c r="K59" s="228"/>
      <c r="L59" s="228"/>
      <c r="M59" s="228"/>
      <c r="N59" s="228"/>
      <c r="O59" s="229"/>
    </row>
    <row r="60" spans="2:15" x14ac:dyDescent="0.4">
      <c r="B60" s="222" t="s">
        <v>59</v>
      </c>
      <c r="C60" s="235"/>
      <c r="D60" s="230">
        <v>2207</v>
      </c>
      <c r="E60" s="230">
        <v>2480</v>
      </c>
      <c r="F60" s="230">
        <v>2469</v>
      </c>
      <c r="G60" s="230">
        <v>1759</v>
      </c>
      <c r="H60" s="230">
        <v>2280</v>
      </c>
      <c r="I60" s="230">
        <v>2411</v>
      </c>
      <c r="J60" s="230">
        <v>2586</v>
      </c>
      <c r="K60" s="230">
        <v>2184</v>
      </c>
      <c r="L60" s="230">
        <v>1982</v>
      </c>
      <c r="M60" s="230">
        <v>2158</v>
      </c>
      <c r="N60" s="230">
        <v>2398</v>
      </c>
      <c r="O60" s="231">
        <v>2316</v>
      </c>
    </row>
    <row r="61" spans="2:15" x14ac:dyDescent="0.4">
      <c r="B61" s="244" t="s">
        <v>10</v>
      </c>
      <c r="C61" s="245"/>
      <c r="D61" s="250">
        <v>2068</v>
      </c>
      <c r="E61" s="250">
        <v>2246</v>
      </c>
      <c r="F61" s="250">
        <v>2060</v>
      </c>
      <c r="G61" s="250">
        <v>2126</v>
      </c>
      <c r="H61" s="250">
        <v>2143</v>
      </c>
      <c r="I61" s="250">
        <v>2289</v>
      </c>
      <c r="J61" s="250">
        <v>2248</v>
      </c>
      <c r="K61" s="250">
        <v>2338</v>
      </c>
      <c r="L61" s="250">
        <v>2078</v>
      </c>
      <c r="M61" s="250">
        <v>2026</v>
      </c>
      <c r="N61" s="250">
        <v>2090</v>
      </c>
      <c r="O61" s="251">
        <v>2102</v>
      </c>
    </row>
    <row r="62" spans="2:15" x14ac:dyDescent="0.4">
      <c r="B62" s="244" t="s">
        <v>11</v>
      </c>
      <c r="C62" s="245"/>
      <c r="D62" s="250">
        <v>1117</v>
      </c>
      <c r="E62" s="250">
        <v>1271</v>
      </c>
      <c r="F62" s="250">
        <v>1523</v>
      </c>
      <c r="G62" s="250">
        <v>884</v>
      </c>
      <c r="H62" s="250">
        <v>1220</v>
      </c>
      <c r="I62" s="250">
        <v>1227</v>
      </c>
      <c r="J62" s="250">
        <v>1387</v>
      </c>
      <c r="K62" s="250">
        <v>913</v>
      </c>
      <c r="L62" s="250">
        <v>1268</v>
      </c>
      <c r="M62" s="250">
        <v>1337</v>
      </c>
      <c r="N62" s="250">
        <v>1436</v>
      </c>
      <c r="O62" s="251">
        <v>1157</v>
      </c>
    </row>
    <row r="63" spans="2:15" x14ac:dyDescent="0.4">
      <c r="B63" s="244" t="s">
        <v>14</v>
      </c>
      <c r="C63" s="245"/>
      <c r="D63" s="250">
        <v>67</v>
      </c>
      <c r="E63" s="250">
        <v>102</v>
      </c>
      <c r="F63" s="250">
        <v>108</v>
      </c>
      <c r="G63" s="250">
        <v>12</v>
      </c>
      <c r="H63" s="250">
        <v>223</v>
      </c>
      <c r="I63" s="250">
        <v>191</v>
      </c>
      <c r="J63" s="250">
        <v>311</v>
      </c>
      <c r="K63" s="250">
        <v>302</v>
      </c>
      <c r="L63" s="250">
        <v>138</v>
      </c>
      <c r="M63" s="250">
        <v>193</v>
      </c>
      <c r="N63" s="250">
        <v>273</v>
      </c>
      <c r="O63" s="251">
        <v>428</v>
      </c>
    </row>
    <row r="64" spans="2:15" x14ac:dyDescent="0.4">
      <c r="B64" s="222" t="s">
        <v>876</v>
      </c>
      <c r="C64" s="235"/>
      <c r="D64" s="230">
        <v>599</v>
      </c>
      <c r="E64" s="230">
        <v>1849</v>
      </c>
      <c r="F64" s="230">
        <v>665</v>
      </c>
      <c r="G64" s="230">
        <v>693</v>
      </c>
      <c r="H64" s="230">
        <v>796</v>
      </c>
      <c r="I64" s="230">
        <v>775</v>
      </c>
      <c r="J64" s="230">
        <v>776</v>
      </c>
      <c r="K64" s="230">
        <v>788</v>
      </c>
      <c r="L64" s="230">
        <v>787</v>
      </c>
      <c r="M64" s="230">
        <v>842</v>
      </c>
      <c r="N64" s="230">
        <v>848</v>
      </c>
      <c r="O64" s="231">
        <v>850</v>
      </c>
    </row>
    <row r="65" spans="2:15" x14ac:dyDescent="0.4">
      <c r="B65" s="244" t="s">
        <v>71</v>
      </c>
      <c r="C65" s="245"/>
      <c r="D65" s="250">
        <v>264</v>
      </c>
      <c r="E65" s="250">
        <v>1507</v>
      </c>
      <c r="F65" s="250">
        <v>311</v>
      </c>
      <c r="G65" s="250">
        <v>324</v>
      </c>
      <c r="H65" s="250">
        <v>346</v>
      </c>
      <c r="I65" s="250">
        <v>347</v>
      </c>
      <c r="J65" s="250">
        <v>348</v>
      </c>
      <c r="K65" s="250">
        <v>359</v>
      </c>
      <c r="L65" s="250">
        <v>359</v>
      </c>
      <c r="M65" s="250">
        <v>378</v>
      </c>
      <c r="N65" s="250">
        <v>384</v>
      </c>
      <c r="O65" s="251">
        <v>385</v>
      </c>
    </row>
    <row r="66" spans="2:15" x14ac:dyDescent="0.4">
      <c r="B66" s="244" t="s">
        <v>60</v>
      </c>
      <c r="C66" s="245"/>
      <c r="D66" s="250">
        <v>335</v>
      </c>
      <c r="E66" s="250">
        <v>341</v>
      </c>
      <c r="F66" s="250">
        <v>354</v>
      </c>
      <c r="G66" s="250">
        <v>368</v>
      </c>
      <c r="H66" s="250">
        <v>450</v>
      </c>
      <c r="I66" s="250">
        <v>427</v>
      </c>
      <c r="J66" s="250">
        <v>427</v>
      </c>
      <c r="K66" s="250">
        <v>428</v>
      </c>
      <c r="L66" s="250">
        <v>428</v>
      </c>
      <c r="M66" s="250">
        <v>464</v>
      </c>
      <c r="N66" s="250">
        <v>464</v>
      </c>
      <c r="O66" s="251">
        <v>465</v>
      </c>
    </row>
    <row r="67" spans="2:15" x14ac:dyDescent="0.4">
      <c r="B67" s="222" t="s">
        <v>881</v>
      </c>
      <c r="C67" s="235"/>
      <c r="D67" s="230">
        <v>218</v>
      </c>
      <c r="E67" s="230">
        <v>865</v>
      </c>
      <c r="F67" s="230">
        <v>2761</v>
      </c>
      <c r="G67" s="230">
        <v>4289</v>
      </c>
      <c r="H67" s="230">
        <v>265</v>
      </c>
      <c r="I67" s="230">
        <v>561</v>
      </c>
      <c r="J67" s="230">
        <v>496</v>
      </c>
      <c r="K67" s="230">
        <v>428</v>
      </c>
      <c r="L67" s="230">
        <v>325</v>
      </c>
      <c r="M67" s="230">
        <v>1868</v>
      </c>
      <c r="N67" s="230">
        <v>342</v>
      </c>
      <c r="O67" s="231">
        <v>339</v>
      </c>
    </row>
    <row r="68" spans="2:15" x14ac:dyDescent="0.4">
      <c r="B68" s="244" t="s">
        <v>61</v>
      </c>
      <c r="C68" s="245"/>
      <c r="D68" s="250">
        <v>218</v>
      </c>
      <c r="E68" s="250">
        <v>391</v>
      </c>
      <c r="F68" s="250">
        <v>123</v>
      </c>
      <c r="G68" s="250">
        <v>250</v>
      </c>
      <c r="H68" s="250">
        <v>81</v>
      </c>
      <c r="I68" s="250">
        <v>251</v>
      </c>
      <c r="J68" s="250">
        <v>468</v>
      </c>
      <c r="K68" s="250">
        <v>374</v>
      </c>
      <c r="L68" s="250">
        <v>635</v>
      </c>
      <c r="M68" s="250">
        <v>284</v>
      </c>
      <c r="N68" s="250">
        <v>343</v>
      </c>
      <c r="O68" s="251">
        <v>288</v>
      </c>
    </row>
    <row r="69" spans="2:15" x14ac:dyDescent="0.4">
      <c r="B69" s="244" t="s">
        <v>62</v>
      </c>
      <c r="C69" s="245"/>
      <c r="D69" s="250" t="s">
        <v>1129</v>
      </c>
      <c r="E69" s="250">
        <v>474</v>
      </c>
      <c r="F69" s="250">
        <v>2638</v>
      </c>
      <c r="G69" s="250">
        <v>4039</v>
      </c>
      <c r="H69" s="250">
        <v>90</v>
      </c>
      <c r="I69" s="250" t="s">
        <v>1129</v>
      </c>
      <c r="J69" s="250">
        <v>28</v>
      </c>
      <c r="K69" s="250">
        <v>53</v>
      </c>
      <c r="L69" s="250">
        <v>-309</v>
      </c>
      <c r="M69" s="250">
        <v>1584</v>
      </c>
      <c r="N69" s="250">
        <v>-1</v>
      </c>
      <c r="O69" s="251">
        <v>51</v>
      </c>
    </row>
    <row r="70" spans="2:15" x14ac:dyDescent="0.4">
      <c r="B70" s="252" t="s">
        <v>63</v>
      </c>
      <c r="C70" s="253"/>
      <c r="D70" s="254" t="s">
        <v>1129</v>
      </c>
      <c r="E70" s="254" t="s">
        <v>1129</v>
      </c>
      <c r="F70" s="254" t="s">
        <v>1129</v>
      </c>
      <c r="G70" s="254" t="s">
        <v>1129</v>
      </c>
      <c r="H70" s="254">
        <v>93</v>
      </c>
      <c r="I70" s="254">
        <v>310</v>
      </c>
      <c r="J70" s="254" t="s">
        <v>1129</v>
      </c>
      <c r="K70" s="254" t="s">
        <v>1129</v>
      </c>
      <c r="L70" s="254" t="s">
        <v>1129</v>
      </c>
      <c r="M70" s="254" t="s">
        <v>1129</v>
      </c>
      <c r="N70" s="254" t="s">
        <v>1129</v>
      </c>
      <c r="O70" s="255" t="s">
        <v>1129</v>
      </c>
    </row>
    <row r="71" spans="2:15" x14ac:dyDescent="0.4">
      <c r="B71" s="274" t="s">
        <v>1191</v>
      </c>
      <c r="O71" s="216"/>
    </row>
    <row r="72" spans="2:15" x14ac:dyDescent="0.4">
      <c r="B72" s="274" t="s">
        <v>1192</v>
      </c>
      <c r="O72" s="216"/>
    </row>
    <row r="73" spans="2:15" x14ac:dyDescent="0.4">
      <c r="B73" s="274" t="s">
        <v>1193</v>
      </c>
      <c r="O73" s="216"/>
    </row>
    <row r="74" spans="2:15" x14ac:dyDescent="0.4">
      <c r="B74" s="274" t="s">
        <v>1194</v>
      </c>
      <c r="O74" s="216"/>
    </row>
    <row r="75" spans="2:15" x14ac:dyDescent="0.4">
      <c r="B75" s="274" t="s">
        <v>1195</v>
      </c>
      <c r="O75" s="216"/>
    </row>
    <row r="76" spans="2:15" x14ac:dyDescent="0.4">
      <c r="O76" s="216"/>
    </row>
    <row r="77" spans="2:15" s="217" customFormat="1" ht="18" x14ac:dyDescent="0.35">
      <c r="C77" s="237"/>
    </row>
    <row r="78" spans="2:15" x14ac:dyDescent="0.4">
      <c r="B78" s="218" t="s">
        <v>1073</v>
      </c>
      <c r="C78" s="219" t="s">
        <v>949</v>
      </c>
      <c r="D78" s="219" t="s">
        <v>8</v>
      </c>
      <c r="E78" s="219"/>
      <c r="F78" s="219"/>
      <c r="G78" s="219"/>
      <c r="H78" s="219" t="s">
        <v>3</v>
      </c>
      <c r="I78" s="219"/>
      <c r="J78" s="219"/>
      <c r="K78" s="219"/>
      <c r="L78" s="219" t="s">
        <v>6</v>
      </c>
      <c r="M78" s="219"/>
      <c r="N78" s="219"/>
      <c r="O78" s="220"/>
    </row>
    <row r="79" spans="2:15" ht="19.5" thickBot="1" x14ac:dyDescent="0.45">
      <c r="B79" s="282"/>
      <c r="C79" s="283"/>
      <c r="D79" s="283" t="s">
        <v>379</v>
      </c>
      <c r="E79" s="283" t="s">
        <v>383</v>
      </c>
      <c r="F79" s="283" t="s">
        <v>384</v>
      </c>
      <c r="G79" s="283" t="s">
        <v>377</v>
      </c>
      <c r="H79" s="283" t="s">
        <v>379</v>
      </c>
      <c r="I79" s="283" t="s">
        <v>383</v>
      </c>
      <c r="J79" s="283" t="s">
        <v>384</v>
      </c>
      <c r="K79" s="283" t="s">
        <v>377</v>
      </c>
      <c r="L79" s="283" t="s">
        <v>379</v>
      </c>
      <c r="M79" s="283" t="s">
        <v>383</v>
      </c>
      <c r="N79" s="283" t="s">
        <v>384</v>
      </c>
      <c r="O79" s="284" t="s">
        <v>377</v>
      </c>
    </row>
    <row r="80" spans="2:15" ht="19.5" thickTop="1" x14ac:dyDescent="0.4">
      <c r="B80" s="277" t="s">
        <v>902</v>
      </c>
      <c r="C80" s="235"/>
      <c r="D80" s="230"/>
      <c r="E80" s="230"/>
      <c r="F80" s="230"/>
      <c r="G80" s="230"/>
      <c r="H80" s="230"/>
      <c r="I80" s="230"/>
      <c r="J80" s="230"/>
      <c r="K80" s="230"/>
      <c r="L80" s="230"/>
      <c r="M80" s="230"/>
      <c r="N80" s="230"/>
      <c r="O80" s="231"/>
    </row>
    <row r="81" spans="2:15" x14ac:dyDescent="0.4">
      <c r="B81" s="222" t="s">
        <v>209</v>
      </c>
      <c r="C81" s="235"/>
      <c r="D81" s="240">
        <v>16.564187263623364</v>
      </c>
      <c r="E81" s="240">
        <v>14.393282686345476</v>
      </c>
      <c r="F81" s="240">
        <v>4.8495003788934676</v>
      </c>
      <c r="G81" s="240">
        <v>6.8456273801047907</v>
      </c>
      <c r="H81" s="240">
        <v>10.188410324351317</v>
      </c>
      <c r="I81" s="240">
        <v>13.854998049146229</v>
      </c>
      <c r="J81" s="240">
        <v>14.414932675829251</v>
      </c>
      <c r="K81" s="240">
        <v>8.8821996094739184</v>
      </c>
      <c r="L81" s="240">
        <v>2.694738142338049</v>
      </c>
      <c r="M81" s="240">
        <v>2.9572584208277464</v>
      </c>
      <c r="N81" s="240">
        <v>2.2670695263808938</v>
      </c>
      <c r="O81" s="241">
        <v>4.4533337353857005</v>
      </c>
    </row>
    <row r="82" spans="2:15" x14ac:dyDescent="0.4">
      <c r="B82" s="244" t="s">
        <v>10</v>
      </c>
      <c r="C82" s="245"/>
      <c r="D82" s="246">
        <v>11.339964626029641</v>
      </c>
      <c r="E82" s="246">
        <v>9.3601241763705545</v>
      </c>
      <c r="F82" s="246">
        <v>4.2872751872679693</v>
      </c>
      <c r="G82" s="246">
        <v>8.6952493658379417</v>
      </c>
      <c r="H82" s="246">
        <v>3.0163146674212049</v>
      </c>
      <c r="I82" s="246">
        <v>13.884431719042723</v>
      </c>
      <c r="J82" s="246">
        <v>15.268325029746421</v>
      </c>
      <c r="K82" s="246">
        <v>4.5620502793261686</v>
      </c>
      <c r="L82" s="246">
        <v>3.6351000289247537</v>
      </c>
      <c r="M82" s="246">
        <v>-5.2268959083310307</v>
      </c>
      <c r="N82" s="246">
        <v>-4.7936665827903457</v>
      </c>
      <c r="O82" s="247">
        <v>-1.8503193447865329</v>
      </c>
    </row>
    <row r="83" spans="2:15" x14ac:dyDescent="0.4">
      <c r="B83" s="244" t="s">
        <v>11</v>
      </c>
      <c r="C83" s="245"/>
      <c r="D83" s="246">
        <v>24.856398834955073</v>
      </c>
      <c r="E83" s="246">
        <v>22.146431300704549</v>
      </c>
      <c r="F83" s="246">
        <v>4.7847940188874061</v>
      </c>
      <c r="G83" s="246">
        <v>2.2153893795578528</v>
      </c>
      <c r="H83" s="246">
        <v>3.5212973135590353</v>
      </c>
      <c r="I83" s="246">
        <v>1.4495681496407009</v>
      </c>
      <c r="J83" s="246">
        <v>0.59470835433539371</v>
      </c>
      <c r="K83" s="246">
        <v>2.3643747084284517</v>
      </c>
      <c r="L83" s="246">
        <v>4.4462621549958392</v>
      </c>
      <c r="M83" s="246">
        <v>14.657490295689968</v>
      </c>
      <c r="N83" s="246">
        <v>12.297099564592774</v>
      </c>
      <c r="O83" s="247">
        <v>12.741604154550835</v>
      </c>
    </row>
    <row r="84" spans="2:15" x14ac:dyDescent="0.4">
      <c r="B84" s="244" t="s">
        <v>14</v>
      </c>
      <c r="C84" s="245"/>
      <c r="D84" s="246">
        <v>20.388467119164623</v>
      </c>
      <c r="E84" s="246">
        <v>19.74620793665558</v>
      </c>
      <c r="F84" s="246">
        <v>20.655607629753426</v>
      </c>
      <c r="G84" s="246">
        <v>44.851463029253622</v>
      </c>
      <c r="H84" s="246">
        <v>287.46582611049536</v>
      </c>
      <c r="I84" s="246">
        <v>225.14449329617304</v>
      </c>
      <c r="J84" s="246">
        <v>228.17914394818294</v>
      </c>
      <c r="K84" s="246">
        <v>167.77128806325021</v>
      </c>
      <c r="L84" s="246">
        <v>-10.100382388619799</v>
      </c>
      <c r="M84" s="246">
        <v>6.4975679304760225</v>
      </c>
      <c r="N84" s="246">
        <v>3.5670382062217953</v>
      </c>
      <c r="O84" s="247">
        <v>11.284919118154125</v>
      </c>
    </row>
    <row r="85" spans="2:15" x14ac:dyDescent="0.4">
      <c r="B85" s="244" t="s">
        <v>15</v>
      </c>
      <c r="C85" s="245"/>
      <c r="D85" s="246">
        <v>2.1416722263394972</v>
      </c>
      <c r="E85" s="246">
        <v>-10.668056942947512</v>
      </c>
      <c r="F85" s="246">
        <v>2.8787757308659456</v>
      </c>
      <c r="G85" s="246">
        <v>1.3042579460776915</v>
      </c>
      <c r="H85" s="246">
        <v>24.72684424999272</v>
      </c>
      <c r="I85" s="246">
        <v>2.2099699954359453</v>
      </c>
      <c r="J85" s="246">
        <v>12.286473956641819</v>
      </c>
      <c r="K85" s="246">
        <v>18.596577675479931</v>
      </c>
      <c r="L85" s="246">
        <v>-11.434234140670952</v>
      </c>
      <c r="M85" s="246">
        <v>20.092034999584051</v>
      </c>
      <c r="N85" s="246">
        <v>26.915276584259008</v>
      </c>
      <c r="O85" s="247">
        <v>-17.178103113548737</v>
      </c>
    </row>
    <row r="86" spans="2:15" x14ac:dyDescent="0.4">
      <c r="B86" s="222" t="s">
        <v>24</v>
      </c>
      <c r="C86" s="235"/>
      <c r="D86" s="240">
        <v>38.255008805405311</v>
      </c>
      <c r="E86" s="240">
        <v>-3.6245244041310465</v>
      </c>
      <c r="F86" s="240">
        <v>2.4223412961994706</v>
      </c>
      <c r="G86" s="240">
        <v>-13.118894962127259</v>
      </c>
      <c r="H86" s="240">
        <v>-7.6995279147619051</v>
      </c>
      <c r="I86" s="240">
        <v>-11.100526013767197</v>
      </c>
      <c r="J86" s="240">
        <v>0.28488905370418482</v>
      </c>
      <c r="K86" s="240">
        <v>30.839228810796261</v>
      </c>
      <c r="L86" s="240">
        <v>-19.473308384609702</v>
      </c>
      <c r="M86" s="240">
        <v>-19.59602807737053</v>
      </c>
      <c r="N86" s="240">
        <v>-14.387698574077213</v>
      </c>
      <c r="O86" s="241">
        <v>4.4099639933793622</v>
      </c>
    </row>
    <row r="87" spans="2:15" x14ac:dyDescent="0.4">
      <c r="B87" s="244" t="s">
        <v>10</v>
      </c>
      <c r="C87" s="245"/>
      <c r="D87" s="246">
        <v>12.930119291987619</v>
      </c>
      <c r="E87" s="246">
        <v>8.5044801714311049</v>
      </c>
      <c r="F87" s="246">
        <v>3.417116064058745</v>
      </c>
      <c r="G87" s="246">
        <v>13.517902916828749</v>
      </c>
      <c r="H87" s="246">
        <v>3.637403674717965</v>
      </c>
      <c r="I87" s="246">
        <v>1.8379129616586498</v>
      </c>
      <c r="J87" s="246">
        <v>9.1173673558754054</v>
      </c>
      <c r="K87" s="246">
        <v>9.8241340036581359</v>
      </c>
      <c r="L87" s="246">
        <v>-3.3475852166154008</v>
      </c>
      <c r="M87" s="246">
        <v>-11.809971259283126</v>
      </c>
      <c r="N87" s="246">
        <v>-7.6583616742067928</v>
      </c>
      <c r="O87" s="247">
        <v>-10.550925009322242</v>
      </c>
    </row>
    <row r="88" spans="2:15" x14ac:dyDescent="0.4">
      <c r="B88" s="244" t="s">
        <v>11</v>
      </c>
      <c r="C88" s="245"/>
      <c r="D88" s="246">
        <v>144.05468972462035</v>
      </c>
      <c r="E88" s="246">
        <v>11.611842053487397</v>
      </c>
      <c r="F88" s="246">
        <v>42.425970784321578</v>
      </c>
      <c r="G88" s="246">
        <v>-35.106012234294369</v>
      </c>
      <c r="H88" s="246">
        <v>14.690905833437595</v>
      </c>
      <c r="I88" s="246">
        <v>-7.778226955421685</v>
      </c>
      <c r="J88" s="246">
        <v>-13.240956468808507</v>
      </c>
      <c r="K88" s="246">
        <v>14.213582774956146</v>
      </c>
      <c r="L88" s="246">
        <v>5.2472930447654553</v>
      </c>
      <c r="M88" s="246">
        <v>8.0607619030941713</v>
      </c>
      <c r="N88" s="246">
        <v>-1.4051417902788632</v>
      </c>
      <c r="O88" s="247">
        <v>51.576577371632858</v>
      </c>
    </row>
    <row r="89" spans="2:15" x14ac:dyDescent="0.4">
      <c r="B89" s="244" t="s">
        <v>14</v>
      </c>
      <c r="C89" s="245"/>
      <c r="D89" s="246">
        <v>2.2624743765051525</v>
      </c>
      <c r="E89" s="246">
        <v>9.6768219906262498</v>
      </c>
      <c r="F89" s="246">
        <v>29.876507792829955</v>
      </c>
      <c r="G89" s="246" t="s">
        <v>1129</v>
      </c>
      <c r="H89" s="246">
        <v>11.109455146826331</v>
      </c>
      <c r="I89" s="246">
        <v>-19.950080897146083</v>
      </c>
      <c r="J89" s="246">
        <v>102.21541201281474</v>
      </c>
      <c r="K89" s="246" t="s">
        <v>1129</v>
      </c>
      <c r="L89" s="246">
        <v>-71.880697684546178</v>
      </c>
      <c r="M89" s="246">
        <v>1.5762740052637669</v>
      </c>
      <c r="N89" s="246">
        <v>-20.182387487926789</v>
      </c>
      <c r="O89" s="247">
        <v>65.670554212051726</v>
      </c>
    </row>
    <row r="90" spans="2:15" x14ac:dyDescent="0.4">
      <c r="B90" s="244" t="s">
        <v>15</v>
      </c>
      <c r="C90" s="245"/>
      <c r="D90" s="246" t="s">
        <v>1129</v>
      </c>
      <c r="E90" s="246" t="s">
        <v>1129</v>
      </c>
      <c r="F90" s="246" t="s">
        <v>1129</v>
      </c>
      <c r="G90" s="246" t="s">
        <v>1129</v>
      </c>
      <c r="H90" s="246" t="s">
        <v>1129</v>
      </c>
      <c r="I90" s="246" t="s">
        <v>1129</v>
      </c>
      <c r="J90" s="246" t="s">
        <v>1129</v>
      </c>
      <c r="K90" s="246" t="s">
        <v>1129</v>
      </c>
      <c r="L90" s="246" t="s">
        <v>1129</v>
      </c>
      <c r="M90" s="246" t="s">
        <v>1129</v>
      </c>
      <c r="N90" s="246" t="s">
        <v>1129</v>
      </c>
      <c r="O90" s="247" t="s">
        <v>1129</v>
      </c>
    </row>
    <row r="91" spans="2:15" x14ac:dyDescent="0.4">
      <c r="B91" s="222" t="s">
        <v>48</v>
      </c>
      <c r="C91" s="235"/>
      <c r="D91" s="240">
        <v>58.920353639274722</v>
      </c>
      <c r="E91" s="240">
        <v>-6.2045306272491052</v>
      </c>
      <c r="F91" s="240">
        <v>-0.10682158588301016</v>
      </c>
      <c r="G91" s="240">
        <v>-21.920369333614964</v>
      </c>
      <c r="H91" s="240">
        <v>-8.1818933419608442</v>
      </c>
      <c r="I91" s="240">
        <v>-4.3658674334246967</v>
      </c>
      <c r="J91" s="240">
        <v>11.331363935643379</v>
      </c>
      <c r="K91" s="240">
        <v>44.578525640046472</v>
      </c>
      <c r="L91" s="240">
        <v>-31.242406209700611</v>
      </c>
      <c r="M91" s="240">
        <v>-17.230973853431706</v>
      </c>
      <c r="N91" s="240">
        <v>-18.626964869993266</v>
      </c>
      <c r="O91" s="241">
        <v>-2.2201079380031574</v>
      </c>
    </row>
    <row r="92" spans="2:15" x14ac:dyDescent="0.4">
      <c r="B92" s="222" t="s">
        <v>1087</v>
      </c>
      <c r="C92" s="235"/>
      <c r="D92" s="240">
        <v>72.064334997240252</v>
      </c>
      <c r="E92" s="240">
        <v>-8.2730489209799867</v>
      </c>
      <c r="F92" s="240">
        <v>4.783125012289946</v>
      </c>
      <c r="G92" s="240">
        <v>-59.928813333090311</v>
      </c>
      <c r="H92" s="240">
        <v>-15.138509747330286</v>
      </c>
      <c r="I92" s="240">
        <v>-11.291328623404006</v>
      </c>
      <c r="J92" s="240">
        <v>-23.416276005954305</v>
      </c>
      <c r="K92" s="240">
        <v>69.960039408276685</v>
      </c>
      <c r="L92" s="240">
        <v>273.30673786692745</v>
      </c>
      <c r="M92" s="240">
        <v>-46.993923325141886</v>
      </c>
      <c r="N92" s="240">
        <v>-37.356508363023252</v>
      </c>
      <c r="O92" s="241" t="s">
        <v>1129</v>
      </c>
    </row>
    <row r="93" spans="2:15" x14ac:dyDescent="0.4">
      <c r="B93" s="222" t="s">
        <v>1196</v>
      </c>
      <c r="C93" s="235"/>
      <c r="D93" s="240">
        <v>28.952290260138369</v>
      </c>
      <c r="E93" s="240">
        <v>0.87483467783764368</v>
      </c>
      <c r="F93" s="240">
        <v>3.9807587608639228</v>
      </c>
      <c r="G93" s="240">
        <v>-5.1852301998415173</v>
      </c>
      <c r="H93" s="240">
        <v>3.3249683800536056</v>
      </c>
      <c r="I93" s="240">
        <v>-2.7815245359387064</v>
      </c>
      <c r="J93" s="240">
        <v>4.7144863598573616</v>
      </c>
      <c r="K93" s="240">
        <v>24.112328498630674</v>
      </c>
      <c r="L93" s="240">
        <v>-13.05765601762463</v>
      </c>
      <c r="M93" s="240">
        <v>-10.491310499708851</v>
      </c>
      <c r="N93" s="240">
        <v>-7.2624490166655065</v>
      </c>
      <c r="O93" s="241">
        <v>6.0571525042161012</v>
      </c>
    </row>
    <row r="94" spans="2:15" x14ac:dyDescent="0.4">
      <c r="B94" s="244" t="s">
        <v>10</v>
      </c>
      <c r="C94" s="245"/>
      <c r="D94" s="246">
        <v>12.789882504045714</v>
      </c>
      <c r="E94" s="246">
        <v>8.4452767815915042</v>
      </c>
      <c r="F94" s="246">
        <v>3.4229121866725221</v>
      </c>
      <c r="G94" s="246">
        <v>13.523630440551315</v>
      </c>
      <c r="H94" s="246">
        <v>3.61811302509778</v>
      </c>
      <c r="I94" s="246">
        <v>1.9302967650357328</v>
      </c>
      <c r="J94" s="246">
        <v>9.1318584094228772</v>
      </c>
      <c r="K94" s="246">
        <v>9.9946024830256377</v>
      </c>
      <c r="L94" s="246">
        <v>-3.0130593734923661</v>
      </c>
      <c r="M94" s="246">
        <v>-11.503112056462649</v>
      </c>
      <c r="N94" s="246">
        <v>-7.0391076580132879</v>
      </c>
      <c r="O94" s="247">
        <v>-10.115993895270547</v>
      </c>
    </row>
    <row r="95" spans="2:15" x14ac:dyDescent="0.4">
      <c r="B95" s="244" t="s">
        <v>11</v>
      </c>
      <c r="C95" s="245"/>
      <c r="D95" s="246">
        <v>55.799612779535202</v>
      </c>
      <c r="E95" s="246">
        <v>12.191919630149117</v>
      </c>
      <c r="F95" s="246">
        <v>24.966658721201874</v>
      </c>
      <c r="G95" s="246">
        <v>-13.937920838939599</v>
      </c>
      <c r="H95" s="246">
        <v>9.1642228253706612</v>
      </c>
      <c r="I95" s="246">
        <v>-3.4323600118609576</v>
      </c>
      <c r="J95" s="246">
        <v>-8.9294196118790641</v>
      </c>
      <c r="K95" s="246">
        <v>3.1837799356143615</v>
      </c>
      <c r="L95" s="246">
        <v>3.9508101169613896</v>
      </c>
      <c r="M95" s="246">
        <v>8.929351274330056</v>
      </c>
      <c r="N95" s="246">
        <v>3.5243220201115921</v>
      </c>
      <c r="O95" s="247">
        <v>26.754176912716311</v>
      </c>
    </row>
    <row r="96" spans="2:15" x14ac:dyDescent="0.4">
      <c r="B96" s="252" t="s">
        <v>14</v>
      </c>
      <c r="C96" s="253"/>
      <c r="D96" s="289">
        <v>4.3898595076793834</v>
      </c>
      <c r="E96" s="289">
        <v>9.2020412652278338</v>
      </c>
      <c r="F96" s="289">
        <v>25.828197434835086</v>
      </c>
      <c r="G96" s="289">
        <v>-81.499839594766726</v>
      </c>
      <c r="H96" s="289">
        <v>229.7149530869051</v>
      </c>
      <c r="I96" s="289">
        <v>86.16942155651985</v>
      </c>
      <c r="J96" s="289">
        <v>187.21556248455124</v>
      </c>
      <c r="K96" s="289">
        <v>2340.5184934517411</v>
      </c>
      <c r="L96" s="289">
        <v>-38.19007931647419</v>
      </c>
      <c r="M96" s="289">
        <v>1.2525167839016804</v>
      </c>
      <c r="N96" s="289">
        <v>-12.154492744622624</v>
      </c>
      <c r="O96" s="290">
        <v>41.980566421680066</v>
      </c>
    </row>
    <row r="97" spans="2:15" x14ac:dyDescent="0.4">
      <c r="B97" s="221" t="s">
        <v>903</v>
      </c>
      <c r="C97" s="234"/>
      <c r="D97" s="228"/>
      <c r="E97" s="228"/>
      <c r="F97" s="228"/>
      <c r="G97" s="228"/>
      <c r="H97" s="228"/>
      <c r="I97" s="228"/>
      <c r="J97" s="228"/>
      <c r="K97" s="228"/>
      <c r="L97" s="228"/>
      <c r="M97" s="228"/>
      <c r="N97" s="228"/>
      <c r="O97" s="229"/>
    </row>
    <row r="98" spans="2:15" x14ac:dyDescent="0.4">
      <c r="B98" s="222" t="s">
        <v>889</v>
      </c>
      <c r="C98" s="235"/>
      <c r="D98" s="242">
        <v>5.5259619718921389</v>
      </c>
      <c r="E98" s="242">
        <v>6.3356975837957545</v>
      </c>
      <c r="F98" s="242">
        <v>6.2003071891172015</v>
      </c>
      <c r="G98" s="242">
        <v>3.5573733897162843</v>
      </c>
      <c r="H98" s="242">
        <v>4.6288797272719915</v>
      </c>
      <c r="I98" s="242">
        <v>4.9469956715660608</v>
      </c>
      <c r="J98" s="242">
        <v>5.4345801200725683</v>
      </c>
      <c r="K98" s="242">
        <v>4.2747482377461843</v>
      </c>
      <c r="L98" s="242">
        <v>3.6296735067976211</v>
      </c>
      <c r="M98" s="242">
        <v>3.8633322912714867</v>
      </c>
      <c r="N98" s="242">
        <v>4.5495281474058453</v>
      </c>
      <c r="O98" s="243">
        <v>4.2729733329003246</v>
      </c>
    </row>
    <row r="99" spans="2:15" x14ac:dyDescent="0.4">
      <c r="B99" s="244" t="s">
        <v>10</v>
      </c>
      <c r="C99" s="245"/>
      <c r="D99" s="248">
        <v>12.399407606388001</v>
      </c>
      <c r="E99" s="248">
        <v>13.70654767405863</v>
      </c>
      <c r="F99" s="248">
        <v>12.810847409825667</v>
      </c>
      <c r="G99" s="248">
        <v>12.299203758689641</v>
      </c>
      <c r="H99" s="248">
        <v>12.474164073712439</v>
      </c>
      <c r="I99" s="248">
        <v>12.256690295291754</v>
      </c>
      <c r="J99" s="248">
        <v>12.127233935231301</v>
      </c>
      <c r="K99" s="248">
        <v>12.918161016585335</v>
      </c>
      <c r="L99" s="248">
        <v>11.633684724499208</v>
      </c>
      <c r="M99" s="248">
        <v>11.405323058347138</v>
      </c>
      <c r="N99" s="248">
        <v>11.762333552244424</v>
      </c>
      <c r="O99" s="249">
        <v>11.773013888586844</v>
      </c>
    </row>
    <row r="100" spans="2:15" x14ac:dyDescent="0.4">
      <c r="B100" s="244" t="s">
        <v>11</v>
      </c>
      <c r="C100" s="245"/>
      <c r="D100" s="248">
        <v>5.0172862636376543</v>
      </c>
      <c r="E100" s="248">
        <v>6.1170463660454022</v>
      </c>
      <c r="F100" s="248">
        <v>7.7944585306231771</v>
      </c>
      <c r="G100" s="248">
        <v>2.5878626147543242</v>
      </c>
      <c r="H100" s="248">
        <v>5.558634999127821</v>
      </c>
      <c r="I100" s="248">
        <v>5.560643302497879</v>
      </c>
      <c r="J100" s="248">
        <v>6.7224188828940408</v>
      </c>
      <c r="K100" s="248">
        <v>2.8874211541109625</v>
      </c>
      <c r="L100" s="248">
        <v>5.6012659008698886</v>
      </c>
      <c r="M100" s="248">
        <v>5.240716070006691</v>
      </c>
      <c r="N100" s="248">
        <v>5.9021643404427619</v>
      </c>
      <c r="O100" s="249">
        <v>3.8820222512589049</v>
      </c>
    </row>
    <row r="101" spans="2:15" x14ac:dyDescent="0.4">
      <c r="B101" s="244" t="s">
        <v>14</v>
      </c>
      <c r="C101" s="245"/>
      <c r="D101" s="248">
        <v>7.4903340693354927</v>
      </c>
      <c r="E101" s="248">
        <v>12.554145326042256</v>
      </c>
      <c r="F101" s="248">
        <v>12.845589655540996</v>
      </c>
      <c r="G101" s="248" t="s">
        <v>1129</v>
      </c>
      <c r="H101" s="248">
        <v>2.1479234586077829</v>
      </c>
      <c r="I101" s="248">
        <v>3.0908052834213038</v>
      </c>
      <c r="J101" s="248">
        <v>7.9151166448069947</v>
      </c>
      <c r="K101" s="248">
        <v>7.3609239704023475</v>
      </c>
      <c r="L101" s="248">
        <v>0.67183944367969972</v>
      </c>
      <c r="M101" s="248">
        <v>2.9479779723296069</v>
      </c>
      <c r="N101" s="248">
        <v>6.1000654675969326</v>
      </c>
      <c r="O101" s="249">
        <v>10.958253493400758</v>
      </c>
    </row>
    <row r="102" spans="2:15" x14ac:dyDescent="0.4">
      <c r="B102" s="244" t="s">
        <v>15</v>
      </c>
      <c r="C102" s="245"/>
      <c r="D102" s="248" t="s">
        <v>1129</v>
      </c>
      <c r="E102" s="248" t="s">
        <v>1129</v>
      </c>
      <c r="F102" s="248" t="s">
        <v>1129</v>
      </c>
      <c r="G102" s="248" t="s">
        <v>1129</v>
      </c>
      <c r="H102" s="248" t="s">
        <v>1129</v>
      </c>
      <c r="I102" s="248" t="s">
        <v>1129</v>
      </c>
      <c r="J102" s="248" t="s">
        <v>1129</v>
      </c>
      <c r="K102" s="248" t="s">
        <v>1129</v>
      </c>
      <c r="L102" s="248" t="s">
        <v>1129</v>
      </c>
      <c r="M102" s="248" t="s">
        <v>1129</v>
      </c>
      <c r="N102" s="248" t="s">
        <v>1129</v>
      </c>
      <c r="O102" s="249" t="s">
        <v>1129</v>
      </c>
    </row>
    <row r="103" spans="2:15" x14ac:dyDescent="0.4">
      <c r="B103" s="222" t="s">
        <v>890</v>
      </c>
      <c r="C103" s="235"/>
      <c r="D103" s="242">
        <v>5.8865577162894702</v>
      </c>
      <c r="E103" s="242">
        <v>6.0971674977945245</v>
      </c>
      <c r="F103" s="242">
        <v>6.0597220134149214</v>
      </c>
      <c r="G103" s="242">
        <v>3.4988506497083911</v>
      </c>
      <c r="H103" s="242">
        <v>4.9051672735088241</v>
      </c>
      <c r="I103" s="242">
        <v>5.1214029665434468</v>
      </c>
      <c r="J103" s="242">
        <v>5.896407934231533</v>
      </c>
      <c r="K103" s="242">
        <v>4.6459262412397377</v>
      </c>
      <c r="L103" s="242">
        <v>3.2841750703714436</v>
      </c>
      <c r="M103" s="242">
        <v>4.1171797165802868</v>
      </c>
      <c r="N103" s="242">
        <v>4.6917215110901482</v>
      </c>
      <c r="O103" s="243">
        <v>4.3491016528706954</v>
      </c>
    </row>
    <row r="104" spans="2:15" x14ac:dyDescent="0.4">
      <c r="B104" s="222" t="s">
        <v>1088</v>
      </c>
      <c r="C104" s="235"/>
      <c r="D104" s="242">
        <v>3.6784898217992996</v>
      </c>
      <c r="E104" s="242">
        <v>3.6626827715404979</v>
      </c>
      <c r="F104" s="242">
        <v>3.6954521621031668</v>
      </c>
      <c r="G104" s="242">
        <v>0.97519394804899029</v>
      </c>
      <c r="H104" s="242">
        <v>2.8329851319052843</v>
      </c>
      <c r="I104" s="242">
        <v>2.8537326239912253</v>
      </c>
      <c r="J104" s="242">
        <v>2.473553773068784</v>
      </c>
      <c r="K104" s="242">
        <v>1.5222323064338408</v>
      </c>
      <c r="L104" s="242">
        <v>10.298214466950013</v>
      </c>
      <c r="M104" s="242">
        <v>1.4692035568637745</v>
      </c>
      <c r="N104" s="242">
        <v>1.5151704826828452</v>
      </c>
      <c r="O104" s="243" t="s">
        <v>1129</v>
      </c>
    </row>
    <row r="105" spans="2:15" x14ac:dyDescent="0.4">
      <c r="B105" s="222" t="s">
        <v>1197</v>
      </c>
      <c r="C105" s="235"/>
      <c r="D105" s="242">
        <v>7.5859774574387124</v>
      </c>
      <c r="E105" s="242">
        <v>8.5377667025203419</v>
      </c>
      <c r="F105" s="242">
        <v>8.4855026594857144</v>
      </c>
      <c r="G105" s="242">
        <v>5.8693658128995265</v>
      </c>
      <c r="H105" s="242">
        <v>7.1134602869248607</v>
      </c>
      <c r="I105" s="242">
        <v>7.2902259620483782</v>
      </c>
      <c r="J105" s="242">
        <v>7.7660759108322406</v>
      </c>
      <c r="K105" s="242">
        <v>6.69035581997771</v>
      </c>
      <c r="L105" s="242">
        <v>6.0223232695095064</v>
      </c>
      <c r="M105" s="242">
        <v>6.3379559832174426</v>
      </c>
      <c r="N105" s="242">
        <v>7.0424122257210637</v>
      </c>
      <c r="O105" s="243">
        <v>6.7930822514903388</v>
      </c>
    </row>
    <row r="106" spans="2:15" x14ac:dyDescent="0.4">
      <c r="B106" s="244" t="s">
        <v>10</v>
      </c>
      <c r="C106" s="245"/>
      <c r="D106" s="248">
        <v>12.473475315466507</v>
      </c>
      <c r="E106" s="248">
        <v>13.782040822510099</v>
      </c>
      <c r="F106" s="248">
        <v>12.891386306912128</v>
      </c>
      <c r="G106" s="248">
        <v>12.377907373028378</v>
      </c>
      <c r="H106" s="248">
        <v>12.546342579099468</v>
      </c>
      <c r="I106" s="248">
        <v>12.33537797801903</v>
      </c>
      <c r="J106" s="248">
        <v>12.205095760557374</v>
      </c>
      <c r="K106" s="248">
        <v>13.021005206294836</v>
      </c>
      <c r="L106" s="248">
        <v>11.741498608669502</v>
      </c>
      <c r="M106" s="248">
        <v>11.518484839391153</v>
      </c>
      <c r="N106" s="248">
        <v>11.917238615301205</v>
      </c>
      <c r="O106" s="249">
        <v>11.924441359760568</v>
      </c>
    </row>
    <row r="107" spans="2:15" x14ac:dyDescent="0.4">
      <c r="B107" s="244" t="s">
        <v>11</v>
      </c>
      <c r="C107" s="245"/>
      <c r="D107" s="248">
        <v>9.5784971505207235</v>
      </c>
      <c r="E107" s="248">
        <v>10.668230496346444</v>
      </c>
      <c r="F107" s="248">
        <v>12.404187594717676</v>
      </c>
      <c r="G107" s="248">
        <v>7.5439214383763806</v>
      </c>
      <c r="H107" s="248">
        <v>10.100619142208792</v>
      </c>
      <c r="I107" s="248">
        <v>10.154856848302099</v>
      </c>
      <c r="J107" s="248">
        <v>11.229781188041816</v>
      </c>
      <c r="K107" s="248">
        <v>7.6043089382042517</v>
      </c>
      <c r="L107" s="248">
        <v>10.05270577282473</v>
      </c>
      <c r="M107" s="248">
        <v>9.6475334137923028</v>
      </c>
      <c r="N107" s="248">
        <v>10.352497868901199</v>
      </c>
      <c r="O107" s="249">
        <v>8.5494430177769001</v>
      </c>
    </row>
    <row r="108" spans="2:15" x14ac:dyDescent="0.4">
      <c r="B108" s="252" t="s">
        <v>14</v>
      </c>
      <c r="C108" s="253"/>
      <c r="D108" s="287">
        <v>9.6462261077587339</v>
      </c>
      <c r="E108" s="287">
        <v>14.59825486891001</v>
      </c>
      <c r="F108" s="287">
        <v>14.806567312340766</v>
      </c>
      <c r="G108" s="287">
        <v>1.3170492375205953</v>
      </c>
      <c r="H108" s="287">
        <v>8.2084787205939342</v>
      </c>
      <c r="I108" s="287">
        <v>8.3585873994920714</v>
      </c>
      <c r="J108" s="287">
        <v>12.958399817603247</v>
      </c>
      <c r="K108" s="287">
        <v>12.003837469670319</v>
      </c>
      <c r="L108" s="287">
        <v>5.6436882840321916</v>
      </c>
      <c r="M108" s="287">
        <v>7.9469233655108589</v>
      </c>
      <c r="N108" s="287">
        <v>10.991307899803987</v>
      </c>
      <c r="O108" s="288">
        <v>15.314848199404866</v>
      </c>
    </row>
    <row r="109" spans="2:15" x14ac:dyDescent="0.4">
      <c r="B109" s="221" t="s">
        <v>1094</v>
      </c>
      <c r="C109" s="234"/>
      <c r="D109" s="228"/>
      <c r="E109" s="228"/>
      <c r="F109" s="228"/>
      <c r="G109" s="228"/>
      <c r="H109" s="228"/>
      <c r="I109" s="228"/>
      <c r="J109" s="228"/>
      <c r="K109" s="228"/>
      <c r="L109" s="228"/>
      <c r="M109" s="228"/>
      <c r="N109" s="228"/>
      <c r="O109" s="229"/>
    </row>
    <row r="110" spans="2:15" x14ac:dyDescent="0.4">
      <c r="B110" s="222" t="s">
        <v>1093</v>
      </c>
      <c r="C110" s="235" t="s">
        <v>952</v>
      </c>
      <c r="D110" s="291">
        <v>11.33</v>
      </c>
      <c r="E110" s="291">
        <v>22.6</v>
      </c>
      <c r="F110" s="291">
        <v>33.979999999999997</v>
      </c>
      <c r="G110" s="291">
        <v>37.08</v>
      </c>
      <c r="H110" s="291">
        <v>9.6</v>
      </c>
      <c r="I110" s="291">
        <v>19.579999999999998</v>
      </c>
      <c r="J110" s="291">
        <v>28.28</v>
      </c>
      <c r="K110" s="291">
        <v>33.53</v>
      </c>
      <c r="L110" s="291">
        <v>35.82</v>
      </c>
      <c r="M110" s="291">
        <v>41.14</v>
      </c>
      <c r="N110" s="291">
        <v>46.82</v>
      </c>
      <c r="O110" s="292">
        <v>24.11</v>
      </c>
    </row>
    <row r="111" spans="2:15" x14ac:dyDescent="0.4">
      <c r="B111" s="222" t="s">
        <v>909</v>
      </c>
      <c r="C111" s="235" t="s">
        <v>952</v>
      </c>
      <c r="D111" s="291" t="s">
        <v>1129</v>
      </c>
      <c r="E111" s="291">
        <v>10</v>
      </c>
      <c r="F111" s="291">
        <v>10</v>
      </c>
      <c r="G111" s="291">
        <v>20</v>
      </c>
      <c r="H111" s="291" t="s">
        <v>1129</v>
      </c>
      <c r="I111" s="291">
        <v>10</v>
      </c>
      <c r="J111" s="291">
        <v>10</v>
      </c>
      <c r="K111" s="291">
        <v>20</v>
      </c>
      <c r="L111" s="291" t="s">
        <v>1129</v>
      </c>
      <c r="M111" s="291">
        <v>10</v>
      </c>
      <c r="N111" s="291">
        <v>10</v>
      </c>
      <c r="O111" s="292">
        <v>20</v>
      </c>
    </row>
    <row r="112" spans="2:15" x14ac:dyDescent="0.4">
      <c r="B112" s="224" t="s">
        <v>911</v>
      </c>
      <c r="C112" s="236" t="s">
        <v>953</v>
      </c>
      <c r="D112" s="232">
        <v>94437900</v>
      </c>
      <c r="E112" s="232">
        <v>94479050</v>
      </c>
      <c r="F112" s="232">
        <v>94485050</v>
      </c>
      <c r="G112" s="232">
        <v>94579550</v>
      </c>
      <c r="H112" s="232">
        <v>94579550</v>
      </c>
      <c r="I112" s="232">
        <v>94653362</v>
      </c>
      <c r="J112" s="232">
        <v>94653362</v>
      </c>
      <c r="K112" s="232">
        <v>94653362</v>
      </c>
      <c r="L112" s="232">
        <v>94653362</v>
      </c>
      <c r="M112" s="232">
        <v>94719592</v>
      </c>
      <c r="N112" s="232">
        <v>94719592</v>
      </c>
      <c r="O112" s="233">
        <v>94741793</v>
      </c>
    </row>
    <row r="113" spans="2:15" x14ac:dyDescent="0.4">
      <c r="B113" s="227" t="s">
        <v>1100</v>
      </c>
      <c r="C113" s="234"/>
      <c r="D113" s="228"/>
      <c r="E113" s="228"/>
      <c r="F113" s="228"/>
      <c r="G113" s="228"/>
      <c r="H113" s="228"/>
      <c r="I113" s="228"/>
      <c r="J113" s="228"/>
      <c r="K113" s="228"/>
      <c r="L113" s="228"/>
      <c r="M113" s="228"/>
      <c r="N113" s="228"/>
      <c r="O113" s="229"/>
    </row>
    <row r="114" spans="2:15" x14ac:dyDescent="0.4">
      <c r="B114" s="224" t="s">
        <v>915</v>
      </c>
      <c r="C114" s="236"/>
      <c r="D114" s="299">
        <v>31.3</v>
      </c>
      <c r="E114" s="299">
        <v>33.700000000000003</v>
      </c>
      <c r="F114" s="299">
        <v>31.5</v>
      </c>
      <c r="G114" s="299">
        <v>28.5</v>
      </c>
      <c r="H114" s="299">
        <v>28.8</v>
      </c>
      <c r="I114" s="299">
        <v>30.9</v>
      </c>
      <c r="J114" s="299">
        <v>29.3</v>
      </c>
      <c r="K114" s="299">
        <v>30.9</v>
      </c>
      <c r="L114" s="299">
        <v>31.8</v>
      </c>
      <c r="M114" s="299">
        <v>30.5</v>
      </c>
      <c r="N114" s="299">
        <v>29.2</v>
      </c>
      <c r="O114" s="300">
        <v>27.2</v>
      </c>
    </row>
    <row r="115" spans="2:15" s="223" customFormat="1" x14ac:dyDescent="0.4">
      <c r="B115" s="296" t="s">
        <v>1101</v>
      </c>
      <c r="C115" s="235" t="s">
        <v>1049</v>
      </c>
      <c r="D115" s="230">
        <v>29848</v>
      </c>
      <c r="E115" s="230">
        <v>29867</v>
      </c>
      <c r="F115" s="230">
        <v>29880</v>
      </c>
      <c r="G115" s="230">
        <v>30928</v>
      </c>
      <c r="H115" s="230">
        <v>31338</v>
      </c>
      <c r="I115" s="230">
        <v>31474</v>
      </c>
      <c r="J115" s="230">
        <v>31880</v>
      </c>
      <c r="K115" s="230">
        <v>31982</v>
      </c>
      <c r="L115" s="230">
        <v>33120</v>
      </c>
      <c r="M115" s="230">
        <v>33842</v>
      </c>
      <c r="N115" s="230">
        <v>34219</v>
      </c>
      <c r="O115" s="231">
        <v>33884</v>
      </c>
    </row>
    <row r="116" spans="2:15" x14ac:dyDescent="0.4">
      <c r="B116" s="244" t="s">
        <v>10</v>
      </c>
      <c r="C116" s="245"/>
      <c r="D116" s="250">
        <v>20535</v>
      </c>
      <c r="E116" s="250">
        <v>20527</v>
      </c>
      <c r="F116" s="250">
        <v>20302</v>
      </c>
      <c r="G116" s="250">
        <v>20612</v>
      </c>
      <c r="H116" s="250">
        <v>20953</v>
      </c>
      <c r="I116" s="250">
        <v>21087</v>
      </c>
      <c r="J116" s="250">
        <v>21462</v>
      </c>
      <c r="K116" s="250">
        <v>21573</v>
      </c>
      <c r="L116" s="250">
        <v>22122</v>
      </c>
      <c r="M116" s="250">
        <v>22231</v>
      </c>
      <c r="N116" s="250">
        <v>22623</v>
      </c>
      <c r="O116" s="251">
        <v>22438</v>
      </c>
    </row>
    <row r="117" spans="2:15" x14ac:dyDescent="0.4">
      <c r="B117" s="244" t="s">
        <v>11</v>
      </c>
      <c r="C117" s="245"/>
      <c r="D117" s="250">
        <v>8630</v>
      </c>
      <c r="E117" s="250">
        <v>8643</v>
      </c>
      <c r="F117" s="250">
        <v>8831</v>
      </c>
      <c r="G117" s="250">
        <v>8661</v>
      </c>
      <c r="H117" s="250">
        <v>8616</v>
      </c>
      <c r="I117" s="250">
        <v>8602</v>
      </c>
      <c r="J117" s="250">
        <v>8622</v>
      </c>
      <c r="K117" s="250">
        <v>8604</v>
      </c>
      <c r="L117" s="250">
        <v>9079</v>
      </c>
      <c r="M117" s="250">
        <v>9718</v>
      </c>
      <c r="N117" s="250">
        <v>9719</v>
      </c>
      <c r="O117" s="251">
        <v>9619</v>
      </c>
    </row>
    <row r="118" spans="2:15" x14ac:dyDescent="0.4">
      <c r="B118" s="244" t="s">
        <v>14</v>
      </c>
      <c r="C118" s="245"/>
      <c r="D118" s="250">
        <v>452</v>
      </c>
      <c r="E118" s="250">
        <v>456</v>
      </c>
      <c r="F118" s="250">
        <v>454</v>
      </c>
      <c r="G118" s="250">
        <v>1332</v>
      </c>
      <c r="H118" s="250">
        <v>1424</v>
      </c>
      <c r="I118" s="250">
        <v>1425</v>
      </c>
      <c r="J118" s="250">
        <v>1427</v>
      </c>
      <c r="K118" s="250">
        <v>1429</v>
      </c>
      <c r="L118" s="250">
        <v>1529</v>
      </c>
      <c r="M118" s="250">
        <v>1506</v>
      </c>
      <c r="N118" s="250">
        <v>1484</v>
      </c>
      <c r="O118" s="251">
        <v>1458</v>
      </c>
    </row>
    <row r="119" spans="2:15" x14ac:dyDescent="0.4">
      <c r="B119" s="244" t="s">
        <v>15</v>
      </c>
      <c r="C119" s="245"/>
      <c r="D119" s="250">
        <v>39</v>
      </c>
      <c r="E119" s="250">
        <v>45</v>
      </c>
      <c r="F119" s="250">
        <v>78</v>
      </c>
      <c r="G119" s="250">
        <v>105</v>
      </c>
      <c r="H119" s="250">
        <v>113</v>
      </c>
      <c r="I119" s="250">
        <v>123</v>
      </c>
      <c r="J119" s="250">
        <v>136</v>
      </c>
      <c r="K119" s="250">
        <v>145</v>
      </c>
      <c r="L119" s="250">
        <v>151</v>
      </c>
      <c r="M119" s="250">
        <v>142</v>
      </c>
      <c r="N119" s="250">
        <v>134</v>
      </c>
      <c r="O119" s="251">
        <v>116</v>
      </c>
    </row>
    <row r="120" spans="2:15" x14ac:dyDescent="0.4">
      <c r="B120" s="252" t="s">
        <v>1102</v>
      </c>
      <c r="C120" s="253"/>
      <c r="D120" s="254">
        <v>192</v>
      </c>
      <c r="E120" s="254">
        <v>196</v>
      </c>
      <c r="F120" s="254">
        <v>215</v>
      </c>
      <c r="G120" s="254">
        <v>218</v>
      </c>
      <c r="H120" s="254">
        <v>232</v>
      </c>
      <c r="I120" s="254">
        <v>237</v>
      </c>
      <c r="J120" s="254">
        <v>233</v>
      </c>
      <c r="K120" s="254">
        <v>231</v>
      </c>
      <c r="L120" s="254">
        <v>239</v>
      </c>
      <c r="M120" s="254">
        <v>245</v>
      </c>
      <c r="N120" s="254">
        <v>259</v>
      </c>
      <c r="O120" s="255">
        <v>253</v>
      </c>
    </row>
    <row r="121" spans="2:15" x14ac:dyDescent="0.4">
      <c r="B121" s="273" t="s">
        <v>1111</v>
      </c>
      <c r="C121" s="226"/>
      <c r="D121" s="223"/>
      <c r="E121" s="223"/>
      <c r="F121" s="223"/>
      <c r="G121" s="223"/>
      <c r="H121" s="223"/>
      <c r="I121" s="223"/>
      <c r="J121" s="223"/>
      <c r="K121" s="223"/>
      <c r="L121" s="223"/>
      <c r="M121" s="223"/>
      <c r="N121" s="223"/>
      <c r="O121" s="223"/>
    </row>
    <row r="122" spans="2:15" x14ac:dyDescent="0.4">
      <c r="B122" s="273" t="s">
        <v>1103</v>
      </c>
      <c r="C122" s="226"/>
      <c r="D122" s="223"/>
      <c r="E122" s="223"/>
      <c r="F122" s="223"/>
      <c r="G122" s="223"/>
      <c r="H122" s="223"/>
      <c r="I122" s="223"/>
      <c r="J122" s="223"/>
      <c r="K122" s="223"/>
      <c r="L122" s="223"/>
      <c r="M122" s="223"/>
      <c r="N122" s="223"/>
      <c r="O122" s="223"/>
    </row>
    <row r="123" spans="2:15" x14ac:dyDescent="0.4">
      <c r="B123" s="274" t="s">
        <v>1198</v>
      </c>
    </row>
    <row r="124" spans="2:15" x14ac:dyDescent="0.4">
      <c r="B124" s="274" t="s">
        <v>1199</v>
      </c>
    </row>
    <row r="125" spans="2:15" x14ac:dyDescent="0.4">
      <c r="B125" s="273"/>
      <c r="C125" s="226"/>
      <c r="D125" s="223"/>
      <c r="E125" s="223"/>
      <c r="F125" s="223"/>
      <c r="G125" s="223"/>
      <c r="H125" s="223"/>
      <c r="I125" s="223"/>
      <c r="J125" s="223"/>
      <c r="K125" s="223"/>
      <c r="L125" s="223"/>
      <c r="M125" s="223"/>
      <c r="N125" s="223"/>
      <c r="O125" s="223"/>
    </row>
    <row r="126" spans="2:15" x14ac:dyDescent="0.4">
      <c r="B126" s="225"/>
      <c r="C126" s="226"/>
      <c r="D126" s="223"/>
      <c r="E126" s="223"/>
      <c r="F126" s="223"/>
      <c r="G126" s="223"/>
      <c r="H126" s="223"/>
      <c r="I126" s="223"/>
      <c r="J126" s="223"/>
      <c r="K126" s="223"/>
      <c r="L126" s="223"/>
      <c r="M126" s="223"/>
      <c r="N126" s="223"/>
      <c r="O126" s="281" t="s">
        <v>1138</v>
      </c>
    </row>
    <row r="127" spans="2:15" x14ac:dyDescent="0.4">
      <c r="B127" s="218" t="s">
        <v>1200</v>
      </c>
      <c r="C127" s="219"/>
      <c r="D127" s="219" t="s">
        <v>8</v>
      </c>
      <c r="E127" s="219"/>
      <c r="F127" s="219"/>
      <c r="G127" s="219"/>
      <c r="H127" s="219" t="s">
        <v>3</v>
      </c>
      <c r="I127" s="219"/>
      <c r="J127" s="219"/>
      <c r="K127" s="219"/>
      <c r="L127" s="219" t="s">
        <v>6</v>
      </c>
      <c r="M127" s="219"/>
      <c r="N127" s="219"/>
      <c r="O127" s="220"/>
    </row>
    <row r="128" spans="2:15" ht="19.5" thickBot="1" x14ac:dyDescent="0.45">
      <c r="B128" s="282"/>
      <c r="C128" s="283"/>
      <c r="D128" s="283" t="s">
        <v>379</v>
      </c>
      <c r="E128" s="283" t="s">
        <v>383</v>
      </c>
      <c r="F128" s="283" t="s">
        <v>384</v>
      </c>
      <c r="G128" s="283" t="s">
        <v>377</v>
      </c>
      <c r="H128" s="283" t="s">
        <v>379</v>
      </c>
      <c r="I128" s="283" t="s">
        <v>383</v>
      </c>
      <c r="J128" s="283" t="s">
        <v>384</v>
      </c>
      <c r="K128" s="283" t="s">
        <v>377</v>
      </c>
      <c r="L128" s="283" t="s">
        <v>379</v>
      </c>
      <c r="M128" s="283" t="s">
        <v>383</v>
      </c>
      <c r="N128" s="283" t="s">
        <v>384</v>
      </c>
      <c r="O128" s="284" t="s">
        <v>377</v>
      </c>
    </row>
    <row r="129" spans="2:15" ht="19.5" thickTop="1" x14ac:dyDescent="0.4">
      <c r="B129" s="259" t="s">
        <v>120</v>
      </c>
      <c r="C129" s="260"/>
      <c r="D129" s="261">
        <v>24004</v>
      </c>
      <c r="E129" s="261">
        <v>23178</v>
      </c>
      <c r="F129" s="261">
        <v>25339</v>
      </c>
      <c r="G129" s="261">
        <v>27918</v>
      </c>
      <c r="H129" s="261">
        <v>27577</v>
      </c>
      <c r="I129" s="261">
        <v>26185</v>
      </c>
      <c r="J129" s="261">
        <v>29903</v>
      </c>
      <c r="K129" s="261">
        <v>28164</v>
      </c>
      <c r="L129" s="261">
        <v>29991</v>
      </c>
      <c r="M129" s="261">
        <v>31841</v>
      </c>
      <c r="N129" s="261">
        <v>31447</v>
      </c>
      <c r="O129" s="262">
        <v>32284</v>
      </c>
    </row>
    <row r="130" spans="2:15" x14ac:dyDescent="0.4">
      <c r="B130" s="244" t="s">
        <v>121</v>
      </c>
      <c r="C130" s="245"/>
      <c r="D130" s="250">
        <v>8009</v>
      </c>
      <c r="E130" s="250">
        <v>6854</v>
      </c>
      <c r="F130" s="250">
        <v>9302</v>
      </c>
      <c r="G130" s="250">
        <v>10340</v>
      </c>
      <c r="H130" s="250">
        <v>11117</v>
      </c>
      <c r="I130" s="250">
        <v>9587</v>
      </c>
      <c r="J130" s="250">
        <v>13399</v>
      </c>
      <c r="K130" s="250">
        <v>11957</v>
      </c>
      <c r="L130" s="250">
        <v>13738</v>
      </c>
      <c r="M130" s="250">
        <v>13433</v>
      </c>
      <c r="N130" s="250">
        <v>13892</v>
      </c>
      <c r="O130" s="251">
        <v>15115</v>
      </c>
    </row>
    <row r="131" spans="2:15" x14ac:dyDescent="0.4">
      <c r="B131" s="244" t="s">
        <v>122</v>
      </c>
      <c r="C131" s="245"/>
      <c r="D131" s="250">
        <v>14780</v>
      </c>
      <c r="E131" s="250">
        <v>14653</v>
      </c>
      <c r="F131" s="250">
        <v>14601</v>
      </c>
      <c r="G131" s="250">
        <v>15729</v>
      </c>
      <c r="H131" s="250">
        <v>14844</v>
      </c>
      <c r="I131" s="250">
        <v>14390</v>
      </c>
      <c r="J131" s="250">
        <v>14586</v>
      </c>
      <c r="K131" s="250">
        <v>13850</v>
      </c>
      <c r="L131" s="250">
        <v>14195</v>
      </c>
      <c r="M131" s="250">
        <v>15349</v>
      </c>
      <c r="N131" s="250">
        <v>15144</v>
      </c>
      <c r="O131" s="251">
        <v>15018</v>
      </c>
    </row>
    <row r="132" spans="2:15" x14ac:dyDescent="0.4">
      <c r="B132" s="244" t="s">
        <v>123</v>
      </c>
      <c r="C132" s="245"/>
      <c r="D132" s="250">
        <v>43</v>
      </c>
      <c r="E132" s="250">
        <v>37</v>
      </c>
      <c r="F132" s="250">
        <v>32</v>
      </c>
      <c r="G132" s="250">
        <v>27</v>
      </c>
      <c r="H132" s="250">
        <v>50</v>
      </c>
      <c r="I132" s="250">
        <v>51</v>
      </c>
      <c r="J132" s="250">
        <v>68</v>
      </c>
      <c r="K132" s="250">
        <v>83</v>
      </c>
      <c r="L132" s="250">
        <v>59</v>
      </c>
      <c r="M132" s="250">
        <v>65</v>
      </c>
      <c r="N132" s="250">
        <v>92</v>
      </c>
      <c r="O132" s="251">
        <v>99</v>
      </c>
    </row>
    <row r="133" spans="2:15" x14ac:dyDescent="0.4">
      <c r="B133" s="244" t="s">
        <v>124</v>
      </c>
      <c r="C133" s="245"/>
      <c r="D133" s="250">
        <v>1171</v>
      </c>
      <c r="E133" s="250">
        <v>1633</v>
      </c>
      <c r="F133" s="250">
        <v>1402</v>
      </c>
      <c r="G133" s="250">
        <v>1820</v>
      </c>
      <c r="H133" s="250">
        <v>1565</v>
      </c>
      <c r="I133" s="250">
        <v>2156</v>
      </c>
      <c r="J133" s="250">
        <v>1849</v>
      </c>
      <c r="K133" s="250">
        <v>2273</v>
      </c>
      <c r="L133" s="250">
        <v>1997</v>
      </c>
      <c r="M133" s="250">
        <v>2993</v>
      </c>
      <c r="N133" s="250">
        <v>2317</v>
      </c>
      <c r="O133" s="251">
        <v>2051</v>
      </c>
    </row>
    <row r="134" spans="2:15" x14ac:dyDescent="0.4">
      <c r="B134" s="259" t="s">
        <v>125</v>
      </c>
      <c r="C134" s="260"/>
      <c r="D134" s="261">
        <v>35310</v>
      </c>
      <c r="E134" s="261">
        <v>35341</v>
      </c>
      <c r="F134" s="261">
        <v>37616</v>
      </c>
      <c r="G134" s="261">
        <v>42826</v>
      </c>
      <c r="H134" s="261">
        <v>42277</v>
      </c>
      <c r="I134" s="261">
        <v>42225</v>
      </c>
      <c r="J134" s="261">
        <v>41956</v>
      </c>
      <c r="K134" s="261">
        <v>41688</v>
      </c>
      <c r="L134" s="261">
        <v>45518</v>
      </c>
      <c r="M134" s="261">
        <v>47267</v>
      </c>
      <c r="N134" s="261">
        <v>46524</v>
      </c>
      <c r="O134" s="262">
        <v>42915</v>
      </c>
    </row>
    <row r="135" spans="2:15" x14ac:dyDescent="0.4">
      <c r="B135" s="263" t="s">
        <v>126</v>
      </c>
      <c r="C135" s="260"/>
      <c r="D135" s="261">
        <v>11719</v>
      </c>
      <c r="E135" s="261">
        <v>11572</v>
      </c>
      <c r="F135" s="261">
        <v>13272</v>
      </c>
      <c r="G135" s="261">
        <v>14902</v>
      </c>
      <c r="H135" s="261">
        <v>14715</v>
      </c>
      <c r="I135" s="261">
        <v>14593</v>
      </c>
      <c r="J135" s="261">
        <v>14731</v>
      </c>
      <c r="K135" s="261">
        <v>14711</v>
      </c>
      <c r="L135" s="261">
        <v>18890</v>
      </c>
      <c r="M135" s="261">
        <v>18980</v>
      </c>
      <c r="N135" s="261">
        <v>18863</v>
      </c>
      <c r="O135" s="262">
        <v>17503</v>
      </c>
    </row>
    <row r="136" spans="2:15" x14ac:dyDescent="0.4">
      <c r="B136" s="244" t="s">
        <v>127</v>
      </c>
      <c r="C136" s="245"/>
      <c r="D136" s="250">
        <v>7169</v>
      </c>
      <c r="E136" s="250">
        <v>7064</v>
      </c>
      <c r="F136" s="250">
        <v>7629</v>
      </c>
      <c r="G136" s="250">
        <v>9224</v>
      </c>
      <c r="H136" s="250">
        <v>9096</v>
      </c>
      <c r="I136" s="250">
        <v>8997</v>
      </c>
      <c r="J136" s="250">
        <v>9091</v>
      </c>
      <c r="K136" s="250">
        <v>9228</v>
      </c>
      <c r="L136" s="250">
        <v>10323</v>
      </c>
      <c r="M136" s="250">
        <v>10375</v>
      </c>
      <c r="N136" s="250">
        <v>10302</v>
      </c>
      <c r="O136" s="251">
        <v>9252</v>
      </c>
    </row>
    <row r="137" spans="2:15" x14ac:dyDescent="0.4">
      <c r="B137" s="244" t="s">
        <v>128</v>
      </c>
      <c r="C137" s="245"/>
      <c r="D137" s="250">
        <v>1512</v>
      </c>
      <c r="E137" s="250">
        <v>1512</v>
      </c>
      <c r="F137" s="250">
        <v>2677</v>
      </c>
      <c r="G137" s="250">
        <v>2677</v>
      </c>
      <c r="H137" s="250">
        <v>2677</v>
      </c>
      <c r="I137" s="250">
        <v>2677</v>
      </c>
      <c r="J137" s="250">
        <v>2677</v>
      </c>
      <c r="K137" s="250">
        <v>2695</v>
      </c>
      <c r="L137" s="250">
        <v>5744</v>
      </c>
      <c r="M137" s="250">
        <v>5775</v>
      </c>
      <c r="N137" s="250">
        <v>5775</v>
      </c>
      <c r="O137" s="251">
        <v>5685</v>
      </c>
    </row>
    <row r="138" spans="2:15" x14ac:dyDescent="0.4">
      <c r="B138" s="244" t="s">
        <v>124</v>
      </c>
      <c r="C138" s="245"/>
      <c r="D138" s="250">
        <v>3037</v>
      </c>
      <c r="E138" s="250">
        <v>2995</v>
      </c>
      <c r="F138" s="250">
        <v>2965</v>
      </c>
      <c r="G138" s="250">
        <v>3001</v>
      </c>
      <c r="H138" s="250">
        <v>2941</v>
      </c>
      <c r="I138" s="250">
        <v>2918</v>
      </c>
      <c r="J138" s="250">
        <v>2963</v>
      </c>
      <c r="K138" s="250">
        <v>2787</v>
      </c>
      <c r="L138" s="250">
        <v>2821</v>
      </c>
      <c r="M138" s="250">
        <v>2829</v>
      </c>
      <c r="N138" s="250">
        <v>2785</v>
      </c>
      <c r="O138" s="251">
        <v>2565</v>
      </c>
    </row>
    <row r="139" spans="2:15" x14ac:dyDescent="0.4">
      <c r="B139" s="263" t="s">
        <v>129</v>
      </c>
      <c r="C139" s="260"/>
      <c r="D139" s="261">
        <v>15619</v>
      </c>
      <c r="E139" s="261">
        <v>15633</v>
      </c>
      <c r="F139" s="261">
        <v>16267</v>
      </c>
      <c r="G139" s="261">
        <v>19539</v>
      </c>
      <c r="H139" s="261">
        <v>19089</v>
      </c>
      <c r="I139" s="261">
        <v>18690</v>
      </c>
      <c r="J139" s="261">
        <v>18282</v>
      </c>
      <c r="K139" s="261">
        <v>17897</v>
      </c>
      <c r="L139" s="261">
        <v>17479</v>
      </c>
      <c r="M139" s="261">
        <v>19066</v>
      </c>
      <c r="N139" s="261">
        <v>18553</v>
      </c>
      <c r="O139" s="262">
        <v>16608</v>
      </c>
    </row>
    <row r="140" spans="2:15" x14ac:dyDescent="0.4">
      <c r="B140" s="244" t="s">
        <v>130</v>
      </c>
      <c r="C140" s="245"/>
      <c r="D140" s="250">
        <v>14386</v>
      </c>
      <c r="E140" s="250">
        <v>14361</v>
      </c>
      <c r="F140" s="250">
        <v>15027</v>
      </c>
      <c r="G140" s="250">
        <v>18283</v>
      </c>
      <c r="H140" s="250">
        <v>17891</v>
      </c>
      <c r="I140" s="250">
        <v>17461</v>
      </c>
      <c r="J140" s="250">
        <v>17050</v>
      </c>
      <c r="K140" s="250">
        <v>16656</v>
      </c>
      <c r="L140" s="250">
        <v>16227</v>
      </c>
      <c r="M140" s="250">
        <v>17826</v>
      </c>
      <c r="N140" s="250">
        <v>17358</v>
      </c>
      <c r="O140" s="251">
        <v>15377</v>
      </c>
    </row>
    <row r="141" spans="2:15" x14ac:dyDescent="0.4">
      <c r="B141" s="244" t="s">
        <v>124</v>
      </c>
      <c r="C141" s="245"/>
      <c r="D141" s="250">
        <v>1233</v>
      </c>
      <c r="E141" s="250">
        <v>1271</v>
      </c>
      <c r="F141" s="250">
        <v>1240</v>
      </c>
      <c r="G141" s="250">
        <v>1255</v>
      </c>
      <c r="H141" s="250">
        <v>1198</v>
      </c>
      <c r="I141" s="250">
        <v>1228</v>
      </c>
      <c r="J141" s="250">
        <v>1231</v>
      </c>
      <c r="K141" s="250">
        <v>1241</v>
      </c>
      <c r="L141" s="250">
        <v>1251</v>
      </c>
      <c r="M141" s="250">
        <v>1240</v>
      </c>
      <c r="N141" s="250">
        <v>1195</v>
      </c>
      <c r="O141" s="251">
        <v>1230</v>
      </c>
    </row>
    <row r="142" spans="2:15" x14ac:dyDescent="0.4">
      <c r="B142" s="263" t="s">
        <v>132</v>
      </c>
      <c r="C142" s="260"/>
      <c r="D142" s="261">
        <v>7971</v>
      </c>
      <c r="E142" s="261">
        <v>8135</v>
      </c>
      <c r="F142" s="261">
        <v>8076</v>
      </c>
      <c r="G142" s="261">
        <v>8384</v>
      </c>
      <c r="H142" s="261">
        <v>8472</v>
      </c>
      <c r="I142" s="261">
        <v>8941</v>
      </c>
      <c r="J142" s="261">
        <v>8942</v>
      </c>
      <c r="K142" s="261">
        <v>9079</v>
      </c>
      <c r="L142" s="261">
        <v>9149</v>
      </c>
      <c r="M142" s="261">
        <v>9220</v>
      </c>
      <c r="N142" s="261">
        <v>9107</v>
      </c>
      <c r="O142" s="262">
        <v>8803</v>
      </c>
    </row>
    <row r="143" spans="2:15" x14ac:dyDescent="0.4">
      <c r="B143" s="265" t="s">
        <v>131</v>
      </c>
      <c r="C143" s="266"/>
      <c r="D143" s="267">
        <v>59315</v>
      </c>
      <c r="E143" s="267">
        <v>58520</v>
      </c>
      <c r="F143" s="267">
        <v>62956</v>
      </c>
      <c r="G143" s="267">
        <v>70745</v>
      </c>
      <c r="H143" s="267">
        <v>69855</v>
      </c>
      <c r="I143" s="267">
        <v>68410</v>
      </c>
      <c r="J143" s="267">
        <v>71860</v>
      </c>
      <c r="K143" s="267">
        <v>69852</v>
      </c>
      <c r="L143" s="267">
        <v>75510</v>
      </c>
      <c r="M143" s="267">
        <v>79108</v>
      </c>
      <c r="N143" s="267">
        <v>77971</v>
      </c>
      <c r="O143" s="268">
        <v>75199</v>
      </c>
    </row>
    <row r="144" spans="2:15" x14ac:dyDescent="0.4">
      <c r="B144" s="264" t="s">
        <v>140</v>
      </c>
      <c r="C144" s="256"/>
      <c r="D144" s="257">
        <v>21383</v>
      </c>
      <c r="E144" s="257">
        <v>20018</v>
      </c>
      <c r="F144" s="257">
        <v>21715</v>
      </c>
      <c r="G144" s="257">
        <v>25905</v>
      </c>
      <c r="H144" s="257">
        <v>25076</v>
      </c>
      <c r="I144" s="257">
        <v>22230</v>
      </c>
      <c r="J144" s="257">
        <v>26148</v>
      </c>
      <c r="K144" s="257">
        <v>20382</v>
      </c>
      <c r="L144" s="257">
        <v>22905</v>
      </c>
      <c r="M144" s="257">
        <v>26805</v>
      </c>
      <c r="N144" s="257">
        <v>23665</v>
      </c>
      <c r="O144" s="258">
        <v>24582</v>
      </c>
    </row>
    <row r="145" spans="2:15" x14ac:dyDescent="0.4">
      <c r="B145" s="244" t="s">
        <v>141</v>
      </c>
      <c r="C145" s="245"/>
      <c r="D145" s="250">
        <v>3500</v>
      </c>
      <c r="E145" s="250">
        <v>1500</v>
      </c>
      <c r="F145" s="250">
        <v>2000</v>
      </c>
      <c r="G145" s="250">
        <v>5177</v>
      </c>
      <c r="H145" s="250">
        <v>6500</v>
      </c>
      <c r="I145" s="250">
        <v>2500</v>
      </c>
      <c r="J145" s="250">
        <v>6000</v>
      </c>
      <c r="K145" s="250">
        <v>500</v>
      </c>
      <c r="L145" s="250">
        <v>3000</v>
      </c>
      <c r="M145" s="250">
        <v>3500</v>
      </c>
      <c r="N145" s="250">
        <v>1000</v>
      </c>
      <c r="O145" s="251">
        <v>500</v>
      </c>
    </row>
    <row r="146" spans="2:15" x14ac:dyDescent="0.4">
      <c r="B146" s="244" t="s">
        <v>142</v>
      </c>
      <c r="C146" s="245"/>
      <c r="D146" s="250">
        <v>3508</v>
      </c>
      <c r="E146" s="250">
        <v>3497</v>
      </c>
      <c r="F146" s="250">
        <v>3959</v>
      </c>
      <c r="G146" s="250">
        <v>4260</v>
      </c>
      <c r="H146" s="250">
        <v>3650</v>
      </c>
      <c r="I146" s="250">
        <v>3592</v>
      </c>
      <c r="J146" s="250">
        <v>2782</v>
      </c>
      <c r="K146" s="250">
        <v>3682</v>
      </c>
      <c r="L146" s="250">
        <v>3682</v>
      </c>
      <c r="M146" s="250">
        <v>3732</v>
      </c>
      <c r="N146" s="250">
        <v>4782</v>
      </c>
      <c r="O146" s="251">
        <v>4782</v>
      </c>
    </row>
    <row r="147" spans="2:15" x14ac:dyDescent="0.4">
      <c r="B147" s="244" t="s">
        <v>143</v>
      </c>
      <c r="C147" s="245"/>
      <c r="D147" s="250">
        <v>8179</v>
      </c>
      <c r="E147" s="250">
        <v>7731</v>
      </c>
      <c r="F147" s="250">
        <v>8826</v>
      </c>
      <c r="G147" s="250">
        <v>8923</v>
      </c>
      <c r="H147" s="250">
        <v>8701</v>
      </c>
      <c r="I147" s="250">
        <v>8875</v>
      </c>
      <c r="J147" s="250">
        <v>10602</v>
      </c>
      <c r="K147" s="250">
        <v>9198</v>
      </c>
      <c r="L147" s="250">
        <v>9962</v>
      </c>
      <c r="M147" s="250">
        <v>11079</v>
      </c>
      <c r="N147" s="250">
        <v>11076</v>
      </c>
      <c r="O147" s="251">
        <v>10859</v>
      </c>
    </row>
    <row r="148" spans="2:15" x14ac:dyDescent="0.4">
      <c r="B148" s="244" t="s">
        <v>124</v>
      </c>
      <c r="C148" s="245"/>
      <c r="D148" s="250">
        <v>6196</v>
      </c>
      <c r="E148" s="250">
        <v>7288</v>
      </c>
      <c r="F148" s="250">
        <v>6930</v>
      </c>
      <c r="G148" s="250">
        <v>7544</v>
      </c>
      <c r="H148" s="250">
        <v>6225</v>
      </c>
      <c r="I148" s="250">
        <v>7262</v>
      </c>
      <c r="J148" s="250">
        <v>6763</v>
      </c>
      <c r="K148" s="250">
        <v>7000</v>
      </c>
      <c r="L148" s="250">
        <v>6259</v>
      </c>
      <c r="M148" s="250">
        <v>8494</v>
      </c>
      <c r="N148" s="250">
        <v>6806</v>
      </c>
      <c r="O148" s="251">
        <v>8439</v>
      </c>
    </row>
    <row r="149" spans="2:15" x14ac:dyDescent="0.4">
      <c r="B149" s="259" t="s">
        <v>144</v>
      </c>
      <c r="C149" s="260"/>
      <c r="D149" s="261">
        <v>19333</v>
      </c>
      <c r="E149" s="261">
        <v>18784</v>
      </c>
      <c r="F149" s="261">
        <v>21387</v>
      </c>
      <c r="G149" s="261">
        <v>24689</v>
      </c>
      <c r="H149" s="261">
        <v>24666</v>
      </c>
      <c r="I149" s="261">
        <v>25015</v>
      </c>
      <c r="J149" s="261">
        <v>24668</v>
      </c>
      <c r="K149" s="261">
        <v>27897</v>
      </c>
      <c r="L149" s="261">
        <v>28593</v>
      </c>
      <c r="M149" s="261">
        <v>28141</v>
      </c>
      <c r="N149" s="261">
        <v>31503</v>
      </c>
      <c r="O149" s="262">
        <v>30132</v>
      </c>
    </row>
    <row r="150" spans="2:15" x14ac:dyDescent="0.4">
      <c r="B150" s="244" t="s">
        <v>145</v>
      </c>
      <c r="C150" s="245"/>
      <c r="D150" s="250">
        <v>11198</v>
      </c>
      <c r="E150" s="250">
        <v>10696</v>
      </c>
      <c r="F150" s="250">
        <v>13049</v>
      </c>
      <c r="G150" s="250">
        <v>15619</v>
      </c>
      <c r="H150" s="250">
        <v>15671</v>
      </c>
      <c r="I150" s="250">
        <v>16067</v>
      </c>
      <c r="J150" s="250">
        <v>15297</v>
      </c>
      <c r="K150" s="250">
        <v>18275</v>
      </c>
      <c r="L150" s="250">
        <v>18005</v>
      </c>
      <c r="M150" s="250">
        <v>17675</v>
      </c>
      <c r="N150" s="250">
        <v>21014</v>
      </c>
      <c r="O150" s="251">
        <v>19942</v>
      </c>
    </row>
    <row r="151" spans="2:15" x14ac:dyDescent="0.4">
      <c r="B151" s="244" t="s">
        <v>146</v>
      </c>
      <c r="C151" s="245"/>
      <c r="D151" s="250">
        <v>3326</v>
      </c>
      <c r="E151" s="250">
        <v>3325</v>
      </c>
      <c r="F151" s="250">
        <v>3289</v>
      </c>
      <c r="G151" s="250">
        <v>3592</v>
      </c>
      <c r="H151" s="250">
        <v>3544</v>
      </c>
      <c r="I151" s="250">
        <v>3498</v>
      </c>
      <c r="J151" s="250">
        <v>3453</v>
      </c>
      <c r="K151" s="250">
        <v>3429</v>
      </c>
      <c r="L151" s="250">
        <v>3404</v>
      </c>
      <c r="M151" s="250">
        <v>3363</v>
      </c>
      <c r="N151" s="250">
        <v>3337</v>
      </c>
      <c r="O151" s="251">
        <v>3291</v>
      </c>
    </row>
    <row r="152" spans="2:15" x14ac:dyDescent="0.4">
      <c r="B152" s="244" t="s">
        <v>147</v>
      </c>
      <c r="C152" s="245"/>
      <c r="D152" s="250">
        <v>1656</v>
      </c>
      <c r="E152" s="250">
        <v>1691</v>
      </c>
      <c r="F152" s="250">
        <v>1720</v>
      </c>
      <c r="G152" s="250">
        <v>1765</v>
      </c>
      <c r="H152" s="250">
        <v>1783</v>
      </c>
      <c r="I152" s="250">
        <v>1824</v>
      </c>
      <c r="J152" s="250">
        <v>1875</v>
      </c>
      <c r="K152" s="250">
        <v>1848</v>
      </c>
      <c r="L152" s="250">
        <v>1910</v>
      </c>
      <c r="M152" s="250">
        <v>2065</v>
      </c>
      <c r="N152" s="250">
        <v>2111</v>
      </c>
      <c r="O152" s="251">
        <v>2083</v>
      </c>
    </row>
    <row r="153" spans="2:15" x14ac:dyDescent="0.4">
      <c r="B153" s="244" t="s">
        <v>124</v>
      </c>
      <c r="C153" s="245"/>
      <c r="D153" s="250">
        <v>3151</v>
      </c>
      <c r="E153" s="250">
        <v>3071</v>
      </c>
      <c r="F153" s="250">
        <v>3327</v>
      </c>
      <c r="G153" s="250">
        <v>3712</v>
      </c>
      <c r="H153" s="250">
        <v>3667</v>
      </c>
      <c r="I153" s="250">
        <v>3624</v>
      </c>
      <c r="J153" s="250">
        <v>4042</v>
      </c>
      <c r="K153" s="250">
        <v>4344</v>
      </c>
      <c r="L153" s="250">
        <v>5273</v>
      </c>
      <c r="M153" s="250">
        <v>5037</v>
      </c>
      <c r="N153" s="250">
        <v>5040</v>
      </c>
      <c r="O153" s="251">
        <v>4813</v>
      </c>
    </row>
    <row r="154" spans="2:15" x14ac:dyDescent="0.4">
      <c r="B154" s="265" t="s">
        <v>148</v>
      </c>
      <c r="C154" s="266"/>
      <c r="D154" s="267">
        <v>40717</v>
      </c>
      <c r="E154" s="267">
        <v>38802</v>
      </c>
      <c r="F154" s="267">
        <v>43103</v>
      </c>
      <c r="G154" s="267">
        <v>50595</v>
      </c>
      <c r="H154" s="267">
        <v>49743</v>
      </c>
      <c r="I154" s="267">
        <v>47245</v>
      </c>
      <c r="J154" s="267">
        <v>50817</v>
      </c>
      <c r="K154" s="267">
        <v>48280</v>
      </c>
      <c r="L154" s="267">
        <v>51498</v>
      </c>
      <c r="M154" s="267">
        <v>54947</v>
      </c>
      <c r="N154" s="267">
        <v>55169</v>
      </c>
      <c r="O154" s="268">
        <v>54714</v>
      </c>
    </row>
    <row r="155" spans="2:15" x14ac:dyDescent="0.4">
      <c r="B155" s="264" t="s">
        <v>149</v>
      </c>
      <c r="C155" s="256"/>
      <c r="D155" s="257">
        <v>18580</v>
      </c>
      <c r="E155" s="257">
        <v>19700</v>
      </c>
      <c r="F155" s="257">
        <v>19835</v>
      </c>
      <c r="G155" s="257">
        <v>20139</v>
      </c>
      <c r="H155" s="257">
        <v>20102</v>
      </c>
      <c r="I155" s="257">
        <v>21101</v>
      </c>
      <c r="J155" s="257">
        <v>20979</v>
      </c>
      <c r="K155" s="257">
        <v>21476</v>
      </c>
      <c r="L155" s="257">
        <v>23920</v>
      </c>
      <c r="M155" s="257">
        <v>24074</v>
      </c>
      <c r="N155" s="257">
        <v>22720</v>
      </c>
      <c r="O155" s="258">
        <v>20402</v>
      </c>
    </row>
    <row r="156" spans="2:15" x14ac:dyDescent="0.4">
      <c r="B156" s="244" t="s">
        <v>150</v>
      </c>
      <c r="C156" s="245"/>
      <c r="D156" s="250">
        <v>595</v>
      </c>
      <c r="E156" s="250">
        <v>623</v>
      </c>
      <c r="F156" s="250">
        <v>625</v>
      </c>
      <c r="G156" s="250">
        <v>630</v>
      </c>
      <c r="H156" s="250">
        <v>630</v>
      </c>
      <c r="I156" s="250">
        <v>658</v>
      </c>
      <c r="J156" s="250">
        <v>658</v>
      </c>
      <c r="K156" s="250">
        <v>658</v>
      </c>
      <c r="L156" s="250">
        <v>658</v>
      </c>
      <c r="M156" s="250">
        <v>680</v>
      </c>
      <c r="N156" s="250">
        <v>680</v>
      </c>
      <c r="O156" s="251">
        <v>686</v>
      </c>
    </row>
    <row r="157" spans="2:15" x14ac:dyDescent="0.4">
      <c r="B157" s="244" t="s">
        <v>151</v>
      </c>
      <c r="C157" s="245"/>
      <c r="D157" s="250">
        <v>5494</v>
      </c>
      <c r="E157" s="250">
        <v>5522</v>
      </c>
      <c r="F157" s="250">
        <v>5524</v>
      </c>
      <c r="G157" s="250">
        <v>5530</v>
      </c>
      <c r="H157" s="250">
        <v>5530</v>
      </c>
      <c r="I157" s="250">
        <v>5557</v>
      </c>
      <c r="J157" s="250">
        <v>5557</v>
      </c>
      <c r="K157" s="250">
        <v>5557</v>
      </c>
      <c r="L157" s="250">
        <v>5557</v>
      </c>
      <c r="M157" s="250">
        <v>5579</v>
      </c>
      <c r="N157" s="250">
        <v>5579</v>
      </c>
      <c r="O157" s="251">
        <v>5586</v>
      </c>
    </row>
    <row r="158" spans="2:15" x14ac:dyDescent="0.4">
      <c r="B158" s="244" t="s">
        <v>152</v>
      </c>
      <c r="C158" s="245"/>
      <c r="D158" s="250">
        <v>12491</v>
      </c>
      <c r="E158" s="250">
        <v>13555</v>
      </c>
      <c r="F158" s="250">
        <v>13686</v>
      </c>
      <c r="G158" s="250">
        <v>13979</v>
      </c>
      <c r="H158" s="250">
        <v>13941</v>
      </c>
      <c r="I158" s="250">
        <v>14885</v>
      </c>
      <c r="J158" s="250">
        <v>14762</v>
      </c>
      <c r="K158" s="250">
        <v>15259</v>
      </c>
      <c r="L158" s="250">
        <v>17703</v>
      </c>
      <c r="M158" s="250">
        <v>18204</v>
      </c>
      <c r="N158" s="250">
        <v>17779</v>
      </c>
      <c r="O158" s="251">
        <v>15629</v>
      </c>
    </row>
    <row r="159" spans="2:15" x14ac:dyDescent="0.4">
      <c r="B159" s="244" t="s">
        <v>153</v>
      </c>
      <c r="C159" s="245"/>
      <c r="D159" s="250">
        <v>-0.1</v>
      </c>
      <c r="E159" s="250">
        <v>-0.1</v>
      </c>
      <c r="F159" s="250">
        <v>-0.1</v>
      </c>
      <c r="G159" s="250">
        <v>-0.1</v>
      </c>
      <c r="H159" s="250">
        <v>-0.1</v>
      </c>
      <c r="I159" s="250">
        <v>-0.1</v>
      </c>
      <c r="J159" s="250">
        <v>-0.1</v>
      </c>
      <c r="K159" s="250">
        <v>-0.1</v>
      </c>
      <c r="L159" s="250">
        <v>-0.1</v>
      </c>
      <c r="M159" s="250">
        <v>-389</v>
      </c>
      <c r="N159" s="250">
        <v>-1318</v>
      </c>
      <c r="O159" s="251">
        <v>-1500</v>
      </c>
    </row>
    <row r="160" spans="2:15" x14ac:dyDescent="0.4">
      <c r="B160" s="259" t="s">
        <v>156</v>
      </c>
      <c r="C160" s="260"/>
      <c r="D160" s="261">
        <v>8</v>
      </c>
      <c r="E160" s="261">
        <v>7</v>
      </c>
      <c r="F160" s="261">
        <v>8</v>
      </c>
      <c r="G160" s="261">
        <v>1</v>
      </c>
      <c r="H160" s="261">
        <v>2</v>
      </c>
      <c r="I160" s="261">
        <v>54</v>
      </c>
      <c r="J160" s="261">
        <v>55</v>
      </c>
      <c r="K160" s="261">
        <v>88</v>
      </c>
      <c r="L160" s="261">
        <v>83</v>
      </c>
      <c r="M160" s="261">
        <v>78</v>
      </c>
      <c r="N160" s="261">
        <v>73</v>
      </c>
      <c r="O160" s="262">
        <v>74</v>
      </c>
    </row>
    <row r="161" spans="2:15" x14ac:dyDescent="0.4">
      <c r="B161" s="259" t="s">
        <v>157</v>
      </c>
      <c r="C161" s="260"/>
      <c r="D161" s="261">
        <v>9</v>
      </c>
      <c r="E161" s="261">
        <v>9</v>
      </c>
      <c r="F161" s="261">
        <v>8</v>
      </c>
      <c r="G161" s="261">
        <v>7</v>
      </c>
      <c r="H161" s="261">
        <v>7</v>
      </c>
      <c r="I161" s="261">
        <v>8</v>
      </c>
      <c r="J161" s="261">
        <v>8</v>
      </c>
      <c r="K161" s="261">
        <v>8</v>
      </c>
      <c r="L161" s="261">
        <v>8</v>
      </c>
      <c r="M161" s="261">
        <v>8</v>
      </c>
      <c r="N161" s="261">
        <v>8</v>
      </c>
      <c r="O161" s="262">
        <v>8</v>
      </c>
    </row>
    <row r="162" spans="2:15" x14ac:dyDescent="0.4">
      <c r="B162" s="265" t="s">
        <v>155</v>
      </c>
      <c r="C162" s="266"/>
      <c r="D162" s="267">
        <v>18597</v>
      </c>
      <c r="E162" s="267">
        <v>19717</v>
      </c>
      <c r="F162" s="267">
        <v>19853</v>
      </c>
      <c r="G162" s="267">
        <v>20149</v>
      </c>
      <c r="H162" s="267">
        <v>20112</v>
      </c>
      <c r="I162" s="267">
        <v>21164</v>
      </c>
      <c r="J162" s="267">
        <v>21042</v>
      </c>
      <c r="K162" s="267">
        <v>21572</v>
      </c>
      <c r="L162" s="267">
        <v>24011</v>
      </c>
      <c r="M162" s="267">
        <v>24161</v>
      </c>
      <c r="N162" s="267">
        <v>22802</v>
      </c>
      <c r="O162" s="268">
        <v>20485</v>
      </c>
    </row>
    <row r="163" spans="2:15" x14ac:dyDescent="0.4">
      <c r="B163" s="269" t="s">
        <v>154</v>
      </c>
      <c r="C163" s="270"/>
      <c r="D163" s="271">
        <v>59315</v>
      </c>
      <c r="E163" s="271">
        <v>58520</v>
      </c>
      <c r="F163" s="271">
        <v>62956</v>
      </c>
      <c r="G163" s="271">
        <v>70745</v>
      </c>
      <c r="H163" s="271">
        <v>69855</v>
      </c>
      <c r="I163" s="271">
        <v>68410</v>
      </c>
      <c r="J163" s="271">
        <v>71860</v>
      </c>
      <c r="K163" s="271">
        <v>69852</v>
      </c>
      <c r="L163" s="271">
        <v>75510</v>
      </c>
      <c r="M163" s="271">
        <v>79108</v>
      </c>
      <c r="N163" s="271">
        <v>77971</v>
      </c>
      <c r="O163" s="272">
        <v>75199</v>
      </c>
    </row>
    <row r="164" spans="2:15" x14ac:dyDescent="0.4">
      <c r="B164" s="273" t="s">
        <v>1105</v>
      </c>
      <c r="C164" s="226"/>
      <c r="D164" s="223"/>
      <c r="E164" s="223"/>
      <c r="F164" s="223"/>
      <c r="G164" s="223"/>
      <c r="H164" s="223"/>
      <c r="I164" s="223"/>
      <c r="J164" s="223"/>
      <c r="K164" s="223"/>
      <c r="L164" s="223"/>
      <c r="M164" s="223"/>
      <c r="N164" s="223"/>
      <c r="O164" s="223"/>
    </row>
    <row r="166" spans="2:15" x14ac:dyDescent="0.4">
      <c r="O166" s="281" t="s">
        <v>1138</v>
      </c>
    </row>
    <row r="167" spans="2:15" x14ac:dyDescent="0.4">
      <c r="B167" s="218" t="s">
        <v>1090</v>
      </c>
      <c r="C167" s="219"/>
      <c r="D167" s="219" t="s">
        <v>8</v>
      </c>
      <c r="E167" s="219"/>
      <c r="F167" s="219"/>
      <c r="G167" s="219"/>
      <c r="H167" s="219" t="s">
        <v>3</v>
      </c>
      <c r="I167" s="219"/>
      <c r="J167" s="219"/>
      <c r="K167" s="219"/>
      <c r="L167" s="219" t="s">
        <v>6</v>
      </c>
      <c r="M167" s="219"/>
      <c r="N167" s="219"/>
      <c r="O167" s="220"/>
    </row>
    <row r="168" spans="2:15" ht="19.5" thickBot="1" x14ac:dyDescent="0.45">
      <c r="B168" s="282"/>
      <c r="C168" s="283"/>
      <c r="D168" s="283" t="s">
        <v>379</v>
      </c>
      <c r="E168" s="283" t="s">
        <v>383</v>
      </c>
      <c r="F168" s="283" t="s">
        <v>384</v>
      </c>
      <c r="G168" s="283" t="s">
        <v>377</v>
      </c>
      <c r="H168" s="283" t="s">
        <v>379</v>
      </c>
      <c r="I168" s="283" t="s">
        <v>383</v>
      </c>
      <c r="J168" s="283" t="s">
        <v>384</v>
      </c>
      <c r="K168" s="283" t="s">
        <v>377</v>
      </c>
      <c r="L168" s="283" t="s">
        <v>379</v>
      </c>
      <c r="M168" s="283" t="s">
        <v>383</v>
      </c>
      <c r="N168" s="283" t="s">
        <v>384</v>
      </c>
      <c r="O168" s="284" t="s">
        <v>377</v>
      </c>
    </row>
    <row r="169" spans="2:15" s="276" customFormat="1" ht="19.5" thickTop="1" x14ac:dyDescent="0.4">
      <c r="B169" s="244" t="s">
        <v>553</v>
      </c>
      <c r="C169" s="245"/>
      <c r="D169" s="250">
        <v>1879</v>
      </c>
      <c r="E169" s="250">
        <v>3653</v>
      </c>
      <c r="F169" s="250">
        <v>5416</v>
      </c>
      <c r="G169" s="250">
        <v>5641</v>
      </c>
      <c r="H169" s="250">
        <v>1572</v>
      </c>
      <c r="I169" s="250">
        <v>3151</v>
      </c>
      <c r="J169" s="250">
        <v>4565</v>
      </c>
      <c r="K169" s="250">
        <v>5418</v>
      </c>
      <c r="L169" s="250">
        <v>3909</v>
      </c>
      <c r="M169" s="250">
        <v>4963</v>
      </c>
      <c r="N169" s="250">
        <v>6124</v>
      </c>
      <c r="O169" s="251">
        <v>4141</v>
      </c>
    </row>
    <row r="170" spans="2:15" s="276" customFormat="1" x14ac:dyDescent="0.4">
      <c r="B170" s="244" t="s">
        <v>167</v>
      </c>
      <c r="C170" s="245"/>
      <c r="D170" s="250">
        <v>264</v>
      </c>
      <c r="E170" s="250">
        <v>562</v>
      </c>
      <c r="F170" s="250">
        <v>873</v>
      </c>
      <c r="G170" s="250">
        <v>1197</v>
      </c>
      <c r="H170" s="250">
        <v>346</v>
      </c>
      <c r="I170" s="250">
        <v>694</v>
      </c>
      <c r="J170" s="250">
        <v>1043</v>
      </c>
      <c r="K170" s="250">
        <v>1402</v>
      </c>
      <c r="L170" s="250">
        <v>359</v>
      </c>
      <c r="M170" s="250">
        <v>737</v>
      </c>
      <c r="N170" s="250">
        <v>1121</v>
      </c>
      <c r="O170" s="251">
        <v>1515</v>
      </c>
    </row>
    <row r="171" spans="2:15" s="276" customFormat="1" x14ac:dyDescent="0.4">
      <c r="B171" s="244" t="s">
        <v>168</v>
      </c>
      <c r="C171" s="245"/>
      <c r="D171" s="250">
        <v>335</v>
      </c>
      <c r="E171" s="250">
        <v>677</v>
      </c>
      <c r="F171" s="250">
        <v>1031</v>
      </c>
      <c r="G171" s="250">
        <v>1400</v>
      </c>
      <c r="H171" s="250">
        <v>450</v>
      </c>
      <c r="I171" s="250">
        <v>877</v>
      </c>
      <c r="J171" s="250">
        <v>1305</v>
      </c>
      <c r="K171" s="250">
        <v>1733</v>
      </c>
      <c r="L171" s="250">
        <v>428</v>
      </c>
      <c r="M171" s="250">
        <v>893</v>
      </c>
      <c r="N171" s="250">
        <v>1357</v>
      </c>
      <c r="O171" s="251">
        <v>1823</v>
      </c>
    </row>
    <row r="172" spans="2:15" s="276" customFormat="1" x14ac:dyDescent="0.4">
      <c r="B172" s="244" t="s">
        <v>169</v>
      </c>
      <c r="C172" s="245"/>
      <c r="D172" s="250" t="s">
        <v>1129</v>
      </c>
      <c r="E172" s="250" t="s">
        <v>1129</v>
      </c>
      <c r="F172" s="250" t="s">
        <v>1129</v>
      </c>
      <c r="G172" s="250">
        <v>813</v>
      </c>
      <c r="H172" s="250" t="s">
        <v>1129</v>
      </c>
      <c r="I172" s="250" t="s">
        <v>1129</v>
      </c>
      <c r="J172" s="250" t="s">
        <v>1129</v>
      </c>
      <c r="K172" s="250">
        <v>664</v>
      </c>
      <c r="L172" s="250" t="s">
        <v>1129</v>
      </c>
      <c r="M172" s="250" t="s">
        <v>1129</v>
      </c>
      <c r="N172" s="250">
        <v>241</v>
      </c>
      <c r="O172" s="251">
        <v>3015</v>
      </c>
    </row>
    <row r="173" spans="2:15" s="276" customFormat="1" x14ac:dyDescent="0.4">
      <c r="B173" s="244" t="s">
        <v>982</v>
      </c>
      <c r="C173" s="245"/>
      <c r="D173" s="250">
        <v>-1013</v>
      </c>
      <c r="E173" s="250">
        <v>-52</v>
      </c>
      <c r="F173" s="250">
        <v>-1132</v>
      </c>
      <c r="G173" s="250">
        <v>-188</v>
      </c>
      <c r="H173" s="250">
        <v>-1044</v>
      </c>
      <c r="I173" s="250">
        <v>-13</v>
      </c>
      <c r="J173" s="250">
        <v>-1121</v>
      </c>
      <c r="K173" s="250">
        <v>-197</v>
      </c>
      <c r="L173" s="250">
        <v>-986</v>
      </c>
      <c r="M173" s="250">
        <v>103</v>
      </c>
      <c r="N173" s="250">
        <v>-989</v>
      </c>
      <c r="O173" s="251">
        <v>100</v>
      </c>
    </row>
    <row r="174" spans="2:15" s="276" customFormat="1" x14ac:dyDescent="0.4">
      <c r="B174" s="244" t="s">
        <v>983</v>
      </c>
      <c r="C174" s="245"/>
      <c r="D174" s="250">
        <v>29</v>
      </c>
      <c r="E174" s="250">
        <v>64</v>
      </c>
      <c r="F174" s="250">
        <v>94</v>
      </c>
      <c r="G174" s="250">
        <v>104</v>
      </c>
      <c r="H174" s="250">
        <v>18</v>
      </c>
      <c r="I174" s="250">
        <v>59</v>
      </c>
      <c r="J174" s="250">
        <v>110</v>
      </c>
      <c r="K174" s="250">
        <v>163</v>
      </c>
      <c r="L174" s="250">
        <v>34</v>
      </c>
      <c r="M174" s="250">
        <v>117</v>
      </c>
      <c r="N174" s="250">
        <v>163</v>
      </c>
      <c r="O174" s="251">
        <v>163</v>
      </c>
    </row>
    <row r="175" spans="2:15" s="276" customFormat="1" x14ac:dyDescent="0.4">
      <c r="B175" s="244" t="s">
        <v>170</v>
      </c>
      <c r="C175" s="245"/>
      <c r="D175" s="250">
        <v>59</v>
      </c>
      <c r="E175" s="250">
        <v>118</v>
      </c>
      <c r="F175" s="250">
        <v>175</v>
      </c>
      <c r="G175" s="250">
        <v>237</v>
      </c>
      <c r="H175" s="250">
        <v>69</v>
      </c>
      <c r="I175" s="250">
        <v>136</v>
      </c>
      <c r="J175" s="250">
        <v>201</v>
      </c>
      <c r="K175" s="250">
        <v>272</v>
      </c>
      <c r="L175" s="250">
        <v>68</v>
      </c>
      <c r="M175" s="250">
        <v>139</v>
      </c>
      <c r="N175" s="250">
        <v>211</v>
      </c>
      <c r="O175" s="251">
        <v>288</v>
      </c>
    </row>
    <row r="176" spans="2:15" s="276" customFormat="1" x14ac:dyDescent="0.4">
      <c r="B176" s="244" t="s">
        <v>813</v>
      </c>
      <c r="C176" s="245"/>
      <c r="D176" s="250" t="s">
        <v>1129</v>
      </c>
      <c r="E176" s="250" t="s">
        <v>1129</v>
      </c>
      <c r="F176" s="250" t="s">
        <v>1129</v>
      </c>
      <c r="G176" s="250" t="s">
        <v>1129</v>
      </c>
      <c r="H176" s="250" t="s">
        <v>1129</v>
      </c>
      <c r="I176" s="250" t="s">
        <v>1129</v>
      </c>
      <c r="J176" s="250" t="s">
        <v>1129</v>
      </c>
      <c r="K176" s="250" t="s">
        <v>1129</v>
      </c>
      <c r="L176" s="250">
        <v>-2828</v>
      </c>
      <c r="M176" s="250">
        <v>-2828</v>
      </c>
      <c r="N176" s="250">
        <v>-2828</v>
      </c>
      <c r="O176" s="251">
        <v>-2828</v>
      </c>
    </row>
    <row r="177" spans="2:15" s="276" customFormat="1" x14ac:dyDescent="0.4">
      <c r="B177" s="244" t="s">
        <v>858</v>
      </c>
      <c r="C177" s="245"/>
      <c r="D177" s="250">
        <v>-902</v>
      </c>
      <c r="E177" s="250">
        <v>-775</v>
      </c>
      <c r="F177" s="250">
        <v>-524</v>
      </c>
      <c r="G177" s="250">
        <v>-1284</v>
      </c>
      <c r="H177" s="250">
        <v>884</v>
      </c>
      <c r="I177" s="250">
        <v>1338</v>
      </c>
      <c r="J177" s="250">
        <v>1143</v>
      </c>
      <c r="K177" s="250">
        <v>1944</v>
      </c>
      <c r="L177" s="250">
        <v>-93</v>
      </c>
      <c r="M177" s="250">
        <v>-547</v>
      </c>
      <c r="N177" s="250">
        <v>-344</v>
      </c>
      <c r="O177" s="251">
        <v>-217</v>
      </c>
    </row>
    <row r="178" spans="2:15" s="276" customFormat="1" x14ac:dyDescent="0.4">
      <c r="B178" s="244" t="s">
        <v>859</v>
      </c>
      <c r="C178" s="245"/>
      <c r="D178" s="250">
        <v>145</v>
      </c>
      <c r="E178" s="250">
        <v>-257</v>
      </c>
      <c r="F178" s="250">
        <v>93</v>
      </c>
      <c r="G178" s="250">
        <v>-169</v>
      </c>
      <c r="H178" s="250">
        <v>113</v>
      </c>
      <c r="I178" s="250">
        <v>-313</v>
      </c>
      <c r="J178" s="250">
        <v>204</v>
      </c>
      <c r="K178" s="250">
        <v>-28</v>
      </c>
      <c r="L178" s="250">
        <v>56</v>
      </c>
      <c r="M178" s="250">
        <v>-366</v>
      </c>
      <c r="N178" s="250">
        <v>83</v>
      </c>
      <c r="O178" s="251">
        <v>-12</v>
      </c>
    </row>
    <row r="179" spans="2:15" s="276" customFormat="1" x14ac:dyDescent="0.4">
      <c r="B179" s="244" t="s">
        <v>984</v>
      </c>
      <c r="C179" s="245"/>
      <c r="D179" s="250">
        <v>723</v>
      </c>
      <c r="E179" s="250">
        <v>288</v>
      </c>
      <c r="F179" s="250">
        <v>1309</v>
      </c>
      <c r="G179" s="250">
        <v>901</v>
      </c>
      <c r="H179" s="250">
        <v>-159</v>
      </c>
      <c r="I179" s="250">
        <v>-45</v>
      </c>
      <c r="J179" s="250">
        <v>1623</v>
      </c>
      <c r="K179" s="250">
        <v>86</v>
      </c>
      <c r="L179" s="250">
        <v>242</v>
      </c>
      <c r="M179" s="250">
        <v>1195</v>
      </c>
      <c r="N179" s="250">
        <v>1011</v>
      </c>
      <c r="O179" s="251">
        <v>747</v>
      </c>
    </row>
    <row r="180" spans="2:15" s="276" customFormat="1" x14ac:dyDescent="0.4">
      <c r="B180" s="244" t="s">
        <v>985</v>
      </c>
      <c r="C180" s="245"/>
      <c r="D180" s="250">
        <v>-129</v>
      </c>
      <c r="E180" s="250">
        <v>-528</v>
      </c>
      <c r="F180" s="250">
        <v>-9</v>
      </c>
      <c r="G180" s="250">
        <v>-285</v>
      </c>
      <c r="H180" s="250">
        <v>-49</v>
      </c>
      <c r="I180" s="250">
        <v>-395</v>
      </c>
      <c r="J180" s="250">
        <v>174</v>
      </c>
      <c r="K180" s="250">
        <v>-216</v>
      </c>
      <c r="L180" s="250">
        <v>185</v>
      </c>
      <c r="M180" s="250">
        <v>245</v>
      </c>
      <c r="N180" s="250">
        <v>321</v>
      </c>
      <c r="O180" s="251">
        <v>388</v>
      </c>
    </row>
    <row r="181" spans="2:15" s="276" customFormat="1" x14ac:dyDescent="0.4">
      <c r="B181" s="244" t="s">
        <v>986</v>
      </c>
      <c r="C181" s="245"/>
      <c r="D181" s="250">
        <v>405</v>
      </c>
      <c r="E181" s="250">
        <v>-41</v>
      </c>
      <c r="F181" s="250">
        <v>779</v>
      </c>
      <c r="G181" s="250">
        <v>-47</v>
      </c>
      <c r="H181" s="250">
        <v>457</v>
      </c>
      <c r="I181" s="250">
        <v>-43</v>
      </c>
      <c r="J181" s="250">
        <v>737</v>
      </c>
      <c r="K181" s="250">
        <v>-179</v>
      </c>
      <c r="L181" s="250">
        <v>553</v>
      </c>
      <c r="M181" s="250">
        <v>814</v>
      </c>
      <c r="N181" s="250">
        <v>993</v>
      </c>
      <c r="O181" s="251">
        <v>843</v>
      </c>
    </row>
    <row r="182" spans="2:15" s="276" customFormat="1" x14ac:dyDescent="0.4">
      <c r="B182" s="244" t="s">
        <v>860</v>
      </c>
      <c r="C182" s="245"/>
      <c r="D182" s="250">
        <v>-0.1</v>
      </c>
      <c r="E182" s="250">
        <v>-3</v>
      </c>
      <c r="F182" s="250">
        <v>-2</v>
      </c>
      <c r="G182" s="250">
        <v>-3</v>
      </c>
      <c r="H182" s="250">
        <v>-3</v>
      </c>
      <c r="I182" s="250">
        <v>-3</v>
      </c>
      <c r="J182" s="250">
        <v>-3</v>
      </c>
      <c r="K182" s="250">
        <v>0</v>
      </c>
      <c r="L182" s="250" t="s">
        <v>1129</v>
      </c>
      <c r="M182" s="250">
        <v>-0.1</v>
      </c>
      <c r="N182" s="250">
        <v>-0.1</v>
      </c>
      <c r="O182" s="251">
        <v>-0.1</v>
      </c>
    </row>
    <row r="183" spans="2:15" s="276" customFormat="1" x14ac:dyDescent="0.4">
      <c r="B183" s="244" t="s">
        <v>124</v>
      </c>
      <c r="C183" s="245"/>
      <c r="D183" s="250">
        <v>-717</v>
      </c>
      <c r="E183" s="250">
        <v>-549</v>
      </c>
      <c r="F183" s="250">
        <v>-943</v>
      </c>
      <c r="G183" s="250">
        <v>-789</v>
      </c>
      <c r="H183" s="250">
        <v>-128</v>
      </c>
      <c r="I183" s="250">
        <v>191</v>
      </c>
      <c r="J183" s="250">
        <v>201</v>
      </c>
      <c r="K183" s="250">
        <v>399</v>
      </c>
      <c r="L183" s="250">
        <v>-228</v>
      </c>
      <c r="M183" s="250">
        <v>-123</v>
      </c>
      <c r="N183" s="250">
        <v>-265</v>
      </c>
      <c r="O183" s="251">
        <v>672</v>
      </c>
    </row>
    <row r="184" spans="2:15" s="276" customFormat="1" x14ac:dyDescent="0.4">
      <c r="B184" s="263" t="s">
        <v>164</v>
      </c>
      <c r="C184" s="260"/>
      <c r="D184" s="261">
        <v>1078</v>
      </c>
      <c r="E184" s="261">
        <v>3157</v>
      </c>
      <c r="F184" s="261">
        <v>7162</v>
      </c>
      <c r="G184" s="261">
        <v>7527</v>
      </c>
      <c r="H184" s="261">
        <v>2526</v>
      </c>
      <c r="I184" s="261">
        <v>5633</v>
      </c>
      <c r="J184" s="261">
        <v>10184</v>
      </c>
      <c r="K184" s="261">
        <v>11464</v>
      </c>
      <c r="L184" s="261">
        <v>1701</v>
      </c>
      <c r="M184" s="261">
        <v>5344</v>
      </c>
      <c r="N184" s="261">
        <v>7202</v>
      </c>
      <c r="O184" s="262">
        <v>10640</v>
      </c>
    </row>
    <row r="185" spans="2:15" s="276" customFormat="1" x14ac:dyDescent="0.4">
      <c r="B185" s="244" t="s">
        <v>171</v>
      </c>
      <c r="C185" s="245"/>
      <c r="D185" s="250">
        <v>5</v>
      </c>
      <c r="E185" s="250">
        <v>10</v>
      </c>
      <c r="F185" s="250">
        <v>14</v>
      </c>
      <c r="G185" s="250">
        <v>32</v>
      </c>
      <c r="H185" s="250">
        <v>3</v>
      </c>
      <c r="I185" s="250">
        <v>7</v>
      </c>
      <c r="J185" s="250">
        <v>11</v>
      </c>
      <c r="K185" s="250">
        <v>15</v>
      </c>
      <c r="L185" s="250">
        <v>6</v>
      </c>
      <c r="M185" s="250">
        <v>10</v>
      </c>
      <c r="N185" s="250">
        <v>14</v>
      </c>
      <c r="O185" s="251">
        <v>18</v>
      </c>
    </row>
    <row r="186" spans="2:15" s="276" customFormat="1" x14ac:dyDescent="0.4">
      <c r="B186" s="244" t="s">
        <v>172</v>
      </c>
      <c r="C186" s="245"/>
      <c r="D186" s="250">
        <v>-59</v>
      </c>
      <c r="E186" s="250">
        <v>-117</v>
      </c>
      <c r="F186" s="250">
        <v>-177</v>
      </c>
      <c r="G186" s="250">
        <v>-238</v>
      </c>
      <c r="H186" s="250">
        <v>-83</v>
      </c>
      <c r="I186" s="250">
        <v>-148</v>
      </c>
      <c r="J186" s="250">
        <v>-214</v>
      </c>
      <c r="K186" s="250">
        <v>-284</v>
      </c>
      <c r="L186" s="250">
        <v>-72</v>
      </c>
      <c r="M186" s="250">
        <v>-141</v>
      </c>
      <c r="N186" s="250">
        <v>-216</v>
      </c>
      <c r="O186" s="251">
        <v>-288</v>
      </c>
    </row>
    <row r="187" spans="2:15" s="276" customFormat="1" x14ac:dyDescent="0.4">
      <c r="B187" s="244" t="s">
        <v>173</v>
      </c>
      <c r="C187" s="245"/>
      <c r="D187" s="250">
        <v>-960</v>
      </c>
      <c r="E187" s="250">
        <v>-983</v>
      </c>
      <c r="F187" s="250">
        <v>-2105</v>
      </c>
      <c r="G187" s="250">
        <v>-2106</v>
      </c>
      <c r="H187" s="250">
        <v>-1072</v>
      </c>
      <c r="I187" s="250">
        <v>-1066</v>
      </c>
      <c r="J187" s="250">
        <v>-2189</v>
      </c>
      <c r="K187" s="250">
        <v>-2189</v>
      </c>
      <c r="L187" s="250">
        <v>-1272</v>
      </c>
      <c r="M187" s="250">
        <v>-1279</v>
      </c>
      <c r="N187" s="250">
        <v>-2489</v>
      </c>
      <c r="O187" s="251">
        <v>-2500</v>
      </c>
    </row>
    <row r="188" spans="2:15" s="276" customFormat="1" x14ac:dyDescent="0.4">
      <c r="B188" s="244" t="s">
        <v>124</v>
      </c>
      <c r="C188" s="245"/>
      <c r="D188" s="250">
        <v>238</v>
      </c>
      <c r="E188" s="250">
        <v>256</v>
      </c>
      <c r="F188" s="250">
        <v>258</v>
      </c>
      <c r="G188" s="250">
        <v>304</v>
      </c>
      <c r="H188" s="250">
        <v>12</v>
      </c>
      <c r="I188" s="250">
        <v>21</v>
      </c>
      <c r="J188" s="250">
        <v>-3</v>
      </c>
      <c r="K188" s="250">
        <v>6</v>
      </c>
      <c r="L188" s="250">
        <v>300</v>
      </c>
      <c r="M188" s="250">
        <v>188</v>
      </c>
      <c r="N188" s="250">
        <v>44</v>
      </c>
      <c r="O188" s="251">
        <v>-11</v>
      </c>
    </row>
    <row r="189" spans="2:15" s="276" customFormat="1" x14ac:dyDescent="0.4">
      <c r="B189" s="265" t="s">
        <v>165</v>
      </c>
      <c r="C189" s="266"/>
      <c r="D189" s="267">
        <v>302</v>
      </c>
      <c r="E189" s="267">
        <v>2322</v>
      </c>
      <c r="F189" s="267">
        <v>5152</v>
      </c>
      <c r="G189" s="267">
        <v>5519</v>
      </c>
      <c r="H189" s="267">
        <v>1386</v>
      </c>
      <c r="I189" s="267">
        <v>4449</v>
      </c>
      <c r="J189" s="267">
        <v>7788</v>
      </c>
      <c r="K189" s="267">
        <v>9012</v>
      </c>
      <c r="L189" s="267">
        <v>662</v>
      </c>
      <c r="M189" s="267">
        <v>4123</v>
      </c>
      <c r="N189" s="267">
        <v>4555</v>
      </c>
      <c r="O189" s="268">
        <v>7858</v>
      </c>
    </row>
    <row r="190" spans="2:15" s="276" customFormat="1" x14ac:dyDescent="0.4">
      <c r="B190" s="244" t="s">
        <v>174</v>
      </c>
      <c r="C190" s="245"/>
      <c r="D190" s="250">
        <v>-86</v>
      </c>
      <c r="E190" s="250">
        <v>-126</v>
      </c>
      <c r="F190" s="250">
        <v>-169</v>
      </c>
      <c r="G190" s="250">
        <v>-271</v>
      </c>
      <c r="H190" s="250">
        <v>-101</v>
      </c>
      <c r="I190" s="250">
        <v>-224</v>
      </c>
      <c r="J190" s="250">
        <v>-518</v>
      </c>
      <c r="K190" s="250">
        <v>-1032</v>
      </c>
      <c r="L190" s="250">
        <v>-285</v>
      </c>
      <c r="M190" s="250">
        <v>-803</v>
      </c>
      <c r="N190" s="250">
        <v>-966</v>
      </c>
      <c r="O190" s="251">
        <v>-1218</v>
      </c>
    </row>
    <row r="191" spans="2:15" s="276" customFormat="1" x14ac:dyDescent="0.4">
      <c r="B191" s="244" t="s">
        <v>175</v>
      </c>
      <c r="C191" s="245"/>
      <c r="D191" s="250">
        <v>0</v>
      </c>
      <c r="E191" s="250">
        <v>8</v>
      </c>
      <c r="F191" s="250">
        <v>8</v>
      </c>
      <c r="G191" s="250">
        <v>9</v>
      </c>
      <c r="H191" s="250">
        <v>4</v>
      </c>
      <c r="I191" s="250">
        <v>5</v>
      </c>
      <c r="J191" s="250">
        <v>5</v>
      </c>
      <c r="K191" s="250">
        <v>22</v>
      </c>
      <c r="L191" s="250" t="s">
        <v>1129</v>
      </c>
      <c r="M191" s="250">
        <v>0</v>
      </c>
      <c r="N191" s="250">
        <v>0</v>
      </c>
      <c r="O191" s="251">
        <v>0</v>
      </c>
    </row>
    <row r="192" spans="2:15" s="276" customFormat="1" x14ac:dyDescent="0.4">
      <c r="B192" s="244" t="s">
        <v>176</v>
      </c>
      <c r="C192" s="245"/>
      <c r="D192" s="250">
        <v>-288</v>
      </c>
      <c r="E192" s="250">
        <v>-391</v>
      </c>
      <c r="F192" s="250">
        <v>-471</v>
      </c>
      <c r="G192" s="250">
        <v>-527</v>
      </c>
      <c r="H192" s="250">
        <v>-43</v>
      </c>
      <c r="I192" s="250">
        <v>-125</v>
      </c>
      <c r="J192" s="250">
        <v>-240</v>
      </c>
      <c r="K192" s="250">
        <v>-292</v>
      </c>
      <c r="L192" s="250">
        <v>-106</v>
      </c>
      <c r="M192" s="250">
        <v>-232</v>
      </c>
      <c r="N192" s="250">
        <v>-305</v>
      </c>
      <c r="O192" s="251">
        <v>-358</v>
      </c>
    </row>
    <row r="193" spans="2:15" s="276" customFormat="1" x14ac:dyDescent="0.4">
      <c r="B193" s="244" t="s">
        <v>177</v>
      </c>
      <c r="C193" s="245"/>
      <c r="D193" s="250" t="s">
        <v>1129</v>
      </c>
      <c r="E193" s="250" t="s">
        <v>1129</v>
      </c>
      <c r="F193" s="250" t="s">
        <v>1129</v>
      </c>
      <c r="G193" s="250" t="s">
        <v>1129</v>
      </c>
      <c r="H193" s="250">
        <v>-93</v>
      </c>
      <c r="I193" s="250">
        <v>-403</v>
      </c>
      <c r="J193" s="250">
        <v>-403</v>
      </c>
      <c r="K193" s="250">
        <v>-403</v>
      </c>
      <c r="L193" s="250" t="s">
        <v>1129</v>
      </c>
      <c r="M193" s="250" t="s">
        <v>1129</v>
      </c>
      <c r="N193" s="250" t="s">
        <v>1129</v>
      </c>
      <c r="O193" s="251" t="s">
        <v>1129</v>
      </c>
    </row>
    <row r="194" spans="2:15" s="276" customFormat="1" x14ac:dyDescent="0.4">
      <c r="B194" s="244" t="s">
        <v>178</v>
      </c>
      <c r="C194" s="245"/>
      <c r="D194" s="250">
        <v>276</v>
      </c>
      <c r="E194" s="250">
        <v>276</v>
      </c>
      <c r="F194" s="250">
        <v>276</v>
      </c>
      <c r="G194" s="250">
        <v>294</v>
      </c>
      <c r="H194" s="250" t="s">
        <v>1129</v>
      </c>
      <c r="I194" s="250">
        <v>0</v>
      </c>
      <c r="J194" s="250">
        <v>0</v>
      </c>
      <c r="K194" s="250">
        <v>0</v>
      </c>
      <c r="L194" s="250" t="s">
        <v>1129</v>
      </c>
      <c r="M194" s="250" t="s">
        <v>1129</v>
      </c>
      <c r="N194" s="250" t="s">
        <v>1129</v>
      </c>
      <c r="O194" s="251" t="s">
        <v>1129</v>
      </c>
    </row>
    <row r="195" spans="2:15" s="276" customFormat="1" x14ac:dyDescent="0.4">
      <c r="B195" s="244" t="s">
        <v>179</v>
      </c>
      <c r="C195" s="245"/>
      <c r="D195" s="250">
        <v>-4</v>
      </c>
      <c r="E195" s="250">
        <v>-17</v>
      </c>
      <c r="F195" s="250">
        <v>-19</v>
      </c>
      <c r="G195" s="250">
        <v>-27</v>
      </c>
      <c r="H195" s="250">
        <v>-5</v>
      </c>
      <c r="I195" s="250">
        <v>-196</v>
      </c>
      <c r="J195" s="250">
        <v>-208</v>
      </c>
      <c r="K195" s="250">
        <v>-234</v>
      </c>
      <c r="L195" s="250">
        <v>-7</v>
      </c>
      <c r="M195" s="250">
        <v>-25</v>
      </c>
      <c r="N195" s="250">
        <v>-58</v>
      </c>
      <c r="O195" s="251">
        <v>-62</v>
      </c>
    </row>
    <row r="196" spans="2:15" s="276" customFormat="1" x14ac:dyDescent="0.4">
      <c r="B196" s="244" t="s">
        <v>180</v>
      </c>
      <c r="C196" s="245"/>
      <c r="D196" s="250">
        <v>3</v>
      </c>
      <c r="E196" s="250">
        <v>6</v>
      </c>
      <c r="F196" s="250">
        <v>14</v>
      </c>
      <c r="G196" s="250">
        <v>14</v>
      </c>
      <c r="H196" s="250">
        <v>2</v>
      </c>
      <c r="I196" s="250">
        <v>4</v>
      </c>
      <c r="J196" s="250">
        <v>20</v>
      </c>
      <c r="K196" s="250">
        <v>31</v>
      </c>
      <c r="L196" s="250">
        <v>11</v>
      </c>
      <c r="M196" s="250">
        <v>20</v>
      </c>
      <c r="N196" s="250">
        <v>288</v>
      </c>
      <c r="O196" s="251">
        <v>295</v>
      </c>
    </row>
    <row r="197" spans="2:15" s="276" customFormat="1" x14ac:dyDescent="0.4">
      <c r="B197" s="244" t="s">
        <v>181</v>
      </c>
      <c r="C197" s="245"/>
      <c r="D197" s="250" t="s">
        <v>1129</v>
      </c>
      <c r="E197" s="250">
        <v>-474</v>
      </c>
      <c r="F197" s="250">
        <v>-474</v>
      </c>
      <c r="G197" s="250">
        <v>-474</v>
      </c>
      <c r="H197" s="250">
        <v>-90</v>
      </c>
      <c r="I197" s="250">
        <v>-90</v>
      </c>
      <c r="J197" s="250">
        <v>-118</v>
      </c>
      <c r="K197" s="250">
        <v>-193</v>
      </c>
      <c r="L197" s="250" t="s">
        <v>1129</v>
      </c>
      <c r="M197" s="250" t="s">
        <v>1129</v>
      </c>
      <c r="N197" s="250" t="s">
        <v>1129</v>
      </c>
      <c r="O197" s="251">
        <v>-51</v>
      </c>
    </row>
    <row r="198" spans="2:15" s="276" customFormat="1" x14ac:dyDescent="0.4">
      <c r="B198" s="244" t="s">
        <v>182</v>
      </c>
      <c r="C198" s="245"/>
      <c r="D198" s="250" t="s">
        <v>1129</v>
      </c>
      <c r="E198" s="250" t="s">
        <v>1129</v>
      </c>
      <c r="F198" s="250">
        <v>-2638</v>
      </c>
      <c r="G198" s="250">
        <v>-6677</v>
      </c>
      <c r="H198" s="250" t="s">
        <v>1129</v>
      </c>
      <c r="I198" s="250" t="s">
        <v>1129</v>
      </c>
      <c r="J198" s="250" t="s">
        <v>1129</v>
      </c>
      <c r="K198" s="250" t="s">
        <v>1129</v>
      </c>
      <c r="L198" s="250">
        <v>-74</v>
      </c>
      <c r="M198" s="250">
        <v>-1659</v>
      </c>
      <c r="N198" s="250">
        <v>-1657</v>
      </c>
      <c r="O198" s="251">
        <v>-1657</v>
      </c>
    </row>
    <row r="199" spans="2:15" s="276" customFormat="1" x14ac:dyDescent="0.4">
      <c r="B199" s="244" t="s">
        <v>822</v>
      </c>
      <c r="C199" s="245"/>
      <c r="D199" s="250" t="s">
        <v>1129</v>
      </c>
      <c r="E199" s="250" t="s">
        <v>1129</v>
      </c>
      <c r="F199" s="250" t="s">
        <v>1129</v>
      </c>
      <c r="G199" s="250" t="s">
        <v>1129</v>
      </c>
      <c r="H199" s="250" t="s">
        <v>1129</v>
      </c>
      <c r="I199" s="250" t="s">
        <v>1129</v>
      </c>
      <c r="J199" s="250" t="s">
        <v>1129</v>
      </c>
      <c r="K199" s="250">
        <v>21</v>
      </c>
      <c r="L199" s="250">
        <v>384</v>
      </c>
      <c r="M199" s="250">
        <v>384</v>
      </c>
      <c r="N199" s="250">
        <v>384</v>
      </c>
      <c r="O199" s="251">
        <v>384</v>
      </c>
    </row>
    <row r="200" spans="2:15" s="276" customFormat="1" x14ac:dyDescent="0.4">
      <c r="B200" s="244" t="s">
        <v>124</v>
      </c>
      <c r="C200" s="245"/>
      <c r="D200" s="250">
        <v>26</v>
      </c>
      <c r="E200" s="250">
        <v>26</v>
      </c>
      <c r="F200" s="250">
        <v>36</v>
      </c>
      <c r="G200" s="250">
        <v>212</v>
      </c>
      <c r="H200" s="250">
        <v>2</v>
      </c>
      <c r="I200" s="250">
        <v>-80</v>
      </c>
      <c r="J200" s="250">
        <v>-89</v>
      </c>
      <c r="K200" s="250">
        <v>-91</v>
      </c>
      <c r="L200" s="250">
        <v>-42</v>
      </c>
      <c r="M200" s="250">
        <v>-77</v>
      </c>
      <c r="N200" s="250">
        <v>-31</v>
      </c>
      <c r="O200" s="251">
        <v>-95</v>
      </c>
    </row>
    <row r="201" spans="2:15" s="276" customFormat="1" x14ac:dyDescent="0.4">
      <c r="B201" s="265" t="s">
        <v>183</v>
      </c>
      <c r="C201" s="266"/>
      <c r="D201" s="267">
        <v>-71</v>
      </c>
      <c r="E201" s="267">
        <v>-691</v>
      </c>
      <c r="F201" s="267">
        <v>-3435</v>
      </c>
      <c r="G201" s="267">
        <v>-7446</v>
      </c>
      <c r="H201" s="267">
        <v>-326</v>
      </c>
      <c r="I201" s="267">
        <v>-1110</v>
      </c>
      <c r="J201" s="267">
        <v>-1552</v>
      </c>
      <c r="K201" s="267">
        <v>-2171</v>
      </c>
      <c r="L201" s="267">
        <v>-120</v>
      </c>
      <c r="M201" s="267">
        <v>-2394</v>
      </c>
      <c r="N201" s="267">
        <v>-2346</v>
      </c>
      <c r="O201" s="268">
        <v>-2762</v>
      </c>
    </row>
    <row r="202" spans="2:15" s="276" customFormat="1" x14ac:dyDescent="0.4">
      <c r="B202" s="244" t="s">
        <v>184</v>
      </c>
      <c r="C202" s="245"/>
      <c r="D202" s="250">
        <v>1500</v>
      </c>
      <c r="E202" s="250">
        <v>-500</v>
      </c>
      <c r="F202" s="250" t="s">
        <v>1129</v>
      </c>
      <c r="G202" s="250">
        <v>2986</v>
      </c>
      <c r="H202" s="250">
        <v>1322</v>
      </c>
      <c r="I202" s="250">
        <v>-2677</v>
      </c>
      <c r="J202" s="250">
        <v>822</v>
      </c>
      <c r="K202" s="250">
        <v>-4712</v>
      </c>
      <c r="L202" s="250">
        <v>2500</v>
      </c>
      <c r="M202" s="250">
        <v>2980</v>
      </c>
      <c r="N202" s="250">
        <v>480</v>
      </c>
      <c r="O202" s="251">
        <v>-20</v>
      </c>
    </row>
    <row r="203" spans="2:15" s="276" customFormat="1" x14ac:dyDescent="0.4">
      <c r="B203" s="244" t="s">
        <v>185</v>
      </c>
      <c r="C203" s="245"/>
      <c r="D203" s="250" t="s">
        <v>1129</v>
      </c>
      <c r="E203" s="250" t="s">
        <v>1129</v>
      </c>
      <c r="F203" s="250">
        <v>4000</v>
      </c>
      <c r="G203" s="250">
        <v>7000</v>
      </c>
      <c r="H203" s="250">
        <v>1000</v>
      </c>
      <c r="I203" s="250">
        <v>3000</v>
      </c>
      <c r="J203" s="250">
        <v>3000</v>
      </c>
      <c r="K203" s="250">
        <v>7500</v>
      </c>
      <c r="L203" s="250">
        <v>500</v>
      </c>
      <c r="M203" s="250">
        <v>500</v>
      </c>
      <c r="N203" s="250">
        <v>6500</v>
      </c>
      <c r="O203" s="251">
        <v>6500</v>
      </c>
    </row>
    <row r="204" spans="2:15" s="276" customFormat="1" x14ac:dyDescent="0.4">
      <c r="B204" s="244" t="s">
        <v>186</v>
      </c>
      <c r="C204" s="245"/>
      <c r="D204" s="250">
        <v>-1693</v>
      </c>
      <c r="E204" s="250">
        <v>-2205</v>
      </c>
      <c r="F204" s="250">
        <v>-3460</v>
      </c>
      <c r="G204" s="250">
        <v>-4745</v>
      </c>
      <c r="H204" s="250">
        <v>-1557</v>
      </c>
      <c r="I204" s="250">
        <v>-3219</v>
      </c>
      <c r="J204" s="250">
        <v>-4799</v>
      </c>
      <c r="K204" s="250">
        <v>-5762</v>
      </c>
      <c r="L204" s="250">
        <v>-770</v>
      </c>
      <c r="M204" s="250">
        <v>-2031</v>
      </c>
      <c r="N204" s="250">
        <v>-3643</v>
      </c>
      <c r="O204" s="251">
        <v>-4714</v>
      </c>
    </row>
    <row r="205" spans="2:15" s="276" customFormat="1" x14ac:dyDescent="0.4">
      <c r="B205" s="244" t="s">
        <v>187</v>
      </c>
      <c r="C205" s="245"/>
      <c r="D205" s="250" t="s">
        <v>1129</v>
      </c>
      <c r="E205" s="250" t="s">
        <v>1129</v>
      </c>
      <c r="F205" s="250" t="s">
        <v>1129</v>
      </c>
      <c r="G205" s="250" t="s">
        <v>1129</v>
      </c>
      <c r="H205" s="250" t="s">
        <v>1129</v>
      </c>
      <c r="I205" s="250">
        <v>-97</v>
      </c>
      <c r="J205" s="250">
        <v>-97</v>
      </c>
      <c r="K205" s="250">
        <v>-97</v>
      </c>
      <c r="L205" s="250" t="s">
        <v>1129</v>
      </c>
      <c r="M205" s="250" t="s">
        <v>1129</v>
      </c>
      <c r="N205" s="250" t="s">
        <v>1129</v>
      </c>
      <c r="O205" s="251" t="s">
        <v>1129</v>
      </c>
    </row>
    <row r="206" spans="2:15" s="276" customFormat="1" x14ac:dyDescent="0.4">
      <c r="B206" s="244" t="s">
        <v>188</v>
      </c>
      <c r="C206" s="245"/>
      <c r="D206" s="250" t="s">
        <v>1129</v>
      </c>
      <c r="E206" s="250">
        <v>1</v>
      </c>
      <c r="F206" s="250">
        <v>5</v>
      </c>
      <c r="G206" s="250">
        <v>16</v>
      </c>
      <c r="H206" s="250" t="s">
        <v>1129</v>
      </c>
      <c r="I206" s="250" t="s">
        <v>1129</v>
      </c>
      <c r="J206" s="250" t="s">
        <v>1129</v>
      </c>
      <c r="K206" s="250" t="s">
        <v>1129</v>
      </c>
      <c r="L206" s="250" t="s">
        <v>1129</v>
      </c>
      <c r="M206" s="250" t="s">
        <v>1129</v>
      </c>
      <c r="N206" s="250" t="s">
        <v>1129</v>
      </c>
      <c r="O206" s="251" t="s">
        <v>1129</v>
      </c>
    </row>
    <row r="207" spans="2:15" s="276" customFormat="1" x14ac:dyDescent="0.4">
      <c r="B207" s="244" t="s">
        <v>189</v>
      </c>
      <c r="C207" s="245"/>
      <c r="D207" s="250" t="s">
        <v>1129</v>
      </c>
      <c r="E207" s="250" t="s">
        <v>1129</v>
      </c>
      <c r="F207" s="250" t="s">
        <v>1129</v>
      </c>
      <c r="G207" s="250" t="s">
        <v>1129</v>
      </c>
      <c r="H207" s="250" t="s">
        <v>1129</v>
      </c>
      <c r="I207" s="250" t="s">
        <v>1129</v>
      </c>
      <c r="J207" s="250" t="s">
        <v>1129</v>
      </c>
      <c r="K207" s="250" t="s">
        <v>1129</v>
      </c>
      <c r="L207" s="250" t="s">
        <v>1129</v>
      </c>
      <c r="M207" s="250">
        <v>-392</v>
      </c>
      <c r="N207" s="250">
        <v>-1327</v>
      </c>
      <c r="O207" s="251">
        <v>-1518</v>
      </c>
    </row>
    <row r="208" spans="2:15" s="276" customFormat="1" x14ac:dyDescent="0.4">
      <c r="B208" s="244" t="s">
        <v>190</v>
      </c>
      <c r="C208" s="245"/>
      <c r="D208" s="250">
        <v>-941</v>
      </c>
      <c r="E208" s="250">
        <v>-945</v>
      </c>
      <c r="F208" s="250">
        <v>-1888</v>
      </c>
      <c r="G208" s="250">
        <v>-1888</v>
      </c>
      <c r="H208" s="250">
        <v>-943</v>
      </c>
      <c r="I208" s="250">
        <v>-943</v>
      </c>
      <c r="J208" s="250">
        <v>-1891</v>
      </c>
      <c r="K208" s="250">
        <v>-1891</v>
      </c>
      <c r="L208" s="250">
        <v>-942</v>
      </c>
      <c r="M208" s="250">
        <v>-946</v>
      </c>
      <c r="N208" s="250">
        <v>-1885</v>
      </c>
      <c r="O208" s="251">
        <v>-1886</v>
      </c>
    </row>
    <row r="209" spans="2:15" s="276" customFormat="1" x14ac:dyDescent="0.4">
      <c r="B209" s="244" t="s">
        <v>191</v>
      </c>
      <c r="C209" s="245"/>
      <c r="D209" s="250">
        <v>-36</v>
      </c>
      <c r="E209" s="250">
        <v>-74</v>
      </c>
      <c r="F209" s="250">
        <v>-112</v>
      </c>
      <c r="G209" s="250">
        <v>-154</v>
      </c>
      <c r="H209" s="250">
        <v>-50</v>
      </c>
      <c r="I209" s="250">
        <v>-97</v>
      </c>
      <c r="J209" s="250">
        <v>-144</v>
      </c>
      <c r="K209" s="250">
        <v>-191</v>
      </c>
      <c r="L209" s="250">
        <v>-47</v>
      </c>
      <c r="M209" s="250">
        <v>-95</v>
      </c>
      <c r="N209" s="250">
        <v>-145</v>
      </c>
      <c r="O209" s="251">
        <v>-196</v>
      </c>
    </row>
    <row r="210" spans="2:15" s="276" customFormat="1" x14ac:dyDescent="0.4">
      <c r="B210" s="244" t="s">
        <v>124</v>
      </c>
      <c r="C210" s="245"/>
      <c r="D210" s="250">
        <v>-3</v>
      </c>
      <c r="E210" s="250">
        <v>-7</v>
      </c>
      <c r="F210" s="250">
        <v>-10</v>
      </c>
      <c r="G210" s="250">
        <v>-13</v>
      </c>
      <c r="H210" s="250">
        <v>-51</v>
      </c>
      <c r="I210" s="250">
        <v>-53</v>
      </c>
      <c r="J210" s="250">
        <v>-54</v>
      </c>
      <c r="K210" s="250">
        <v>-55</v>
      </c>
      <c r="L210" s="250">
        <v>-0.1</v>
      </c>
      <c r="M210" s="250">
        <v>-266</v>
      </c>
      <c r="N210" s="250">
        <v>-152</v>
      </c>
      <c r="O210" s="251">
        <v>-1</v>
      </c>
    </row>
    <row r="211" spans="2:15" s="276" customFormat="1" x14ac:dyDescent="0.4">
      <c r="B211" s="265" t="s">
        <v>192</v>
      </c>
      <c r="C211" s="266"/>
      <c r="D211" s="267">
        <v>-1174</v>
      </c>
      <c r="E211" s="267">
        <v>-3730</v>
      </c>
      <c r="F211" s="267">
        <v>-1467</v>
      </c>
      <c r="G211" s="267">
        <v>3201</v>
      </c>
      <c r="H211" s="267">
        <v>-281</v>
      </c>
      <c r="I211" s="267">
        <v>-4089</v>
      </c>
      <c r="J211" s="267">
        <v>-3165</v>
      </c>
      <c r="K211" s="267">
        <v>-5211</v>
      </c>
      <c r="L211" s="267">
        <v>1239</v>
      </c>
      <c r="M211" s="267">
        <v>-252</v>
      </c>
      <c r="N211" s="267">
        <v>-173</v>
      </c>
      <c r="O211" s="268">
        <v>-1837</v>
      </c>
    </row>
    <row r="212" spans="2:15" s="276" customFormat="1" x14ac:dyDescent="0.4">
      <c r="B212" s="259" t="s">
        <v>987</v>
      </c>
      <c r="C212" s="260"/>
      <c r="D212" s="261">
        <v>-944</v>
      </c>
      <c r="E212" s="261">
        <v>-2099</v>
      </c>
      <c r="F212" s="261">
        <v>248</v>
      </c>
      <c r="G212" s="261">
        <v>1274</v>
      </c>
      <c r="H212" s="261">
        <v>779</v>
      </c>
      <c r="I212" s="261">
        <v>-751</v>
      </c>
      <c r="J212" s="261">
        <v>3070</v>
      </c>
      <c r="K212" s="261">
        <v>1628</v>
      </c>
      <c r="L212" s="261">
        <v>1781</v>
      </c>
      <c r="M212" s="261">
        <v>1476</v>
      </c>
      <c r="N212" s="261">
        <v>2035</v>
      </c>
      <c r="O212" s="262">
        <v>3258</v>
      </c>
    </row>
    <row r="213" spans="2:15" s="276" customFormat="1" x14ac:dyDescent="0.4">
      <c r="B213" s="259" t="s">
        <v>193</v>
      </c>
      <c r="C213" s="260"/>
      <c r="D213" s="261">
        <v>8953</v>
      </c>
      <c r="E213" s="261">
        <v>8953</v>
      </c>
      <c r="F213" s="261">
        <v>8953</v>
      </c>
      <c r="G213" s="261">
        <v>8953</v>
      </c>
      <c r="H213" s="261">
        <v>10228</v>
      </c>
      <c r="I213" s="261">
        <v>10228</v>
      </c>
      <c r="J213" s="261">
        <v>10228</v>
      </c>
      <c r="K213" s="261">
        <v>10228</v>
      </c>
      <c r="L213" s="261">
        <v>11857</v>
      </c>
      <c r="M213" s="261">
        <v>11857</v>
      </c>
      <c r="N213" s="261">
        <v>11857</v>
      </c>
      <c r="O213" s="262">
        <v>11857</v>
      </c>
    </row>
    <row r="214" spans="2:15" s="276" customFormat="1" x14ac:dyDescent="0.4">
      <c r="B214" s="265" t="s">
        <v>554</v>
      </c>
      <c r="C214" s="266"/>
      <c r="D214" s="267">
        <v>8009</v>
      </c>
      <c r="E214" s="267">
        <v>6854</v>
      </c>
      <c r="F214" s="267">
        <v>9202</v>
      </c>
      <c r="G214" s="267">
        <v>10228</v>
      </c>
      <c r="H214" s="267">
        <v>11007</v>
      </c>
      <c r="I214" s="267">
        <v>9477</v>
      </c>
      <c r="J214" s="267">
        <v>13299</v>
      </c>
      <c r="K214" s="267">
        <v>11857</v>
      </c>
      <c r="L214" s="267">
        <v>13638</v>
      </c>
      <c r="M214" s="267">
        <v>13333</v>
      </c>
      <c r="N214" s="267">
        <v>13892</v>
      </c>
      <c r="O214" s="268">
        <v>15115</v>
      </c>
    </row>
    <row r="215" spans="2:15" s="276" customFormat="1" x14ac:dyDescent="0.4">
      <c r="B215" s="265" t="s">
        <v>1201</v>
      </c>
      <c r="C215" s="266"/>
      <c r="D215" s="267">
        <v>230</v>
      </c>
      <c r="E215" s="267">
        <v>1631</v>
      </c>
      <c r="F215" s="267">
        <v>1716</v>
      </c>
      <c r="G215" s="267">
        <v>-1927</v>
      </c>
      <c r="H215" s="267">
        <v>1060</v>
      </c>
      <c r="I215" s="267">
        <v>3338</v>
      </c>
      <c r="J215" s="267">
        <v>6236</v>
      </c>
      <c r="K215" s="267">
        <v>6840</v>
      </c>
      <c r="L215" s="267">
        <v>541</v>
      </c>
      <c r="M215" s="267">
        <v>1729</v>
      </c>
      <c r="N215" s="267">
        <v>2208</v>
      </c>
      <c r="O215" s="268">
        <v>5096</v>
      </c>
    </row>
    <row r="216" spans="2:15" x14ac:dyDescent="0.4">
      <c r="B216" s="274" t="s">
        <v>1202</v>
      </c>
    </row>
    <row r="219" spans="2:15" x14ac:dyDescent="0.4">
      <c r="B219" s="218" t="s">
        <v>865</v>
      </c>
      <c r="C219" s="219" t="s">
        <v>949</v>
      </c>
      <c r="D219" s="219" t="s">
        <v>8</v>
      </c>
      <c r="E219" s="219"/>
      <c r="F219" s="219"/>
      <c r="G219" s="219"/>
      <c r="H219" s="219" t="s">
        <v>3</v>
      </c>
      <c r="I219" s="219"/>
      <c r="J219" s="219"/>
      <c r="K219" s="219"/>
      <c r="L219" s="219" t="s">
        <v>6</v>
      </c>
      <c r="M219" s="219"/>
      <c r="N219" s="219"/>
      <c r="O219" s="220"/>
    </row>
    <row r="220" spans="2:15" ht="19.5" thickBot="1" x14ac:dyDescent="0.45">
      <c r="B220" s="282"/>
      <c r="C220" s="283"/>
      <c r="D220" s="283" t="s">
        <v>379</v>
      </c>
      <c r="E220" s="283" t="s">
        <v>383</v>
      </c>
      <c r="F220" s="283" t="s">
        <v>384</v>
      </c>
      <c r="G220" s="283" t="s">
        <v>377</v>
      </c>
      <c r="H220" s="283" t="s">
        <v>379</v>
      </c>
      <c r="I220" s="283" t="s">
        <v>383</v>
      </c>
      <c r="J220" s="283" t="s">
        <v>384</v>
      </c>
      <c r="K220" s="283" t="s">
        <v>377</v>
      </c>
      <c r="L220" s="283" t="s">
        <v>379</v>
      </c>
      <c r="M220" s="283" t="s">
        <v>383</v>
      </c>
      <c r="N220" s="283" t="s">
        <v>384</v>
      </c>
      <c r="O220" s="284" t="s">
        <v>377</v>
      </c>
    </row>
    <row r="221" spans="2:15" ht="19.5" thickTop="1" x14ac:dyDescent="0.4">
      <c r="B221" s="277" t="s">
        <v>993</v>
      </c>
      <c r="C221" s="235"/>
      <c r="D221" s="230"/>
      <c r="E221" s="230"/>
      <c r="F221" s="230"/>
      <c r="G221" s="230"/>
      <c r="H221" s="230"/>
      <c r="I221" s="230"/>
      <c r="J221" s="230"/>
      <c r="K221" s="230"/>
      <c r="L221" s="230"/>
      <c r="M221" s="230"/>
      <c r="N221" s="230"/>
      <c r="O221" s="231"/>
    </row>
    <row r="222" spans="2:15" x14ac:dyDescent="0.4">
      <c r="B222" s="222" t="s">
        <v>1203</v>
      </c>
      <c r="C222" s="235" t="s">
        <v>958</v>
      </c>
      <c r="D222" s="230"/>
      <c r="E222" s="230"/>
      <c r="F222" s="230"/>
      <c r="G222" s="230"/>
      <c r="H222" s="230"/>
      <c r="I222" s="230"/>
      <c r="J222" s="230"/>
      <c r="K222" s="230"/>
      <c r="L222" s="230"/>
      <c r="M222" s="230"/>
      <c r="N222" s="230"/>
      <c r="O222" s="231"/>
    </row>
    <row r="223" spans="2:15" x14ac:dyDescent="0.4">
      <c r="B223" s="244" t="s">
        <v>999</v>
      </c>
      <c r="C223" s="245"/>
      <c r="D223" s="250">
        <v>14740</v>
      </c>
      <c r="E223" s="250">
        <v>29100</v>
      </c>
      <c r="F223" s="250">
        <v>43179</v>
      </c>
      <c r="G223" s="250">
        <v>58443</v>
      </c>
      <c r="H223" s="250">
        <v>15133</v>
      </c>
      <c r="I223" s="250">
        <v>31681</v>
      </c>
      <c r="J223" s="250">
        <v>48016</v>
      </c>
      <c r="K223" s="250">
        <v>63933</v>
      </c>
      <c r="L223" s="250">
        <v>15580</v>
      </c>
      <c r="M223" s="250">
        <v>31056</v>
      </c>
      <c r="N223" s="250">
        <v>46435</v>
      </c>
      <c r="O223" s="251">
        <v>62049</v>
      </c>
    </row>
    <row r="224" spans="2:15" x14ac:dyDescent="0.4">
      <c r="B224" s="244" t="s">
        <v>1000</v>
      </c>
      <c r="C224" s="245"/>
      <c r="D224" s="250">
        <v>1621</v>
      </c>
      <c r="E224" s="250">
        <v>3345</v>
      </c>
      <c r="F224" s="250">
        <v>5032</v>
      </c>
      <c r="G224" s="250">
        <v>6731</v>
      </c>
      <c r="H224" s="250">
        <v>1742</v>
      </c>
      <c r="I224" s="250">
        <v>3549</v>
      </c>
      <c r="J224" s="250">
        <v>5418</v>
      </c>
      <c r="K224" s="250">
        <v>7242</v>
      </c>
      <c r="L224" s="250">
        <v>1912</v>
      </c>
      <c r="M224" s="250">
        <v>3792</v>
      </c>
      <c r="N224" s="250">
        <v>5653</v>
      </c>
      <c r="O224" s="251">
        <v>7363</v>
      </c>
    </row>
    <row r="225" spans="2:15" x14ac:dyDescent="0.4">
      <c r="B225" s="222" t="s">
        <v>1107</v>
      </c>
      <c r="C225" s="235"/>
      <c r="D225" s="230"/>
      <c r="E225" s="230"/>
      <c r="F225" s="230"/>
      <c r="G225" s="230"/>
      <c r="H225" s="230"/>
      <c r="I225" s="230"/>
      <c r="J225" s="230"/>
      <c r="K225" s="230"/>
      <c r="L225" s="230"/>
      <c r="M225" s="230"/>
      <c r="N225" s="230"/>
      <c r="O225" s="231"/>
    </row>
    <row r="226" spans="2:15" x14ac:dyDescent="0.4">
      <c r="B226" s="244" t="s">
        <v>999</v>
      </c>
      <c r="C226" s="245"/>
      <c r="D226" s="246">
        <v>10.199999999999999</v>
      </c>
      <c r="E226" s="246">
        <v>8.6999999999999993</v>
      </c>
      <c r="F226" s="246">
        <v>6.6</v>
      </c>
      <c r="G226" s="246">
        <v>6.8</v>
      </c>
      <c r="H226" s="246">
        <v>2.7</v>
      </c>
      <c r="I226" s="246">
        <v>8.9</v>
      </c>
      <c r="J226" s="246">
        <v>11.2</v>
      </c>
      <c r="K226" s="246">
        <v>9.4</v>
      </c>
      <c r="L226" s="246">
        <v>3</v>
      </c>
      <c r="M226" s="246">
        <v>-2</v>
      </c>
      <c r="N226" s="246">
        <v>-3.3</v>
      </c>
      <c r="O226" s="247">
        <v>-2.9</v>
      </c>
    </row>
    <row r="227" spans="2:15" x14ac:dyDescent="0.4">
      <c r="B227" s="244" t="s">
        <v>1000</v>
      </c>
      <c r="C227" s="245"/>
      <c r="D227" s="246">
        <v>23.1</v>
      </c>
      <c r="E227" s="246">
        <v>27.4</v>
      </c>
      <c r="F227" s="246">
        <v>25.8</v>
      </c>
      <c r="G227" s="246">
        <v>24.4</v>
      </c>
      <c r="H227" s="246">
        <v>7.5</v>
      </c>
      <c r="I227" s="246">
        <v>6.1</v>
      </c>
      <c r="J227" s="246">
        <v>7.7</v>
      </c>
      <c r="K227" s="246">
        <v>7.6</v>
      </c>
      <c r="L227" s="246">
        <v>9.8000000000000007</v>
      </c>
      <c r="M227" s="246">
        <v>6.8</v>
      </c>
      <c r="N227" s="246">
        <v>4.3</v>
      </c>
      <c r="O227" s="247">
        <v>1.7</v>
      </c>
    </row>
    <row r="228" spans="2:15" x14ac:dyDescent="0.4">
      <c r="B228" s="222" t="s">
        <v>1204</v>
      </c>
      <c r="C228" s="235" t="s">
        <v>1008</v>
      </c>
      <c r="D228" s="230">
        <v>511</v>
      </c>
      <c r="E228" s="230">
        <v>520</v>
      </c>
      <c r="F228" s="230">
        <v>521</v>
      </c>
      <c r="G228" s="230">
        <v>526</v>
      </c>
      <c r="H228" s="230">
        <v>541</v>
      </c>
      <c r="I228" s="230">
        <v>552</v>
      </c>
      <c r="J228" s="230">
        <v>563</v>
      </c>
      <c r="K228" s="230">
        <v>570</v>
      </c>
      <c r="L228" s="230">
        <v>545</v>
      </c>
      <c r="M228" s="230">
        <v>549</v>
      </c>
      <c r="N228" s="230">
        <v>561</v>
      </c>
      <c r="O228" s="231">
        <v>562</v>
      </c>
    </row>
    <row r="229" spans="2:15" x14ac:dyDescent="0.4">
      <c r="B229" s="222" t="s">
        <v>1108</v>
      </c>
      <c r="C229" s="235" t="s">
        <v>1008</v>
      </c>
      <c r="D229" s="230">
        <v>14</v>
      </c>
      <c r="E229" s="230">
        <v>19</v>
      </c>
      <c r="F229" s="230">
        <v>25</v>
      </c>
      <c r="G229" s="230">
        <v>25</v>
      </c>
      <c r="H229" s="230">
        <v>21</v>
      </c>
      <c r="I229" s="230">
        <v>24</v>
      </c>
      <c r="J229" s="230">
        <v>36</v>
      </c>
      <c r="K229" s="230">
        <v>40</v>
      </c>
      <c r="L229" s="230">
        <v>22</v>
      </c>
      <c r="M229" s="230">
        <v>27</v>
      </c>
      <c r="N229" s="230">
        <v>35</v>
      </c>
      <c r="O229" s="231">
        <v>36</v>
      </c>
    </row>
    <row r="230" spans="2:15" x14ac:dyDescent="0.4">
      <c r="B230" s="224" t="s">
        <v>1131</v>
      </c>
      <c r="C230" s="236" t="s">
        <v>958</v>
      </c>
      <c r="D230" s="232">
        <v>961</v>
      </c>
      <c r="E230" s="232">
        <v>1351</v>
      </c>
      <c r="F230" s="232">
        <v>2107</v>
      </c>
      <c r="G230" s="232">
        <v>2107</v>
      </c>
      <c r="H230" s="232">
        <v>1926</v>
      </c>
      <c r="I230" s="232">
        <v>2022</v>
      </c>
      <c r="J230" s="232">
        <v>2930</v>
      </c>
      <c r="K230" s="232">
        <v>3138</v>
      </c>
      <c r="L230" s="232">
        <v>1975</v>
      </c>
      <c r="M230" s="232">
        <v>2487</v>
      </c>
      <c r="N230" s="232">
        <v>4233</v>
      </c>
      <c r="O230" s="233">
        <v>4259</v>
      </c>
    </row>
    <row r="231" spans="2:15" x14ac:dyDescent="0.4">
      <c r="B231" s="221" t="s">
        <v>994</v>
      </c>
      <c r="C231" s="234"/>
      <c r="D231" s="228"/>
      <c r="E231" s="228"/>
      <c r="F231" s="228"/>
      <c r="G231" s="228"/>
      <c r="H231" s="228"/>
      <c r="I231" s="228"/>
      <c r="J231" s="228"/>
      <c r="K231" s="228"/>
      <c r="L231" s="228"/>
      <c r="M231" s="228"/>
      <c r="N231" s="228"/>
      <c r="O231" s="229"/>
    </row>
    <row r="232" spans="2:15" x14ac:dyDescent="0.4">
      <c r="B232" s="222" t="s">
        <v>1109</v>
      </c>
      <c r="C232" s="235" t="s">
        <v>1049</v>
      </c>
      <c r="D232" s="230"/>
      <c r="E232" s="230"/>
      <c r="F232" s="230"/>
      <c r="G232" s="230"/>
      <c r="H232" s="230"/>
      <c r="I232" s="230"/>
      <c r="J232" s="230"/>
      <c r="K232" s="230"/>
      <c r="L232" s="230"/>
      <c r="M232" s="230"/>
      <c r="N232" s="230"/>
      <c r="O232" s="231"/>
    </row>
    <row r="233" spans="2:15" x14ac:dyDescent="0.4">
      <c r="B233" s="244" t="s">
        <v>1042</v>
      </c>
      <c r="C233" s="245"/>
      <c r="D233" s="250">
        <v>14045</v>
      </c>
      <c r="E233" s="250">
        <v>14067</v>
      </c>
      <c r="F233" s="250">
        <v>14317</v>
      </c>
      <c r="G233" s="250">
        <v>14151</v>
      </c>
      <c r="H233" s="250">
        <v>14191</v>
      </c>
      <c r="I233" s="250">
        <v>14217</v>
      </c>
      <c r="J233" s="250">
        <v>14163</v>
      </c>
      <c r="K233" s="250">
        <v>14021</v>
      </c>
      <c r="L233" s="250">
        <v>14411</v>
      </c>
      <c r="M233" s="250">
        <v>14638</v>
      </c>
      <c r="N233" s="250">
        <v>14557</v>
      </c>
      <c r="O233" s="251">
        <v>14925</v>
      </c>
    </row>
    <row r="234" spans="2:15" x14ac:dyDescent="0.4">
      <c r="B234" s="244" t="s">
        <v>1043</v>
      </c>
      <c r="C234" s="245"/>
      <c r="D234" s="250">
        <v>11928</v>
      </c>
      <c r="E234" s="250">
        <v>11897</v>
      </c>
      <c r="F234" s="250">
        <v>12226</v>
      </c>
      <c r="G234" s="250">
        <v>11744</v>
      </c>
      <c r="H234" s="250">
        <v>12107</v>
      </c>
      <c r="I234" s="250">
        <v>11859</v>
      </c>
      <c r="J234" s="250">
        <v>11964</v>
      </c>
      <c r="K234" s="250">
        <v>11936</v>
      </c>
      <c r="L234" s="250">
        <v>12298</v>
      </c>
      <c r="M234" s="250">
        <v>15226</v>
      </c>
      <c r="N234" s="250">
        <v>15310</v>
      </c>
      <c r="O234" s="251">
        <v>15134</v>
      </c>
    </row>
    <row r="235" spans="2:15" x14ac:dyDescent="0.4">
      <c r="B235" s="244" t="s">
        <v>1110</v>
      </c>
      <c r="C235" s="245"/>
      <c r="D235" s="250">
        <v>3862</v>
      </c>
      <c r="E235" s="250">
        <v>3953</v>
      </c>
      <c r="F235" s="250">
        <v>4078</v>
      </c>
      <c r="G235" s="250">
        <v>4054</v>
      </c>
      <c r="H235" s="250">
        <v>4082</v>
      </c>
      <c r="I235" s="250">
        <v>4061</v>
      </c>
      <c r="J235" s="250">
        <v>4053</v>
      </c>
      <c r="K235" s="250">
        <v>4171</v>
      </c>
      <c r="L235" s="250">
        <v>4514</v>
      </c>
      <c r="M235" s="250">
        <v>4660</v>
      </c>
      <c r="N235" s="250">
        <v>4665</v>
      </c>
      <c r="O235" s="251">
        <v>4663</v>
      </c>
    </row>
    <row r="236" spans="2:15" x14ac:dyDescent="0.4">
      <c r="B236" s="244" t="s">
        <v>1044</v>
      </c>
      <c r="C236" s="245"/>
      <c r="D236" s="248">
        <v>92.9</v>
      </c>
      <c r="E236" s="248">
        <v>93.5</v>
      </c>
      <c r="F236" s="248">
        <v>93.4</v>
      </c>
      <c r="G236" s="248">
        <v>92.9</v>
      </c>
      <c r="H236" s="248">
        <v>93.1</v>
      </c>
      <c r="I236" s="248">
        <v>92.7</v>
      </c>
      <c r="J236" s="248">
        <v>91.7</v>
      </c>
      <c r="K236" s="248">
        <v>92.2</v>
      </c>
      <c r="L236" s="248">
        <v>92.1</v>
      </c>
      <c r="M236" s="248">
        <v>92.1</v>
      </c>
      <c r="N236" s="248">
        <v>92.2</v>
      </c>
      <c r="O236" s="249">
        <v>91.7</v>
      </c>
    </row>
    <row r="237" spans="2:15" x14ac:dyDescent="0.4">
      <c r="B237" s="222" t="s">
        <v>1205</v>
      </c>
      <c r="C237" s="235" t="s">
        <v>1020</v>
      </c>
      <c r="D237" s="230">
        <v>633</v>
      </c>
      <c r="E237" s="230">
        <v>637</v>
      </c>
      <c r="F237" s="230">
        <v>650</v>
      </c>
      <c r="G237" s="230">
        <v>648</v>
      </c>
      <c r="H237" s="230">
        <v>649</v>
      </c>
      <c r="I237" s="230">
        <v>648</v>
      </c>
      <c r="J237" s="230">
        <v>648</v>
      </c>
      <c r="K237" s="230">
        <v>663</v>
      </c>
      <c r="L237" s="230">
        <v>678</v>
      </c>
      <c r="M237" s="230">
        <v>728</v>
      </c>
      <c r="N237" s="230">
        <v>727</v>
      </c>
      <c r="O237" s="231">
        <v>724</v>
      </c>
    </row>
    <row r="238" spans="2:15" x14ac:dyDescent="0.4">
      <c r="B238" s="244" t="s">
        <v>1206</v>
      </c>
      <c r="C238" s="245"/>
      <c r="D238" s="250">
        <v>151</v>
      </c>
      <c r="E238" s="250">
        <v>151</v>
      </c>
      <c r="F238" s="250">
        <v>151</v>
      </c>
      <c r="G238" s="250">
        <v>151</v>
      </c>
      <c r="H238" s="250">
        <v>151</v>
      </c>
      <c r="I238" s="250">
        <v>151</v>
      </c>
      <c r="J238" s="250">
        <v>151</v>
      </c>
      <c r="K238" s="250">
        <v>152</v>
      </c>
      <c r="L238" s="250">
        <v>157</v>
      </c>
      <c r="M238" s="250">
        <v>160</v>
      </c>
      <c r="N238" s="250">
        <v>161</v>
      </c>
      <c r="O238" s="251">
        <v>161</v>
      </c>
    </row>
    <row r="239" spans="2:15" x14ac:dyDescent="0.4">
      <c r="B239" s="244" t="s">
        <v>226</v>
      </c>
      <c r="C239" s="245"/>
      <c r="D239" s="250">
        <v>194</v>
      </c>
      <c r="E239" s="250">
        <v>194</v>
      </c>
      <c r="F239" s="250">
        <v>194</v>
      </c>
      <c r="G239" s="250">
        <v>194</v>
      </c>
      <c r="H239" s="250">
        <v>193</v>
      </c>
      <c r="I239" s="250">
        <v>192</v>
      </c>
      <c r="J239" s="250">
        <v>189</v>
      </c>
      <c r="K239" s="250">
        <v>190</v>
      </c>
      <c r="L239" s="250">
        <v>191</v>
      </c>
      <c r="M239" s="250">
        <v>218</v>
      </c>
      <c r="N239" s="250">
        <v>217</v>
      </c>
      <c r="O239" s="251">
        <v>214</v>
      </c>
    </row>
    <row r="240" spans="2:15" x14ac:dyDescent="0.4">
      <c r="B240" s="244" t="s">
        <v>227</v>
      </c>
      <c r="C240" s="245"/>
      <c r="D240" s="250">
        <v>91</v>
      </c>
      <c r="E240" s="250">
        <v>91</v>
      </c>
      <c r="F240" s="250">
        <v>89</v>
      </c>
      <c r="G240" s="250">
        <v>87</v>
      </c>
      <c r="H240" s="250">
        <v>88</v>
      </c>
      <c r="I240" s="250">
        <v>88</v>
      </c>
      <c r="J240" s="250">
        <v>88</v>
      </c>
      <c r="K240" s="250">
        <v>90</v>
      </c>
      <c r="L240" s="250">
        <v>93</v>
      </c>
      <c r="M240" s="250">
        <v>97</v>
      </c>
      <c r="N240" s="250">
        <v>96</v>
      </c>
      <c r="O240" s="251">
        <v>96</v>
      </c>
    </row>
    <row r="241" spans="2:15" x14ac:dyDescent="0.4">
      <c r="B241" s="244" t="s">
        <v>228</v>
      </c>
      <c r="C241" s="245"/>
      <c r="D241" s="250">
        <v>85</v>
      </c>
      <c r="E241" s="250">
        <v>89</v>
      </c>
      <c r="F241" s="250">
        <v>97</v>
      </c>
      <c r="G241" s="250">
        <v>97</v>
      </c>
      <c r="H241" s="250">
        <v>98</v>
      </c>
      <c r="I241" s="250">
        <v>98</v>
      </c>
      <c r="J241" s="250">
        <v>100</v>
      </c>
      <c r="K241" s="250">
        <v>103</v>
      </c>
      <c r="L241" s="250">
        <v>103</v>
      </c>
      <c r="M241" s="250">
        <v>108</v>
      </c>
      <c r="N241" s="250">
        <v>108</v>
      </c>
      <c r="O241" s="251">
        <v>109</v>
      </c>
    </row>
    <row r="242" spans="2:15" x14ac:dyDescent="0.4">
      <c r="B242" s="244" t="s">
        <v>229</v>
      </c>
      <c r="C242" s="245"/>
      <c r="D242" s="250">
        <v>47</v>
      </c>
      <c r="E242" s="250">
        <v>47</v>
      </c>
      <c r="F242" s="250">
        <v>47</v>
      </c>
      <c r="G242" s="250">
        <v>47</v>
      </c>
      <c r="H242" s="250">
        <v>47</v>
      </c>
      <c r="I242" s="250">
        <v>47</v>
      </c>
      <c r="J242" s="250">
        <v>47</v>
      </c>
      <c r="K242" s="250">
        <v>50</v>
      </c>
      <c r="L242" s="250">
        <v>55</v>
      </c>
      <c r="M242" s="250">
        <v>57</v>
      </c>
      <c r="N242" s="250">
        <v>57</v>
      </c>
      <c r="O242" s="251">
        <v>57</v>
      </c>
    </row>
    <row r="243" spans="2:15" x14ac:dyDescent="0.4">
      <c r="B243" s="244" t="s">
        <v>1207</v>
      </c>
      <c r="C243" s="245"/>
      <c r="D243" s="250">
        <v>65</v>
      </c>
      <c r="E243" s="250">
        <v>65</v>
      </c>
      <c r="F243" s="250">
        <v>72</v>
      </c>
      <c r="G243" s="250">
        <v>72</v>
      </c>
      <c r="H243" s="250">
        <v>72</v>
      </c>
      <c r="I243" s="250">
        <v>72</v>
      </c>
      <c r="J243" s="250">
        <v>73</v>
      </c>
      <c r="K243" s="250">
        <v>78</v>
      </c>
      <c r="L243" s="250">
        <v>79</v>
      </c>
      <c r="M243" s="250">
        <v>88</v>
      </c>
      <c r="N243" s="250">
        <v>88</v>
      </c>
      <c r="O243" s="251">
        <v>87</v>
      </c>
    </row>
    <row r="244" spans="2:15" s="276" customFormat="1" x14ac:dyDescent="0.4">
      <c r="B244" s="222" t="s">
        <v>1208</v>
      </c>
      <c r="C244" s="260" t="s">
        <v>1020</v>
      </c>
      <c r="D244" s="261" t="s">
        <v>1129</v>
      </c>
      <c r="E244" s="261" t="s">
        <v>1129</v>
      </c>
      <c r="F244" s="261" t="s">
        <v>1129</v>
      </c>
      <c r="G244" s="261" t="s">
        <v>1129</v>
      </c>
      <c r="H244" s="261" t="s">
        <v>1129</v>
      </c>
      <c r="I244" s="261" t="s">
        <v>1129</v>
      </c>
      <c r="J244" s="261" t="s">
        <v>1129</v>
      </c>
      <c r="K244" s="261" t="s">
        <v>1129</v>
      </c>
      <c r="L244" s="261" t="s">
        <v>1129</v>
      </c>
      <c r="M244" s="261">
        <v>24</v>
      </c>
      <c r="N244" s="261">
        <v>24</v>
      </c>
      <c r="O244" s="262">
        <v>24</v>
      </c>
    </row>
    <row r="245" spans="2:15" x14ac:dyDescent="0.4">
      <c r="B245" s="222" t="s">
        <v>1139</v>
      </c>
      <c r="C245" s="235" t="s">
        <v>1039</v>
      </c>
      <c r="D245" s="238"/>
      <c r="E245" s="238"/>
      <c r="F245" s="238"/>
      <c r="G245" s="238"/>
      <c r="H245" s="238"/>
      <c r="I245" s="238"/>
      <c r="J245" s="238"/>
      <c r="K245" s="238"/>
      <c r="L245" s="238"/>
      <c r="M245" s="238"/>
      <c r="N245" s="238"/>
      <c r="O245" s="239"/>
    </row>
    <row r="246" spans="2:15" x14ac:dyDescent="0.4">
      <c r="B246" s="244" t="s">
        <v>1028</v>
      </c>
      <c r="C246" s="245"/>
      <c r="D246" s="250">
        <v>43</v>
      </c>
      <c r="E246" s="250">
        <v>88</v>
      </c>
      <c r="F246" s="250">
        <v>132</v>
      </c>
      <c r="G246" s="250">
        <v>175</v>
      </c>
      <c r="H246" s="250">
        <v>43</v>
      </c>
      <c r="I246" s="250">
        <v>85</v>
      </c>
      <c r="J246" s="250">
        <v>128</v>
      </c>
      <c r="K246" s="250">
        <v>170</v>
      </c>
      <c r="L246" s="250">
        <v>42</v>
      </c>
      <c r="M246" s="250">
        <v>86</v>
      </c>
      <c r="N246" s="250">
        <v>130</v>
      </c>
      <c r="O246" s="251">
        <v>173</v>
      </c>
    </row>
    <row r="247" spans="2:15" x14ac:dyDescent="0.4">
      <c r="B247" s="244" t="s">
        <v>1029</v>
      </c>
      <c r="C247" s="245"/>
      <c r="D247" s="250">
        <v>12</v>
      </c>
      <c r="E247" s="250">
        <v>24</v>
      </c>
      <c r="F247" s="250">
        <v>37</v>
      </c>
      <c r="G247" s="250">
        <v>49</v>
      </c>
      <c r="H247" s="250">
        <v>12</v>
      </c>
      <c r="I247" s="250">
        <v>24</v>
      </c>
      <c r="J247" s="250">
        <v>37</v>
      </c>
      <c r="K247" s="250">
        <v>49</v>
      </c>
      <c r="L247" s="250">
        <v>12</v>
      </c>
      <c r="M247" s="250">
        <v>25</v>
      </c>
      <c r="N247" s="250">
        <v>37</v>
      </c>
      <c r="O247" s="251">
        <v>49</v>
      </c>
    </row>
    <row r="248" spans="2:15" x14ac:dyDescent="0.4">
      <c r="B248" s="244" t="s">
        <v>1030</v>
      </c>
      <c r="C248" s="245"/>
      <c r="D248" s="250">
        <v>28</v>
      </c>
      <c r="E248" s="250">
        <v>57</v>
      </c>
      <c r="F248" s="250">
        <v>86</v>
      </c>
      <c r="G248" s="250">
        <v>115</v>
      </c>
      <c r="H248" s="250">
        <v>28</v>
      </c>
      <c r="I248" s="250">
        <v>58</v>
      </c>
      <c r="J248" s="250">
        <v>88</v>
      </c>
      <c r="K248" s="250">
        <v>116</v>
      </c>
      <c r="L248" s="250">
        <v>29</v>
      </c>
      <c r="M248" s="250">
        <v>59</v>
      </c>
      <c r="N248" s="250">
        <v>89</v>
      </c>
      <c r="O248" s="251">
        <v>118</v>
      </c>
    </row>
    <row r="249" spans="2:15" x14ac:dyDescent="0.4">
      <c r="B249" s="244" t="s">
        <v>1031</v>
      </c>
      <c r="C249" s="245"/>
      <c r="D249" s="250" t="s">
        <v>1129</v>
      </c>
      <c r="E249" s="250">
        <v>0</v>
      </c>
      <c r="F249" s="250">
        <v>3</v>
      </c>
      <c r="G249" s="250">
        <v>9</v>
      </c>
      <c r="H249" s="250">
        <v>4</v>
      </c>
      <c r="I249" s="250">
        <v>8</v>
      </c>
      <c r="J249" s="250">
        <v>13</v>
      </c>
      <c r="K249" s="250">
        <v>17</v>
      </c>
      <c r="L249" s="250">
        <v>4</v>
      </c>
      <c r="M249" s="250">
        <v>8</v>
      </c>
      <c r="N249" s="250">
        <v>13</v>
      </c>
      <c r="O249" s="251">
        <v>17</v>
      </c>
    </row>
    <row r="250" spans="2:15" x14ac:dyDescent="0.4">
      <c r="B250" s="244" t="s">
        <v>746</v>
      </c>
      <c r="C250" s="245"/>
      <c r="D250" s="250" t="s">
        <v>1129</v>
      </c>
      <c r="E250" s="250" t="s">
        <v>1129</v>
      </c>
      <c r="F250" s="250" t="s">
        <v>1129</v>
      </c>
      <c r="G250" s="250" t="s">
        <v>1129</v>
      </c>
      <c r="H250" s="250" t="s">
        <v>1129</v>
      </c>
      <c r="I250" s="250" t="s">
        <v>1129</v>
      </c>
      <c r="J250" s="250">
        <v>0</v>
      </c>
      <c r="K250" s="250">
        <v>1</v>
      </c>
      <c r="L250" s="250">
        <v>3</v>
      </c>
      <c r="M250" s="250">
        <v>9</v>
      </c>
      <c r="N250" s="250">
        <v>15</v>
      </c>
      <c r="O250" s="251">
        <v>21</v>
      </c>
    </row>
    <row r="251" spans="2:15" x14ac:dyDescent="0.4">
      <c r="B251" s="244" t="s">
        <v>1209</v>
      </c>
      <c r="C251" s="245"/>
      <c r="D251" s="250" t="s">
        <v>1129</v>
      </c>
      <c r="E251" s="250" t="s">
        <v>1129</v>
      </c>
      <c r="F251" s="250" t="s">
        <v>1129</v>
      </c>
      <c r="G251" s="250" t="s">
        <v>1129</v>
      </c>
      <c r="H251" s="250" t="s">
        <v>1129</v>
      </c>
      <c r="I251" s="250" t="s">
        <v>1129</v>
      </c>
      <c r="J251" s="250" t="s">
        <v>1129</v>
      </c>
      <c r="K251" s="250" t="s">
        <v>1129</v>
      </c>
      <c r="L251" s="250">
        <v>0</v>
      </c>
      <c r="M251" s="250">
        <v>9</v>
      </c>
      <c r="N251" s="250">
        <v>18</v>
      </c>
      <c r="O251" s="251">
        <v>27</v>
      </c>
    </row>
    <row r="252" spans="2:15" x14ac:dyDescent="0.4">
      <c r="B252" s="221" t="s">
        <v>996</v>
      </c>
      <c r="C252" s="234"/>
      <c r="D252" s="228"/>
      <c r="E252" s="228"/>
      <c r="F252" s="228"/>
      <c r="G252" s="228"/>
      <c r="H252" s="228"/>
      <c r="I252" s="228"/>
      <c r="J252" s="228"/>
      <c r="K252" s="228"/>
      <c r="L252" s="228"/>
      <c r="M252" s="228"/>
      <c r="N252" s="228"/>
      <c r="O252" s="229"/>
    </row>
    <row r="253" spans="2:15" x14ac:dyDescent="0.4">
      <c r="B253" s="224" t="s">
        <v>1210</v>
      </c>
      <c r="C253" s="236" t="s">
        <v>1020</v>
      </c>
      <c r="D253" s="232">
        <v>20</v>
      </c>
      <c r="E253" s="232">
        <v>20</v>
      </c>
      <c r="F253" s="232">
        <v>20</v>
      </c>
      <c r="G253" s="232">
        <v>66</v>
      </c>
      <c r="H253" s="232">
        <v>67</v>
      </c>
      <c r="I253" s="232">
        <v>67</v>
      </c>
      <c r="J253" s="232">
        <v>66</v>
      </c>
      <c r="K253" s="232">
        <v>66</v>
      </c>
      <c r="L253" s="232">
        <v>68</v>
      </c>
      <c r="M253" s="232">
        <v>68</v>
      </c>
      <c r="N253" s="232">
        <v>68</v>
      </c>
      <c r="O253" s="233">
        <v>68</v>
      </c>
    </row>
    <row r="254" spans="2:15" x14ac:dyDescent="0.4">
      <c r="B254" s="274" t="s">
        <v>1211</v>
      </c>
    </row>
    <row r="255" spans="2:15" x14ac:dyDescent="0.4">
      <c r="B255" s="274" t="s">
        <v>1212</v>
      </c>
    </row>
    <row r="256" spans="2:15" x14ac:dyDescent="0.4">
      <c r="B256" s="274" t="s">
        <v>1213</v>
      </c>
    </row>
    <row r="257" spans="2:11" x14ac:dyDescent="0.4">
      <c r="B257" s="274" t="s">
        <v>1214</v>
      </c>
    </row>
    <row r="258" spans="2:11" x14ac:dyDescent="0.4">
      <c r="B258" s="274" t="s">
        <v>1215</v>
      </c>
    </row>
    <row r="259" spans="2:11" x14ac:dyDescent="0.4">
      <c r="B259" s="274" t="s">
        <v>1216</v>
      </c>
    </row>
    <row r="260" spans="2:11" x14ac:dyDescent="0.4">
      <c r="B260" s="274" t="s">
        <v>1217</v>
      </c>
    </row>
    <row r="261" spans="2:11" x14ac:dyDescent="0.4">
      <c r="B261" s="274" t="s">
        <v>1218</v>
      </c>
    </row>
    <row r="262" spans="2:11" x14ac:dyDescent="0.4">
      <c r="B262" s="274"/>
    </row>
    <row r="264" spans="2:11" x14ac:dyDescent="0.4">
      <c r="B264" s="285" t="s">
        <v>1078</v>
      </c>
    </row>
    <row r="265" spans="2:11" x14ac:dyDescent="0.4">
      <c r="B265" s="215" t="s">
        <v>1219</v>
      </c>
    </row>
    <row r="266" spans="2:11" x14ac:dyDescent="0.4">
      <c r="B266" s="215" t="s">
        <v>1220</v>
      </c>
      <c r="K266" s="276"/>
    </row>
  </sheetData>
  <phoneticPr fontId="3"/>
  <pageMargins left="0.23622047244094491" right="0.23622047244094491" top="0.74803149606299213" bottom="0.74803149606299213" header="0.31496062992125984" footer="0.31496062992125984"/>
  <pageSetup paperSize="9" scale="46" fitToHeight="5" orientation="portrait" horizontalDpi="300" verticalDpi="300" r:id="rId1"/>
  <rowBreaks count="4" manualBreakCount="4">
    <brk id="76" max="14" man="1"/>
    <brk id="125" max="14" man="1"/>
    <brk id="165" max="14" man="1"/>
    <brk id="217" max="14" man="1"/>
  </rowBreaks>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84EE3-962E-4559-B611-1E581F353F16}">
  <dimension ref="B2:L283"/>
  <sheetViews>
    <sheetView showGridLines="0" zoomScale="80" zoomScaleNormal="80" workbookViewId="0">
      <pane xSplit="3" ySplit="6" topLeftCell="D7" activePane="bottomRight" state="frozen"/>
      <selection activeCell="K111" sqref="K111"/>
      <selection pane="topRight" activeCell="K111" sqref="K111"/>
      <selection pane="bottomLeft" activeCell="K111" sqref="K111"/>
      <selection pane="bottomRight"/>
    </sheetView>
  </sheetViews>
  <sheetFormatPr defaultColWidth="8.88671875" defaultRowHeight="18.75" outlineLevelRow="1" x14ac:dyDescent="0.4"/>
  <cols>
    <col min="1" max="1" width="8.88671875" style="215"/>
    <col min="2" max="2" width="56.6640625" style="215" bestFit="1" customWidth="1"/>
    <col min="3" max="3" width="9.5546875" style="216" bestFit="1" customWidth="1"/>
    <col min="4" max="12" width="10" style="215" customWidth="1"/>
    <col min="13" max="16384" width="8.88671875" style="215"/>
  </cols>
  <sheetData>
    <row r="2" spans="2:12" ht="48" customHeight="1" x14ac:dyDescent="0.4"/>
    <row r="3" spans="2:12" ht="25.5" x14ac:dyDescent="0.5">
      <c r="B3" s="280" t="s">
        <v>1128</v>
      </c>
      <c r="L3" s="281" t="s">
        <v>1188</v>
      </c>
    </row>
    <row r="4" spans="2:12" x14ac:dyDescent="0.4">
      <c r="B4" s="217"/>
      <c r="L4" s="281" t="s">
        <v>1137</v>
      </c>
    </row>
    <row r="5" spans="2:12" x14ac:dyDescent="0.4">
      <c r="B5" s="218" t="s">
        <v>907</v>
      </c>
      <c r="C5" s="219"/>
      <c r="D5" s="219" t="s">
        <v>79</v>
      </c>
      <c r="E5" s="219" t="s">
        <v>80</v>
      </c>
      <c r="F5" s="219" t="s">
        <v>81</v>
      </c>
      <c r="G5" s="219" t="s">
        <v>9</v>
      </c>
      <c r="H5" s="219" t="s">
        <v>7</v>
      </c>
      <c r="I5" s="219" t="s">
        <v>8</v>
      </c>
      <c r="J5" s="219" t="s">
        <v>3</v>
      </c>
      <c r="K5" s="219" t="s">
        <v>731</v>
      </c>
      <c r="L5" s="220" t="s">
        <v>1186</v>
      </c>
    </row>
    <row r="6" spans="2:12" ht="19.5" thickBot="1" x14ac:dyDescent="0.45">
      <c r="B6" s="282"/>
      <c r="C6" s="283"/>
      <c r="D6" s="283"/>
      <c r="E6" s="283"/>
      <c r="F6" s="283"/>
      <c r="G6" s="283"/>
      <c r="H6" s="283"/>
      <c r="I6" s="283"/>
      <c r="J6" s="283"/>
      <c r="K6" s="283"/>
      <c r="L6" s="284" t="s">
        <v>862</v>
      </c>
    </row>
    <row r="7" spans="2:12" ht="19.5" thickTop="1" x14ac:dyDescent="0.4">
      <c r="B7" s="277" t="s">
        <v>867</v>
      </c>
      <c r="C7" s="235"/>
      <c r="D7" s="230"/>
      <c r="E7" s="230"/>
      <c r="F7" s="230"/>
      <c r="G7" s="230"/>
      <c r="H7" s="230"/>
      <c r="I7" s="230"/>
      <c r="J7" s="230"/>
      <c r="K7" s="230"/>
      <c r="L7" s="231"/>
    </row>
    <row r="8" spans="2:12" x14ac:dyDescent="0.4">
      <c r="B8" s="222" t="s">
        <v>12</v>
      </c>
      <c r="C8" s="235"/>
      <c r="D8" s="230">
        <v>65413</v>
      </c>
      <c r="E8" s="230">
        <v>74329</v>
      </c>
      <c r="F8" s="230">
        <v>84251</v>
      </c>
      <c r="G8" s="230">
        <v>95719</v>
      </c>
      <c r="H8" s="230">
        <v>106182</v>
      </c>
      <c r="I8" s="230">
        <v>117239</v>
      </c>
      <c r="J8" s="230">
        <v>131088</v>
      </c>
      <c r="K8" s="230">
        <v>135139</v>
      </c>
      <c r="L8" s="231">
        <v>139000</v>
      </c>
    </row>
    <row r="9" spans="2:12" x14ac:dyDescent="0.4">
      <c r="B9" s="244" t="s">
        <v>13</v>
      </c>
      <c r="C9" s="245"/>
      <c r="D9" s="250">
        <v>50817</v>
      </c>
      <c r="E9" s="250">
        <v>53601</v>
      </c>
      <c r="F9" s="250">
        <v>55640</v>
      </c>
      <c r="G9" s="250">
        <v>58263</v>
      </c>
      <c r="H9" s="250">
        <v>60926</v>
      </c>
      <c r="I9" s="250">
        <v>66042</v>
      </c>
      <c r="J9" s="250">
        <v>72029</v>
      </c>
      <c r="K9" s="250">
        <v>70464</v>
      </c>
      <c r="L9" s="251">
        <v>72400</v>
      </c>
    </row>
    <row r="10" spans="2:12" x14ac:dyDescent="0.4">
      <c r="B10" s="244" t="s">
        <v>960</v>
      </c>
      <c r="C10" s="245"/>
      <c r="D10" s="250">
        <v>12559</v>
      </c>
      <c r="E10" s="250">
        <v>18644</v>
      </c>
      <c r="F10" s="250">
        <v>26441</v>
      </c>
      <c r="G10" s="250">
        <v>35085</v>
      </c>
      <c r="H10" s="250">
        <v>42303</v>
      </c>
      <c r="I10" s="250">
        <v>47602</v>
      </c>
      <c r="J10" s="250">
        <v>48536</v>
      </c>
      <c r="K10" s="250">
        <v>53895</v>
      </c>
      <c r="L10" s="251">
        <v>56100</v>
      </c>
    </row>
    <row r="11" spans="2:12" x14ac:dyDescent="0.4">
      <c r="B11" s="244" t="s">
        <v>45</v>
      </c>
      <c r="C11" s="245"/>
      <c r="D11" s="250">
        <v>1303</v>
      </c>
      <c r="E11" s="250">
        <v>1451</v>
      </c>
      <c r="F11" s="250">
        <v>1616</v>
      </c>
      <c r="G11" s="250">
        <v>1925</v>
      </c>
      <c r="H11" s="250">
        <v>2427</v>
      </c>
      <c r="I11" s="250">
        <v>3078</v>
      </c>
      <c r="J11" s="250">
        <v>9930</v>
      </c>
      <c r="K11" s="250">
        <v>10174</v>
      </c>
      <c r="L11" s="251">
        <v>10200</v>
      </c>
    </row>
    <row r="12" spans="2:12" x14ac:dyDescent="0.4">
      <c r="B12" s="244" t="s">
        <v>965</v>
      </c>
      <c r="C12" s="245"/>
      <c r="D12" s="250">
        <v>733</v>
      </c>
      <c r="E12" s="250">
        <v>632</v>
      </c>
      <c r="F12" s="250">
        <v>552</v>
      </c>
      <c r="G12" s="250">
        <v>445</v>
      </c>
      <c r="H12" s="250">
        <v>524</v>
      </c>
      <c r="I12" s="250">
        <v>516</v>
      </c>
      <c r="J12" s="250">
        <v>591</v>
      </c>
      <c r="K12" s="250">
        <v>604</v>
      </c>
      <c r="L12" s="251">
        <v>300</v>
      </c>
    </row>
    <row r="13" spans="2:12" x14ac:dyDescent="0.4">
      <c r="B13" s="222" t="s">
        <v>922</v>
      </c>
      <c r="C13" s="235"/>
      <c r="D13" s="230">
        <v>54246</v>
      </c>
      <c r="E13" s="230">
        <v>61347</v>
      </c>
      <c r="F13" s="230">
        <v>69094</v>
      </c>
      <c r="G13" s="230">
        <v>78718</v>
      </c>
      <c r="H13" s="230">
        <v>87321</v>
      </c>
      <c r="I13" s="230">
        <v>96775</v>
      </c>
      <c r="J13" s="230">
        <v>109335</v>
      </c>
      <c r="K13" s="230">
        <v>113205</v>
      </c>
      <c r="L13" s="231" t="s">
        <v>1129</v>
      </c>
    </row>
    <row r="14" spans="2:12" x14ac:dyDescent="0.4">
      <c r="B14" s="222" t="s">
        <v>923</v>
      </c>
      <c r="C14" s="235"/>
      <c r="D14" s="230">
        <v>11166</v>
      </c>
      <c r="E14" s="230">
        <v>12981</v>
      </c>
      <c r="F14" s="230">
        <v>15156</v>
      </c>
      <c r="G14" s="230">
        <v>17001</v>
      </c>
      <c r="H14" s="230">
        <v>18860</v>
      </c>
      <c r="I14" s="230">
        <v>20464</v>
      </c>
      <c r="J14" s="230">
        <v>21752</v>
      </c>
      <c r="K14" s="230">
        <v>21934</v>
      </c>
      <c r="L14" s="231" t="s">
        <v>1129</v>
      </c>
    </row>
    <row r="15" spans="2:12" x14ac:dyDescent="0.4">
      <c r="B15" s="222" t="s">
        <v>924</v>
      </c>
      <c r="C15" s="235"/>
      <c r="D15" s="230">
        <v>7512</v>
      </c>
      <c r="E15" s="230">
        <v>8792</v>
      </c>
      <c r="F15" s="230">
        <v>10126</v>
      </c>
      <c r="G15" s="230">
        <v>11535</v>
      </c>
      <c r="H15" s="230">
        <v>12798</v>
      </c>
      <c r="I15" s="230">
        <v>14144</v>
      </c>
      <c r="J15" s="230">
        <v>15426</v>
      </c>
      <c r="K15" s="230">
        <v>16416</v>
      </c>
      <c r="L15" s="231" t="s">
        <v>1129</v>
      </c>
    </row>
    <row r="16" spans="2:12" x14ac:dyDescent="0.4">
      <c r="B16" s="244" t="s">
        <v>925</v>
      </c>
      <c r="C16" s="245"/>
      <c r="D16" s="250">
        <v>4380</v>
      </c>
      <c r="E16" s="250">
        <v>4738</v>
      </c>
      <c r="F16" s="250">
        <v>5018</v>
      </c>
      <c r="G16" s="250">
        <v>5292</v>
      </c>
      <c r="H16" s="250">
        <v>5769</v>
      </c>
      <c r="I16" s="250">
        <v>6237</v>
      </c>
      <c r="J16" s="250">
        <v>6552</v>
      </c>
      <c r="K16" s="250">
        <v>6832</v>
      </c>
      <c r="L16" s="251" t="s">
        <v>1129</v>
      </c>
    </row>
    <row r="17" spans="2:12" x14ac:dyDescent="0.4">
      <c r="B17" s="244" t="s">
        <v>926</v>
      </c>
      <c r="C17" s="245"/>
      <c r="D17" s="250">
        <v>146</v>
      </c>
      <c r="E17" s="250">
        <v>400</v>
      </c>
      <c r="F17" s="250">
        <v>742</v>
      </c>
      <c r="G17" s="250">
        <v>1070</v>
      </c>
      <c r="H17" s="250">
        <v>1286</v>
      </c>
      <c r="I17" s="250">
        <v>1400</v>
      </c>
      <c r="J17" s="250">
        <v>1733</v>
      </c>
      <c r="K17" s="250">
        <v>1823</v>
      </c>
      <c r="L17" s="251" t="s">
        <v>1129</v>
      </c>
    </row>
    <row r="18" spans="2:12" x14ac:dyDescent="0.4">
      <c r="B18" s="244" t="s">
        <v>927</v>
      </c>
      <c r="C18" s="245"/>
      <c r="D18" s="250">
        <v>426</v>
      </c>
      <c r="E18" s="250">
        <v>507</v>
      </c>
      <c r="F18" s="250">
        <v>593</v>
      </c>
      <c r="G18" s="250">
        <v>585</v>
      </c>
      <c r="H18" s="250">
        <v>538</v>
      </c>
      <c r="I18" s="250">
        <v>551</v>
      </c>
      <c r="J18" s="250">
        <v>607</v>
      </c>
      <c r="K18" s="250">
        <v>701</v>
      </c>
      <c r="L18" s="251" t="s">
        <v>1129</v>
      </c>
    </row>
    <row r="19" spans="2:12" x14ac:dyDescent="0.4">
      <c r="B19" s="244" t="s">
        <v>928</v>
      </c>
      <c r="C19" s="245"/>
      <c r="D19" s="250">
        <v>277</v>
      </c>
      <c r="E19" s="250">
        <v>378</v>
      </c>
      <c r="F19" s="250">
        <v>518</v>
      </c>
      <c r="G19" s="250">
        <v>872</v>
      </c>
      <c r="H19" s="250">
        <v>1060</v>
      </c>
      <c r="I19" s="250">
        <v>1141</v>
      </c>
      <c r="J19" s="250">
        <v>1448</v>
      </c>
      <c r="K19" s="250">
        <v>1565</v>
      </c>
      <c r="L19" s="251" t="s">
        <v>1129</v>
      </c>
    </row>
    <row r="20" spans="2:12" x14ac:dyDescent="0.4">
      <c r="B20" s="244" t="s">
        <v>929</v>
      </c>
      <c r="C20" s="245"/>
      <c r="D20" s="250">
        <v>563</v>
      </c>
      <c r="E20" s="250">
        <v>569</v>
      </c>
      <c r="F20" s="250">
        <v>659</v>
      </c>
      <c r="G20" s="250">
        <v>813</v>
      </c>
      <c r="H20" s="250">
        <v>847</v>
      </c>
      <c r="I20" s="250">
        <v>877</v>
      </c>
      <c r="J20" s="250">
        <v>890</v>
      </c>
      <c r="K20" s="250">
        <v>749</v>
      </c>
      <c r="L20" s="251" t="s">
        <v>1129</v>
      </c>
    </row>
    <row r="21" spans="2:12" x14ac:dyDescent="0.4">
      <c r="B21" s="244" t="s">
        <v>930</v>
      </c>
      <c r="C21" s="245"/>
      <c r="D21" s="250">
        <v>1717</v>
      </c>
      <c r="E21" s="250">
        <v>2197</v>
      </c>
      <c r="F21" s="250">
        <v>2593</v>
      </c>
      <c r="G21" s="250">
        <v>2901</v>
      </c>
      <c r="H21" s="250">
        <v>3295</v>
      </c>
      <c r="I21" s="250">
        <v>3936</v>
      </c>
      <c r="J21" s="250">
        <v>4193</v>
      </c>
      <c r="K21" s="250">
        <v>4744</v>
      </c>
      <c r="L21" s="251" t="s">
        <v>1129</v>
      </c>
    </row>
    <row r="22" spans="2:12" x14ac:dyDescent="0.4">
      <c r="B22" s="222" t="s">
        <v>916</v>
      </c>
      <c r="C22" s="235"/>
      <c r="D22" s="230">
        <v>3654</v>
      </c>
      <c r="E22" s="230">
        <v>4188</v>
      </c>
      <c r="F22" s="230">
        <v>5030</v>
      </c>
      <c r="G22" s="230">
        <v>5465</v>
      </c>
      <c r="H22" s="230">
        <v>6062</v>
      </c>
      <c r="I22" s="230">
        <v>6319</v>
      </c>
      <c r="J22" s="230">
        <v>6325</v>
      </c>
      <c r="K22" s="230">
        <v>5517</v>
      </c>
      <c r="L22" s="231">
        <v>6200</v>
      </c>
    </row>
    <row r="23" spans="2:12" x14ac:dyDescent="0.4">
      <c r="B23" s="244" t="s">
        <v>13</v>
      </c>
      <c r="C23" s="245"/>
      <c r="D23" s="250">
        <v>4950</v>
      </c>
      <c r="E23" s="250">
        <v>5601</v>
      </c>
      <c r="F23" s="250">
        <v>6105</v>
      </c>
      <c r="G23" s="250">
        <v>6581</v>
      </c>
      <c r="H23" s="250">
        <v>7720</v>
      </c>
      <c r="I23" s="250">
        <v>8450</v>
      </c>
      <c r="J23" s="250">
        <v>8960</v>
      </c>
      <c r="K23" s="250">
        <v>8204</v>
      </c>
      <c r="L23" s="251">
        <v>4310</v>
      </c>
    </row>
    <row r="24" spans="2:12" x14ac:dyDescent="0.4">
      <c r="B24" s="244" t="s">
        <v>960</v>
      </c>
      <c r="C24" s="245"/>
      <c r="D24" s="250">
        <v>723</v>
      </c>
      <c r="E24" s="250">
        <v>916</v>
      </c>
      <c r="F24" s="250">
        <v>1704</v>
      </c>
      <c r="G24" s="250">
        <v>2030</v>
      </c>
      <c r="H24" s="250">
        <v>2033</v>
      </c>
      <c r="I24" s="250">
        <v>2575</v>
      </c>
      <c r="J24" s="250">
        <v>2521</v>
      </c>
      <c r="K24" s="250">
        <v>2777</v>
      </c>
      <c r="L24" s="251">
        <v>1750</v>
      </c>
    </row>
    <row r="25" spans="2:12" x14ac:dyDescent="0.4">
      <c r="B25" s="244" t="s">
        <v>961</v>
      </c>
      <c r="C25" s="245"/>
      <c r="D25" s="250">
        <v>161</v>
      </c>
      <c r="E25" s="250">
        <v>130</v>
      </c>
      <c r="F25" s="250">
        <v>164</v>
      </c>
      <c r="G25" s="250">
        <v>216</v>
      </c>
      <c r="H25" s="250">
        <v>255</v>
      </c>
      <c r="I25" s="250">
        <v>222</v>
      </c>
      <c r="J25" s="250">
        <v>504</v>
      </c>
      <c r="K25" s="250">
        <v>546</v>
      </c>
      <c r="L25" s="251">
        <v>270</v>
      </c>
    </row>
    <row r="26" spans="2:12" x14ac:dyDescent="0.4">
      <c r="B26" s="244" t="s">
        <v>31</v>
      </c>
      <c r="C26" s="245"/>
      <c r="D26" s="250">
        <v>-226</v>
      </c>
      <c r="E26" s="250">
        <v>112</v>
      </c>
      <c r="F26" s="250">
        <v>89</v>
      </c>
      <c r="G26" s="250">
        <v>6</v>
      </c>
      <c r="H26" s="250">
        <v>44</v>
      </c>
      <c r="I26" s="250">
        <v>-352</v>
      </c>
      <c r="J26" s="250">
        <v>-607</v>
      </c>
      <c r="K26" s="250">
        <v>-542</v>
      </c>
      <c r="L26" s="251">
        <v>-130</v>
      </c>
    </row>
    <row r="27" spans="2:12" x14ac:dyDescent="0.4">
      <c r="B27" s="244" t="s">
        <v>967</v>
      </c>
      <c r="C27" s="245"/>
      <c r="D27" s="250">
        <v>-1953</v>
      </c>
      <c r="E27" s="250">
        <v>-2570</v>
      </c>
      <c r="F27" s="250">
        <v>-3033</v>
      </c>
      <c r="G27" s="250">
        <v>-3368</v>
      </c>
      <c r="H27" s="250">
        <v>-3990</v>
      </c>
      <c r="I27" s="250">
        <v>-4575</v>
      </c>
      <c r="J27" s="250">
        <v>-5053</v>
      </c>
      <c r="K27" s="250">
        <v>-5469</v>
      </c>
      <c r="L27" s="251" t="s">
        <v>1129</v>
      </c>
    </row>
    <row r="28" spans="2:12" x14ac:dyDescent="0.4">
      <c r="B28" s="222" t="s">
        <v>931</v>
      </c>
      <c r="C28" s="235"/>
      <c r="D28" s="230">
        <v>70</v>
      </c>
      <c r="E28" s="230">
        <v>75</v>
      </c>
      <c r="F28" s="230">
        <v>126</v>
      </c>
      <c r="G28" s="230">
        <v>144</v>
      </c>
      <c r="H28" s="230">
        <v>366</v>
      </c>
      <c r="I28" s="230">
        <v>396</v>
      </c>
      <c r="J28" s="230">
        <v>953</v>
      </c>
      <c r="K28" s="230">
        <v>579</v>
      </c>
      <c r="L28" s="231" t="s">
        <v>1129</v>
      </c>
    </row>
    <row r="29" spans="2:12" x14ac:dyDescent="0.4">
      <c r="B29" s="244" t="s">
        <v>932</v>
      </c>
      <c r="C29" s="245"/>
      <c r="D29" s="250">
        <v>0</v>
      </c>
      <c r="E29" s="250">
        <v>0</v>
      </c>
      <c r="F29" s="250">
        <v>4</v>
      </c>
      <c r="G29" s="250">
        <v>17</v>
      </c>
      <c r="H29" s="250">
        <v>16</v>
      </c>
      <c r="I29" s="250">
        <v>16</v>
      </c>
      <c r="J29" s="250">
        <v>15</v>
      </c>
      <c r="K29" s="250">
        <v>15</v>
      </c>
      <c r="L29" s="251" t="s">
        <v>1129</v>
      </c>
    </row>
    <row r="30" spans="2:12" x14ac:dyDescent="0.4">
      <c r="B30" s="244" t="s">
        <v>933</v>
      </c>
      <c r="C30" s="245"/>
      <c r="D30" s="250">
        <v>2</v>
      </c>
      <c r="E30" s="250">
        <v>1</v>
      </c>
      <c r="F30" s="250">
        <v>1</v>
      </c>
      <c r="G30" s="250">
        <v>1</v>
      </c>
      <c r="H30" s="250">
        <v>3</v>
      </c>
      <c r="I30" s="250">
        <v>5</v>
      </c>
      <c r="J30" s="250">
        <v>0</v>
      </c>
      <c r="K30" s="250">
        <v>2</v>
      </c>
      <c r="L30" s="251" t="s">
        <v>1129</v>
      </c>
    </row>
    <row r="31" spans="2:12" x14ac:dyDescent="0.4">
      <c r="B31" s="244" t="s">
        <v>934</v>
      </c>
      <c r="C31" s="245"/>
      <c r="D31" s="250">
        <v>23</v>
      </c>
      <c r="E31" s="250">
        <v>41</v>
      </c>
      <c r="F31" s="250">
        <v>42</v>
      </c>
      <c r="G31" s="250">
        <v>37</v>
      </c>
      <c r="H31" s="250">
        <v>91</v>
      </c>
      <c r="I31" s="250">
        <v>100</v>
      </c>
      <c r="J31" s="250">
        <v>46</v>
      </c>
      <c r="K31" s="250">
        <v>16</v>
      </c>
      <c r="L31" s="251" t="s">
        <v>1129</v>
      </c>
    </row>
    <row r="32" spans="2:12" x14ac:dyDescent="0.4">
      <c r="B32" s="244" t="s">
        <v>935</v>
      </c>
      <c r="C32" s="245"/>
      <c r="D32" s="250">
        <v>30</v>
      </c>
      <c r="E32" s="250">
        <v>13</v>
      </c>
      <c r="F32" s="250">
        <v>46</v>
      </c>
      <c r="G32" s="250">
        <v>63</v>
      </c>
      <c r="H32" s="250">
        <v>217</v>
      </c>
      <c r="I32" s="250">
        <v>165</v>
      </c>
      <c r="J32" s="250">
        <v>803</v>
      </c>
      <c r="K32" s="250">
        <v>408</v>
      </c>
      <c r="L32" s="251" t="s">
        <v>1129</v>
      </c>
    </row>
    <row r="33" spans="2:12" x14ac:dyDescent="0.4">
      <c r="B33" s="244" t="s">
        <v>930</v>
      </c>
      <c r="C33" s="245"/>
      <c r="D33" s="250">
        <v>13</v>
      </c>
      <c r="E33" s="250">
        <v>18</v>
      </c>
      <c r="F33" s="250">
        <v>31</v>
      </c>
      <c r="G33" s="250">
        <v>23</v>
      </c>
      <c r="H33" s="250">
        <v>37</v>
      </c>
      <c r="I33" s="250">
        <v>108</v>
      </c>
      <c r="J33" s="250">
        <v>87</v>
      </c>
      <c r="K33" s="250">
        <v>136</v>
      </c>
      <c r="L33" s="251" t="s">
        <v>1129</v>
      </c>
    </row>
    <row r="34" spans="2:12" x14ac:dyDescent="0.4">
      <c r="B34" s="222" t="s">
        <v>936</v>
      </c>
      <c r="C34" s="235"/>
      <c r="D34" s="230">
        <v>98</v>
      </c>
      <c r="E34" s="230">
        <v>100</v>
      </c>
      <c r="F34" s="230">
        <v>146</v>
      </c>
      <c r="G34" s="230">
        <v>235</v>
      </c>
      <c r="H34" s="230">
        <v>353</v>
      </c>
      <c r="I34" s="230">
        <v>419</v>
      </c>
      <c r="J34" s="230">
        <v>532</v>
      </c>
      <c r="K34" s="230">
        <v>532</v>
      </c>
      <c r="L34" s="231" t="s">
        <v>1129</v>
      </c>
    </row>
    <row r="35" spans="2:12" x14ac:dyDescent="0.4">
      <c r="B35" s="244" t="s">
        <v>937</v>
      </c>
      <c r="C35" s="245"/>
      <c r="D35" s="250">
        <v>46</v>
      </c>
      <c r="E35" s="250">
        <v>61</v>
      </c>
      <c r="F35" s="250">
        <v>99</v>
      </c>
      <c r="G35" s="250">
        <v>160</v>
      </c>
      <c r="H35" s="250">
        <v>215</v>
      </c>
      <c r="I35" s="250">
        <v>237</v>
      </c>
      <c r="J35" s="250">
        <v>272</v>
      </c>
      <c r="K35" s="250">
        <v>288</v>
      </c>
      <c r="L35" s="251" t="s">
        <v>1129</v>
      </c>
    </row>
    <row r="36" spans="2:12" x14ac:dyDescent="0.4">
      <c r="B36" s="244" t="s">
        <v>938</v>
      </c>
      <c r="C36" s="245"/>
      <c r="D36" s="250" t="s">
        <v>1129</v>
      </c>
      <c r="E36" s="250">
        <v>9</v>
      </c>
      <c r="F36" s="250">
        <v>7</v>
      </c>
      <c r="G36" s="250">
        <v>0</v>
      </c>
      <c r="H36" s="250">
        <v>0</v>
      </c>
      <c r="I36" s="250">
        <v>0</v>
      </c>
      <c r="J36" s="250">
        <v>50</v>
      </c>
      <c r="K36" s="250">
        <v>18</v>
      </c>
      <c r="L36" s="251" t="s">
        <v>1129</v>
      </c>
    </row>
    <row r="37" spans="2:12" x14ac:dyDescent="0.4">
      <c r="B37" s="244" t="s">
        <v>939</v>
      </c>
      <c r="C37" s="245"/>
      <c r="D37" s="250" t="s">
        <v>1129</v>
      </c>
      <c r="E37" s="250">
        <v>14</v>
      </c>
      <c r="F37" s="250">
        <v>12</v>
      </c>
      <c r="G37" s="250">
        <v>24</v>
      </c>
      <c r="H37" s="250">
        <v>69</v>
      </c>
      <c r="I37" s="250">
        <v>108</v>
      </c>
      <c r="J37" s="250">
        <v>43</v>
      </c>
      <c r="K37" s="250">
        <v>18</v>
      </c>
      <c r="L37" s="251" t="s">
        <v>1129</v>
      </c>
    </row>
    <row r="38" spans="2:12" hidden="1" outlineLevel="1" x14ac:dyDescent="0.4">
      <c r="B38" s="244" t="s">
        <v>873</v>
      </c>
      <c r="C38" s="245"/>
      <c r="D38" s="250" t="s">
        <v>1129</v>
      </c>
      <c r="E38" s="250" t="s">
        <v>1129</v>
      </c>
      <c r="F38" s="250" t="s">
        <v>1129</v>
      </c>
      <c r="G38" s="250" t="s">
        <v>1129</v>
      </c>
      <c r="H38" s="250" t="s">
        <v>1129</v>
      </c>
      <c r="I38" s="250" t="s">
        <v>1129</v>
      </c>
      <c r="J38" s="250" t="s">
        <v>1129</v>
      </c>
      <c r="K38" s="250" t="s">
        <v>1129</v>
      </c>
      <c r="L38" s="251" t="s">
        <v>1129</v>
      </c>
    </row>
    <row r="39" spans="2:12" collapsed="1" x14ac:dyDescent="0.4">
      <c r="B39" s="244" t="s">
        <v>930</v>
      </c>
      <c r="C39" s="245"/>
      <c r="D39" s="250">
        <v>52</v>
      </c>
      <c r="E39" s="250">
        <v>15</v>
      </c>
      <c r="F39" s="250">
        <v>26</v>
      </c>
      <c r="G39" s="250">
        <v>49</v>
      </c>
      <c r="H39" s="250">
        <v>68</v>
      </c>
      <c r="I39" s="250">
        <v>72</v>
      </c>
      <c r="J39" s="250">
        <v>166</v>
      </c>
      <c r="K39" s="250">
        <v>207</v>
      </c>
      <c r="L39" s="251" t="s">
        <v>1129</v>
      </c>
    </row>
    <row r="40" spans="2:12" x14ac:dyDescent="0.4">
      <c r="B40" s="222" t="s">
        <v>917</v>
      </c>
      <c r="C40" s="235"/>
      <c r="D40" s="230">
        <v>3626</v>
      </c>
      <c r="E40" s="230">
        <v>4164</v>
      </c>
      <c r="F40" s="230">
        <v>5011</v>
      </c>
      <c r="G40" s="230">
        <v>5374</v>
      </c>
      <c r="H40" s="230">
        <v>6075</v>
      </c>
      <c r="I40" s="230">
        <v>6297</v>
      </c>
      <c r="J40" s="230">
        <v>6747</v>
      </c>
      <c r="K40" s="230">
        <v>5564</v>
      </c>
      <c r="L40" s="231">
        <v>6050</v>
      </c>
    </row>
    <row r="41" spans="2:12" x14ac:dyDescent="0.4">
      <c r="B41" s="222" t="s">
        <v>940</v>
      </c>
      <c r="C41" s="235"/>
      <c r="D41" s="230">
        <v>26</v>
      </c>
      <c r="E41" s="230">
        <v>2</v>
      </c>
      <c r="F41" s="230">
        <v>191</v>
      </c>
      <c r="G41" s="230">
        <v>2681</v>
      </c>
      <c r="H41" s="230">
        <v>94</v>
      </c>
      <c r="I41" s="230">
        <v>401</v>
      </c>
      <c r="J41" s="230">
        <v>297</v>
      </c>
      <c r="K41" s="230">
        <v>2828</v>
      </c>
      <c r="L41" s="231" t="s">
        <v>1129</v>
      </c>
    </row>
    <row r="42" spans="2:12" x14ac:dyDescent="0.4">
      <c r="B42" s="244" t="s">
        <v>935</v>
      </c>
      <c r="C42" s="245"/>
      <c r="D42" s="250" t="s">
        <v>1129</v>
      </c>
      <c r="E42" s="250" t="s">
        <v>1129</v>
      </c>
      <c r="F42" s="250">
        <v>173</v>
      </c>
      <c r="G42" s="250">
        <v>464</v>
      </c>
      <c r="H42" s="250">
        <v>93</v>
      </c>
      <c r="I42" s="250">
        <v>195</v>
      </c>
      <c r="J42" s="250">
        <v>297</v>
      </c>
      <c r="K42" s="250" t="s">
        <v>1129</v>
      </c>
      <c r="L42" s="251" t="s">
        <v>1129</v>
      </c>
    </row>
    <row r="43" spans="2:12" x14ac:dyDescent="0.4">
      <c r="B43" s="244" t="s">
        <v>941</v>
      </c>
      <c r="C43" s="245"/>
      <c r="D43" s="250">
        <v>8</v>
      </c>
      <c r="E43" s="250">
        <v>1</v>
      </c>
      <c r="F43" s="250">
        <v>17</v>
      </c>
      <c r="G43" s="250">
        <v>2202</v>
      </c>
      <c r="H43" s="250">
        <v>1</v>
      </c>
      <c r="I43" s="250">
        <v>3</v>
      </c>
      <c r="J43" s="250" t="s">
        <v>1129</v>
      </c>
      <c r="K43" s="250" t="s">
        <v>1129</v>
      </c>
      <c r="L43" s="251" t="s">
        <v>1129</v>
      </c>
    </row>
    <row r="44" spans="2:12" x14ac:dyDescent="0.4">
      <c r="B44" s="244" t="s">
        <v>942</v>
      </c>
      <c r="C44" s="245"/>
      <c r="D44" s="250" t="s">
        <v>1129</v>
      </c>
      <c r="E44" s="250" t="s">
        <v>1129</v>
      </c>
      <c r="F44" s="250" t="s">
        <v>1129</v>
      </c>
      <c r="G44" s="250" t="s">
        <v>1129</v>
      </c>
      <c r="H44" s="250" t="s">
        <v>1129</v>
      </c>
      <c r="I44" s="250">
        <v>202</v>
      </c>
      <c r="J44" s="250" t="s">
        <v>1129</v>
      </c>
      <c r="K44" s="250" t="s">
        <v>1129</v>
      </c>
      <c r="L44" s="251" t="s">
        <v>1129</v>
      </c>
    </row>
    <row r="45" spans="2:12" x14ac:dyDescent="0.4">
      <c r="B45" s="244" t="s">
        <v>809</v>
      </c>
      <c r="C45" s="245"/>
      <c r="D45" s="250" t="s">
        <v>1129</v>
      </c>
      <c r="E45" s="250">
        <v>0</v>
      </c>
      <c r="F45" s="250" t="s">
        <v>1129</v>
      </c>
      <c r="G45" s="250">
        <v>14</v>
      </c>
      <c r="H45" s="250" t="s">
        <v>1129</v>
      </c>
      <c r="I45" s="250" t="s">
        <v>1129</v>
      </c>
      <c r="J45" s="250" t="s">
        <v>1129</v>
      </c>
      <c r="K45" s="250">
        <v>2828</v>
      </c>
      <c r="L45" s="251" t="s">
        <v>1129</v>
      </c>
    </row>
    <row r="46" spans="2:12" x14ac:dyDescent="0.4">
      <c r="B46" s="244" t="s">
        <v>930</v>
      </c>
      <c r="C46" s="245"/>
      <c r="D46" s="250">
        <v>18</v>
      </c>
      <c r="E46" s="250" t="s">
        <v>1129</v>
      </c>
      <c r="F46" s="250" t="s">
        <v>1129</v>
      </c>
      <c r="G46" s="250" t="s">
        <v>1129</v>
      </c>
      <c r="H46" s="250" t="s">
        <v>1129</v>
      </c>
      <c r="I46" s="250" t="s">
        <v>1129</v>
      </c>
      <c r="J46" s="250" t="s">
        <v>1129</v>
      </c>
      <c r="K46" s="250" t="s">
        <v>1129</v>
      </c>
      <c r="L46" s="251" t="s">
        <v>1129</v>
      </c>
    </row>
    <row r="47" spans="2:12" x14ac:dyDescent="0.4">
      <c r="B47" s="222" t="s">
        <v>943</v>
      </c>
      <c r="C47" s="235"/>
      <c r="D47" s="230">
        <v>12</v>
      </c>
      <c r="E47" s="230">
        <v>66</v>
      </c>
      <c r="F47" s="230">
        <v>248</v>
      </c>
      <c r="G47" s="230">
        <v>1090</v>
      </c>
      <c r="H47" s="230">
        <v>816</v>
      </c>
      <c r="I47" s="230">
        <v>1057</v>
      </c>
      <c r="J47" s="230">
        <v>1626</v>
      </c>
      <c r="K47" s="230">
        <v>4251</v>
      </c>
      <c r="L47" s="231" t="s">
        <v>1129</v>
      </c>
    </row>
    <row r="48" spans="2:12" x14ac:dyDescent="0.4">
      <c r="B48" s="244" t="s">
        <v>944</v>
      </c>
      <c r="C48" s="245"/>
      <c r="D48" s="250" t="s">
        <v>1129</v>
      </c>
      <c r="E48" s="250" t="s">
        <v>1129</v>
      </c>
      <c r="F48" s="250">
        <v>173</v>
      </c>
      <c r="G48" s="250">
        <v>464</v>
      </c>
      <c r="H48" s="250">
        <v>93</v>
      </c>
      <c r="I48" s="250">
        <v>195</v>
      </c>
      <c r="J48" s="250">
        <v>297</v>
      </c>
      <c r="K48" s="250" t="s">
        <v>1129</v>
      </c>
      <c r="L48" s="251" t="s">
        <v>1129</v>
      </c>
    </row>
    <row r="49" spans="2:12" x14ac:dyDescent="0.4">
      <c r="B49" s="244" t="s">
        <v>945</v>
      </c>
      <c r="C49" s="245"/>
      <c r="D49" s="250" t="s">
        <v>1129</v>
      </c>
      <c r="E49" s="250" t="s">
        <v>1129</v>
      </c>
      <c r="F49" s="250">
        <v>56</v>
      </c>
      <c r="G49" s="250">
        <v>466</v>
      </c>
      <c r="H49" s="250">
        <v>643</v>
      </c>
      <c r="I49" s="250">
        <v>813</v>
      </c>
      <c r="J49" s="250">
        <v>664</v>
      </c>
      <c r="K49" s="250">
        <v>3015</v>
      </c>
      <c r="L49" s="251" t="s">
        <v>1129</v>
      </c>
    </row>
    <row r="50" spans="2:12" x14ac:dyDescent="0.4">
      <c r="B50" s="244" t="s">
        <v>939</v>
      </c>
      <c r="C50" s="245"/>
      <c r="D50" s="250" t="s">
        <v>1129</v>
      </c>
      <c r="E50" s="250" t="s">
        <v>1129</v>
      </c>
      <c r="F50" s="250" t="s">
        <v>1129</v>
      </c>
      <c r="G50" s="250" t="s">
        <v>1129</v>
      </c>
      <c r="H50" s="250" t="s">
        <v>1129</v>
      </c>
      <c r="I50" s="250" t="s">
        <v>1129</v>
      </c>
      <c r="J50" s="250">
        <v>44</v>
      </c>
      <c r="K50" s="250" t="s">
        <v>1129</v>
      </c>
      <c r="L50" s="251" t="s">
        <v>1129</v>
      </c>
    </row>
    <row r="51" spans="2:12" x14ac:dyDescent="0.4">
      <c r="B51" s="244" t="s">
        <v>873</v>
      </c>
      <c r="C51" s="245"/>
      <c r="D51" s="250" t="s">
        <v>1129</v>
      </c>
      <c r="E51" s="250" t="s">
        <v>1129</v>
      </c>
      <c r="F51" s="250" t="s">
        <v>1129</v>
      </c>
      <c r="G51" s="250" t="s">
        <v>1129</v>
      </c>
      <c r="H51" s="250" t="s">
        <v>1129</v>
      </c>
      <c r="I51" s="250" t="s">
        <v>1129</v>
      </c>
      <c r="J51" s="250">
        <v>505</v>
      </c>
      <c r="K51" s="250" t="s">
        <v>1129</v>
      </c>
      <c r="L51" s="251" t="s">
        <v>1129</v>
      </c>
    </row>
    <row r="52" spans="2:12" x14ac:dyDescent="0.4">
      <c r="B52" s="244" t="s">
        <v>946</v>
      </c>
      <c r="C52" s="245"/>
      <c r="D52" s="250" t="s">
        <v>1129</v>
      </c>
      <c r="E52" s="250" t="s">
        <v>1129</v>
      </c>
      <c r="F52" s="250" t="s">
        <v>1129</v>
      </c>
      <c r="G52" s="250" t="s">
        <v>1129</v>
      </c>
      <c r="H52" s="250" t="s">
        <v>1129</v>
      </c>
      <c r="I52" s="250" t="s">
        <v>1129</v>
      </c>
      <c r="J52" s="250" t="s">
        <v>1129</v>
      </c>
      <c r="K52" s="250">
        <v>181</v>
      </c>
      <c r="L52" s="251" t="s">
        <v>1129</v>
      </c>
    </row>
    <row r="53" spans="2:12" x14ac:dyDescent="0.4">
      <c r="B53" s="244" t="s">
        <v>875</v>
      </c>
      <c r="C53" s="245"/>
      <c r="D53" s="250" t="s">
        <v>1129</v>
      </c>
      <c r="E53" s="250" t="s">
        <v>1129</v>
      </c>
      <c r="F53" s="250" t="s">
        <v>1129</v>
      </c>
      <c r="G53" s="250" t="s">
        <v>1129</v>
      </c>
      <c r="H53" s="250" t="s">
        <v>1129</v>
      </c>
      <c r="I53" s="250" t="s">
        <v>1129</v>
      </c>
      <c r="J53" s="250" t="s">
        <v>1129</v>
      </c>
      <c r="K53" s="250">
        <v>216</v>
      </c>
      <c r="L53" s="251" t="s">
        <v>1129</v>
      </c>
    </row>
    <row r="54" spans="2:12" x14ac:dyDescent="0.4">
      <c r="B54" s="244" t="s">
        <v>863</v>
      </c>
      <c r="C54" s="245"/>
      <c r="D54" s="250" t="s">
        <v>1129</v>
      </c>
      <c r="E54" s="250" t="s">
        <v>1129</v>
      </c>
      <c r="F54" s="250" t="s">
        <v>1129</v>
      </c>
      <c r="G54" s="250" t="s">
        <v>1129</v>
      </c>
      <c r="H54" s="250" t="s">
        <v>1129</v>
      </c>
      <c r="I54" s="250">
        <v>36</v>
      </c>
      <c r="J54" s="250" t="s">
        <v>1129</v>
      </c>
      <c r="K54" s="250">
        <v>197</v>
      </c>
      <c r="L54" s="251" t="s">
        <v>1129</v>
      </c>
    </row>
    <row r="55" spans="2:12" x14ac:dyDescent="0.4">
      <c r="B55" s="244" t="s">
        <v>930</v>
      </c>
      <c r="C55" s="245"/>
      <c r="D55" s="250">
        <v>12</v>
      </c>
      <c r="E55" s="250">
        <v>66</v>
      </c>
      <c r="F55" s="250">
        <v>17</v>
      </c>
      <c r="G55" s="250">
        <v>158</v>
      </c>
      <c r="H55" s="250">
        <v>79</v>
      </c>
      <c r="I55" s="250">
        <v>11</v>
      </c>
      <c r="J55" s="250">
        <v>115</v>
      </c>
      <c r="K55" s="250">
        <v>640</v>
      </c>
      <c r="L55" s="251" t="s">
        <v>1129</v>
      </c>
    </row>
    <row r="56" spans="2:12" x14ac:dyDescent="0.4">
      <c r="B56" s="222" t="s">
        <v>947</v>
      </c>
      <c r="C56" s="235"/>
      <c r="D56" s="230">
        <v>3639</v>
      </c>
      <c r="E56" s="230">
        <v>4100</v>
      </c>
      <c r="F56" s="230">
        <v>4954</v>
      </c>
      <c r="G56" s="230">
        <v>6965</v>
      </c>
      <c r="H56" s="230">
        <v>5354</v>
      </c>
      <c r="I56" s="230">
        <v>5641</v>
      </c>
      <c r="J56" s="230">
        <v>5418</v>
      </c>
      <c r="K56" s="230">
        <v>4141</v>
      </c>
      <c r="L56" s="231" t="s">
        <v>1129</v>
      </c>
    </row>
    <row r="57" spans="2:12" x14ac:dyDescent="0.4">
      <c r="B57" s="222" t="s">
        <v>948</v>
      </c>
      <c r="C57" s="235"/>
      <c r="D57" s="230">
        <v>1166</v>
      </c>
      <c r="E57" s="230">
        <v>1390</v>
      </c>
      <c r="F57" s="230">
        <v>1447</v>
      </c>
      <c r="G57" s="230">
        <v>2226</v>
      </c>
      <c r="H57" s="230">
        <v>1815</v>
      </c>
      <c r="I57" s="230">
        <v>2138</v>
      </c>
      <c r="J57" s="230">
        <v>2245</v>
      </c>
      <c r="K57" s="230">
        <v>1884</v>
      </c>
      <c r="L57" s="231" t="s">
        <v>1129</v>
      </c>
    </row>
    <row r="58" spans="2:12" x14ac:dyDescent="0.4">
      <c r="B58" s="224" t="s">
        <v>900</v>
      </c>
      <c r="C58" s="236"/>
      <c r="D58" s="232">
        <v>2473</v>
      </c>
      <c r="E58" s="232">
        <v>2710</v>
      </c>
      <c r="F58" s="232">
        <v>3506</v>
      </c>
      <c r="G58" s="232">
        <v>4739</v>
      </c>
      <c r="H58" s="232">
        <v>3538</v>
      </c>
      <c r="I58" s="232">
        <v>3502</v>
      </c>
      <c r="J58" s="232">
        <v>3172</v>
      </c>
      <c r="K58" s="232">
        <v>2257</v>
      </c>
      <c r="L58" s="233">
        <v>2500</v>
      </c>
    </row>
    <row r="59" spans="2:12" x14ac:dyDescent="0.4">
      <c r="B59" s="221" t="s">
        <v>76</v>
      </c>
      <c r="C59" s="234"/>
      <c r="D59" s="228"/>
      <c r="E59" s="228"/>
      <c r="F59" s="228"/>
      <c r="G59" s="228"/>
      <c r="H59" s="228"/>
      <c r="I59" s="228"/>
      <c r="J59" s="228"/>
      <c r="K59" s="228"/>
      <c r="L59" s="229"/>
    </row>
    <row r="60" spans="2:12" x14ac:dyDescent="0.4">
      <c r="B60" s="222" t="s">
        <v>968</v>
      </c>
      <c r="C60" s="235"/>
      <c r="D60" s="230">
        <v>4233</v>
      </c>
      <c r="E60" s="230">
        <v>5195</v>
      </c>
      <c r="F60" s="230">
        <v>6544</v>
      </c>
      <c r="G60" s="230">
        <v>7416</v>
      </c>
      <c r="H60" s="230">
        <v>8402</v>
      </c>
      <c r="I60" s="230">
        <v>8917</v>
      </c>
      <c r="J60" s="230">
        <v>9462</v>
      </c>
      <c r="K60" s="230"/>
      <c r="L60" s="231">
        <v>9550</v>
      </c>
    </row>
    <row r="61" spans="2:12" x14ac:dyDescent="0.4">
      <c r="B61" s="244" t="s">
        <v>13</v>
      </c>
      <c r="C61" s="245"/>
      <c r="D61" s="250">
        <v>5003</v>
      </c>
      <c r="E61" s="250">
        <v>5665</v>
      </c>
      <c r="F61" s="250">
        <v>6174</v>
      </c>
      <c r="G61" s="250">
        <v>6647</v>
      </c>
      <c r="H61" s="250">
        <v>7770</v>
      </c>
      <c r="I61" s="250">
        <v>8501</v>
      </c>
      <c r="J61" s="250">
        <v>9020</v>
      </c>
      <c r="K61" s="250"/>
      <c r="L61" s="251">
        <v>4670</v>
      </c>
    </row>
    <row r="62" spans="2:12" x14ac:dyDescent="0.4">
      <c r="B62" s="244" t="s">
        <v>960</v>
      </c>
      <c r="C62" s="245"/>
      <c r="D62" s="250">
        <v>1133</v>
      </c>
      <c r="E62" s="250">
        <v>1714</v>
      </c>
      <c r="F62" s="250">
        <v>2988</v>
      </c>
      <c r="G62" s="250">
        <v>3721</v>
      </c>
      <c r="H62" s="250">
        <v>4098</v>
      </c>
      <c r="I62" s="250">
        <v>4797</v>
      </c>
      <c r="J62" s="250">
        <v>4748</v>
      </c>
      <c r="K62" s="250"/>
      <c r="L62" s="251">
        <v>4250</v>
      </c>
    </row>
    <row r="63" spans="2:12" x14ac:dyDescent="0.4">
      <c r="B63" s="244" t="s">
        <v>77</v>
      </c>
      <c r="C63" s="245"/>
      <c r="D63" s="250">
        <v>180</v>
      </c>
      <c r="E63" s="250">
        <v>159</v>
      </c>
      <c r="F63" s="250">
        <v>196</v>
      </c>
      <c r="G63" s="250">
        <v>261</v>
      </c>
      <c r="H63" s="250">
        <v>312</v>
      </c>
      <c r="I63" s="250">
        <v>291</v>
      </c>
      <c r="J63" s="250">
        <v>1028</v>
      </c>
      <c r="K63" s="250"/>
      <c r="L63" s="251">
        <v>760</v>
      </c>
    </row>
    <row r="64" spans="2:12" x14ac:dyDescent="0.4">
      <c r="B64" s="222" t="s">
        <v>877</v>
      </c>
      <c r="C64" s="235"/>
      <c r="D64" s="230">
        <v>579</v>
      </c>
      <c r="E64" s="230">
        <v>1006</v>
      </c>
      <c r="F64" s="230">
        <v>1513</v>
      </c>
      <c r="G64" s="230">
        <v>1950</v>
      </c>
      <c r="H64" s="230">
        <v>2339</v>
      </c>
      <c r="I64" s="230">
        <v>2597</v>
      </c>
      <c r="J64" s="230">
        <v>3136</v>
      </c>
      <c r="K64" s="230"/>
      <c r="L64" s="231">
        <v>3350</v>
      </c>
    </row>
    <row r="65" spans="2:12" x14ac:dyDescent="0.4">
      <c r="B65" s="244" t="s">
        <v>970</v>
      </c>
      <c r="C65" s="245"/>
      <c r="D65" s="250">
        <v>432</v>
      </c>
      <c r="E65" s="250">
        <v>605</v>
      </c>
      <c r="F65" s="250">
        <v>770</v>
      </c>
      <c r="G65" s="250">
        <v>880</v>
      </c>
      <c r="H65" s="250">
        <v>1052</v>
      </c>
      <c r="I65" s="250">
        <v>1197</v>
      </c>
      <c r="J65" s="250">
        <v>1402</v>
      </c>
      <c r="K65" s="250"/>
      <c r="L65" s="251">
        <v>1850</v>
      </c>
    </row>
    <row r="66" spans="2:12" x14ac:dyDescent="0.4">
      <c r="B66" s="244" t="s">
        <v>926</v>
      </c>
      <c r="C66" s="245"/>
      <c r="D66" s="250">
        <v>146</v>
      </c>
      <c r="E66" s="250">
        <v>400</v>
      </c>
      <c r="F66" s="250">
        <v>742</v>
      </c>
      <c r="G66" s="250">
        <v>1070</v>
      </c>
      <c r="H66" s="250">
        <v>1286</v>
      </c>
      <c r="I66" s="250">
        <v>1400</v>
      </c>
      <c r="J66" s="250">
        <v>1733</v>
      </c>
      <c r="K66" s="250"/>
      <c r="L66" s="251">
        <v>1500</v>
      </c>
    </row>
    <row r="67" spans="2:12" x14ac:dyDescent="0.4">
      <c r="B67" s="222" t="s">
        <v>882</v>
      </c>
      <c r="C67" s="235"/>
      <c r="D67" s="230">
        <v>927</v>
      </c>
      <c r="E67" s="230">
        <v>6358</v>
      </c>
      <c r="F67" s="230">
        <v>2672</v>
      </c>
      <c r="G67" s="230">
        <v>5899</v>
      </c>
      <c r="H67" s="230">
        <v>4520</v>
      </c>
      <c r="I67" s="230">
        <v>8135</v>
      </c>
      <c r="J67" s="230">
        <v>1752</v>
      </c>
      <c r="K67" s="230"/>
      <c r="L67" s="231" t="s">
        <v>1129</v>
      </c>
    </row>
    <row r="68" spans="2:12" x14ac:dyDescent="0.4">
      <c r="B68" s="244" t="s">
        <v>878</v>
      </c>
      <c r="C68" s="245"/>
      <c r="D68" s="250">
        <v>269</v>
      </c>
      <c r="E68" s="250">
        <v>571</v>
      </c>
      <c r="F68" s="250">
        <v>832</v>
      </c>
      <c r="G68" s="250">
        <v>1359</v>
      </c>
      <c r="H68" s="250">
        <v>1114</v>
      </c>
      <c r="I68" s="250">
        <v>983</v>
      </c>
      <c r="J68" s="250">
        <v>1176</v>
      </c>
      <c r="K68" s="250"/>
      <c r="L68" s="251" t="s">
        <v>1129</v>
      </c>
    </row>
    <row r="69" spans="2:12" x14ac:dyDescent="0.4">
      <c r="B69" s="244" t="s">
        <v>879</v>
      </c>
      <c r="C69" s="245"/>
      <c r="D69" s="250">
        <v>658</v>
      </c>
      <c r="E69" s="250">
        <v>5786</v>
      </c>
      <c r="F69" s="250">
        <v>1840</v>
      </c>
      <c r="G69" s="250">
        <v>4213</v>
      </c>
      <c r="H69" s="250">
        <v>3300</v>
      </c>
      <c r="I69" s="250">
        <v>7151</v>
      </c>
      <c r="J69" s="250">
        <v>172</v>
      </c>
      <c r="K69" s="250"/>
      <c r="L69" s="251" t="s">
        <v>1129</v>
      </c>
    </row>
    <row r="70" spans="2:12" x14ac:dyDescent="0.4">
      <c r="B70" s="252" t="s">
        <v>880</v>
      </c>
      <c r="C70" s="253"/>
      <c r="D70" s="254" t="s">
        <v>1129</v>
      </c>
      <c r="E70" s="254" t="s">
        <v>1129</v>
      </c>
      <c r="F70" s="254" t="s">
        <v>1129</v>
      </c>
      <c r="G70" s="254">
        <v>326</v>
      </c>
      <c r="H70" s="254">
        <v>105</v>
      </c>
      <c r="I70" s="254" t="s">
        <v>1129</v>
      </c>
      <c r="J70" s="254">
        <v>403</v>
      </c>
      <c r="K70" s="254"/>
      <c r="L70" s="255" t="s">
        <v>1129</v>
      </c>
    </row>
    <row r="71" spans="2:12" x14ac:dyDescent="0.4">
      <c r="B71" s="274" t="s">
        <v>1175</v>
      </c>
      <c r="L71" s="216"/>
    </row>
    <row r="72" spans="2:12" x14ac:dyDescent="0.4">
      <c r="B72" s="274" t="s">
        <v>1176</v>
      </c>
      <c r="L72" s="216"/>
    </row>
    <row r="73" spans="2:12" x14ac:dyDescent="0.4">
      <c r="B73" s="274" t="s">
        <v>972</v>
      </c>
      <c r="L73" s="216"/>
    </row>
    <row r="74" spans="2:12" x14ac:dyDescent="0.4">
      <c r="B74" s="274" t="s">
        <v>973</v>
      </c>
      <c r="L74" s="216"/>
    </row>
    <row r="75" spans="2:12" x14ac:dyDescent="0.4">
      <c r="B75" s="274" t="s">
        <v>974</v>
      </c>
      <c r="L75" s="216"/>
    </row>
    <row r="76" spans="2:12" x14ac:dyDescent="0.4">
      <c r="B76" s="274" t="s">
        <v>975</v>
      </c>
      <c r="L76" s="216"/>
    </row>
    <row r="77" spans="2:12" x14ac:dyDescent="0.4">
      <c r="L77" s="216"/>
    </row>
    <row r="78" spans="2:12" s="217" customFormat="1" ht="18" x14ac:dyDescent="0.35">
      <c r="C78" s="237"/>
    </row>
    <row r="79" spans="2:12" x14ac:dyDescent="0.4">
      <c r="B79" s="218" t="s">
        <v>905</v>
      </c>
      <c r="C79" s="219" t="s">
        <v>950</v>
      </c>
      <c r="D79" s="219" t="s">
        <v>79</v>
      </c>
      <c r="E79" s="219" t="s">
        <v>80</v>
      </c>
      <c r="F79" s="219" t="s">
        <v>81</v>
      </c>
      <c r="G79" s="219" t="s">
        <v>9</v>
      </c>
      <c r="H79" s="219" t="s">
        <v>7</v>
      </c>
      <c r="I79" s="219" t="s">
        <v>8</v>
      </c>
      <c r="J79" s="219" t="s">
        <v>3</v>
      </c>
      <c r="K79" s="219"/>
      <c r="L79" s="220" t="s">
        <v>6</v>
      </c>
    </row>
    <row r="80" spans="2:12" ht="19.5" thickBot="1" x14ac:dyDescent="0.45">
      <c r="B80" s="282"/>
      <c r="C80" s="283"/>
      <c r="D80" s="283"/>
      <c r="E80" s="283"/>
      <c r="F80" s="283"/>
      <c r="G80" s="283"/>
      <c r="H80" s="283"/>
      <c r="I80" s="283"/>
      <c r="J80" s="283"/>
      <c r="K80" s="283"/>
      <c r="L80" s="284" t="s">
        <v>862</v>
      </c>
    </row>
    <row r="81" spans="2:12" ht="19.5" thickTop="1" x14ac:dyDescent="0.4">
      <c r="B81" s="277" t="s">
        <v>1003</v>
      </c>
      <c r="C81" s="235"/>
      <c r="D81" s="230"/>
      <c r="E81" s="230"/>
      <c r="F81" s="230"/>
      <c r="G81" s="230"/>
      <c r="H81" s="230"/>
      <c r="I81" s="230"/>
      <c r="J81" s="230"/>
      <c r="K81" s="230"/>
      <c r="L81" s="231"/>
    </row>
    <row r="82" spans="2:12" x14ac:dyDescent="0.4">
      <c r="B82" s="222" t="s">
        <v>901</v>
      </c>
      <c r="C82" s="235"/>
      <c r="D82" s="240">
        <v>3.7143664287531575</v>
      </c>
      <c r="E82" s="240">
        <v>13.629634345471375</v>
      </c>
      <c r="F82" s="240">
        <v>13.34847397051182</v>
      </c>
      <c r="G82" s="240">
        <v>13.612571684341933</v>
      </c>
      <c r="H82" s="240">
        <v>10.930209898572073</v>
      </c>
      <c r="I82" s="240">
        <v>10.413845966857128</v>
      </c>
      <c r="J82" s="240">
        <v>11.812272191367445</v>
      </c>
      <c r="K82" s="240"/>
      <c r="L82" s="241">
        <v>2.8565974538296457</v>
      </c>
    </row>
    <row r="83" spans="2:12" x14ac:dyDescent="0.4">
      <c r="B83" s="244" t="s">
        <v>13</v>
      </c>
      <c r="C83" s="245"/>
      <c r="D83" s="246">
        <v>2.6764582603805431</v>
      </c>
      <c r="E83" s="246">
        <v>5.4781536953927068</v>
      </c>
      <c r="F83" s="246">
        <v>3.8042583204473068</v>
      </c>
      <c r="G83" s="246">
        <v>4.7139209005234273</v>
      </c>
      <c r="H83" s="246">
        <v>4.5714470304396349</v>
      </c>
      <c r="I83" s="246">
        <v>8.3958390299183385</v>
      </c>
      <c r="J83" s="246">
        <v>9.0654038692254737</v>
      </c>
      <c r="K83" s="246"/>
      <c r="L83" s="247">
        <v>2.7466775763452134</v>
      </c>
    </row>
    <row r="84" spans="2:12" x14ac:dyDescent="0.4">
      <c r="B84" s="244" t="s">
        <v>960</v>
      </c>
      <c r="C84" s="245"/>
      <c r="D84" s="246">
        <v>7.9232241311138596</v>
      </c>
      <c r="E84" s="246">
        <v>48.446187943782149</v>
      </c>
      <c r="F84" s="246">
        <v>41.823870006273324</v>
      </c>
      <c r="G84" s="246">
        <v>32.689976093032435</v>
      </c>
      <c r="H84" s="246">
        <v>20.572240825263897</v>
      </c>
      <c r="I84" s="246">
        <v>12.526864633266976</v>
      </c>
      <c r="J84" s="246">
        <v>1.9623600290333387</v>
      </c>
      <c r="K84" s="246"/>
      <c r="L84" s="247">
        <v>4.089704178129816</v>
      </c>
    </row>
    <row r="85" spans="2:12" x14ac:dyDescent="0.4">
      <c r="B85" s="244" t="s">
        <v>961</v>
      </c>
      <c r="C85" s="245"/>
      <c r="D85" s="246">
        <v>9.643606780105074</v>
      </c>
      <c r="E85" s="246">
        <v>11.381908383043914</v>
      </c>
      <c r="F85" s="246">
        <v>11.361078556562587</v>
      </c>
      <c r="G85" s="246">
        <v>19.133562995567143</v>
      </c>
      <c r="H85" s="246">
        <v>26.058653369887352</v>
      </c>
      <c r="I85" s="246">
        <v>26.839159432786296</v>
      </c>
      <c r="J85" s="246">
        <v>222.5701651375951</v>
      </c>
      <c r="K85" s="246"/>
      <c r="L85" s="247">
        <v>0.2520308042822883</v>
      </c>
    </row>
    <row r="86" spans="2:12" x14ac:dyDescent="0.4">
      <c r="B86" s="244" t="s">
        <v>31</v>
      </c>
      <c r="C86" s="245"/>
      <c r="D86" s="246">
        <v>-2.4774113456348501</v>
      </c>
      <c r="E86" s="246">
        <v>-13.78616755909372</v>
      </c>
      <c r="F86" s="246">
        <v>-12.631470900081421</v>
      </c>
      <c r="G86" s="246">
        <v>-19.394432036241728</v>
      </c>
      <c r="H86" s="246">
        <v>17.793315476155147</v>
      </c>
      <c r="I86" s="246">
        <v>-1.6029936474443285</v>
      </c>
      <c r="J86" s="246">
        <v>14.616701061250549</v>
      </c>
      <c r="K86" s="246"/>
      <c r="L86" s="247">
        <v>-50.401911989098821</v>
      </c>
    </row>
    <row r="87" spans="2:12" x14ac:dyDescent="0.4">
      <c r="B87" s="222" t="s">
        <v>916</v>
      </c>
      <c r="C87" s="235"/>
      <c r="D87" s="240">
        <v>10.366250665599219</v>
      </c>
      <c r="E87" s="240">
        <v>14.616650586061454</v>
      </c>
      <c r="F87" s="240">
        <v>20.09173814547005</v>
      </c>
      <c r="G87" s="240">
        <v>8.6516332721808133</v>
      </c>
      <c r="H87" s="240">
        <v>10.918659259822805</v>
      </c>
      <c r="I87" s="240">
        <v>4.2432559453089214</v>
      </c>
      <c r="J87" s="240">
        <v>9.413069393191531E-2</v>
      </c>
      <c r="K87" s="240"/>
      <c r="L87" s="241">
        <v>12.372964509130435</v>
      </c>
    </row>
    <row r="88" spans="2:12" x14ac:dyDescent="0.4">
      <c r="B88" s="244" t="s">
        <v>13</v>
      </c>
      <c r="C88" s="245"/>
      <c r="D88" s="246">
        <v>3.8475718478594434</v>
      </c>
      <c r="E88" s="246">
        <v>13.149583157681954</v>
      </c>
      <c r="F88" s="246">
        <v>9.007266319626229</v>
      </c>
      <c r="G88" s="246">
        <v>7.7936835851027508</v>
      </c>
      <c r="H88" s="246">
        <v>17.309146365548635</v>
      </c>
      <c r="I88" s="246">
        <v>9.4523203888105645</v>
      </c>
      <c r="J88" s="246">
        <v>6.0359393192859434</v>
      </c>
      <c r="K88" s="246"/>
      <c r="L88" s="247">
        <v>-47.468324380761665</v>
      </c>
    </row>
    <row r="89" spans="2:12" x14ac:dyDescent="0.4">
      <c r="B89" s="244" t="s">
        <v>960</v>
      </c>
      <c r="C89" s="245"/>
      <c r="D89" s="246">
        <v>31.918888223019025</v>
      </c>
      <c r="E89" s="246">
        <v>26.651971379225682</v>
      </c>
      <c r="F89" s="246">
        <v>86.130864057864983</v>
      </c>
      <c r="G89" s="246">
        <v>19.104496532245395</v>
      </c>
      <c r="H89" s="246">
        <v>0.11843231025361334</v>
      </c>
      <c r="I89" s="246">
        <v>26.680710977945822</v>
      </c>
      <c r="J89" s="246">
        <v>-2.1082166014392389</v>
      </c>
      <c r="K89" s="246"/>
      <c r="L89" s="247">
        <v>-37.001900735812285</v>
      </c>
    </row>
    <row r="90" spans="2:12" x14ac:dyDescent="0.4">
      <c r="B90" s="244" t="s">
        <v>961</v>
      </c>
      <c r="C90" s="245"/>
      <c r="D90" s="246">
        <v>37.13581649423601</v>
      </c>
      <c r="E90" s="246">
        <v>-18.996927083917249</v>
      </c>
      <c r="F90" s="246">
        <v>25.792307375976264</v>
      </c>
      <c r="G90" s="246">
        <v>31.543985277256613</v>
      </c>
      <c r="H90" s="246">
        <v>18.229404721325725</v>
      </c>
      <c r="I90" s="246">
        <v>-13.061213497183378</v>
      </c>
      <c r="J90" s="246">
        <v>127.21209055958096</v>
      </c>
      <c r="K90" s="246"/>
      <c r="L90" s="247">
        <v>-50.635706966608986</v>
      </c>
    </row>
    <row r="91" spans="2:12" x14ac:dyDescent="0.4">
      <c r="B91" s="244" t="s">
        <v>31</v>
      </c>
      <c r="C91" s="245"/>
      <c r="D91" s="246" t="s">
        <v>1129</v>
      </c>
      <c r="E91" s="246" t="s">
        <v>1129</v>
      </c>
      <c r="F91" s="246">
        <v>-20.43787654867738</v>
      </c>
      <c r="G91" s="246">
        <v>-93.242341853423824</v>
      </c>
      <c r="H91" s="246">
        <v>631.95342214632467</v>
      </c>
      <c r="I91" s="246" t="s">
        <v>1129</v>
      </c>
      <c r="J91" s="246" t="s">
        <v>1129</v>
      </c>
      <c r="K91" s="246"/>
      <c r="L91" s="247" t="s">
        <v>1129</v>
      </c>
    </row>
    <row r="92" spans="2:12" x14ac:dyDescent="0.4">
      <c r="B92" s="222" t="s">
        <v>917</v>
      </c>
      <c r="C92" s="235"/>
      <c r="D92" s="240">
        <v>9.6031126747408102</v>
      </c>
      <c r="E92" s="240">
        <v>14.844945878053405</v>
      </c>
      <c r="F92" s="240">
        <v>20.329402816973353</v>
      </c>
      <c r="G92" s="240">
        <v>7.2534185013754859</v>
      </c>
      <c r="H92" s="240">
        <v>13.042007717814496</v>
      </c>
      <c r="I92" s="240">
        <v>3.6437522400369904</v>
      </c>
      <c r="J92" s="240">
        <v>7.146956188234399</v>
      </c>
      <c r="K92" s="240"/>
      <c r="L92" s="241">
        <v>8.7261839748631544</v>
      </c>
    </row>
    <row r="93" spans="2:12" x14ac:dyDescent="0.4">
      <c r="B93" s="222" t="s">
        <v>900</v>
      </c>
      <c r="C93" s="235"/>
      <c r="D93" s="240">
        <v>24.069666831645907</v>
      </c>
      <c r="E93" s="240">
        <v>9.5908286831938305</v>
      </c>
      <c r="F93" s="240">
        <v>29.385389266847461</v>
      </c>
      <c r="G93" s="240">
        <v>35.149939414529129</v>
      </c>
      <c r="H93" s="240">
        <v>-25.342314567789604</v>
      </c>
      <c r="I93" s="240">
        <v>-1.0160263525618496</v>
      </c>
      <c r="J93" s="240">
        <v>-9.4069414925831101</v>
      </c>
      <c r="K93" s="240"/>
      <c r="L93" s="241">
        <v>10.728395636012333</v>
      </c>
    </row>
    <row r="94" spans="2:12" x14ac:dyDescent="0.4">
      <c r="B94" s="222" t="s">
        <v>102</v>
      </c>
      <c r="C94" s="235"/>
      <c r="D94" s="240" t="s">
        <v>1129</v>
      </c>
      <c r="E94" s="240">
        <v>22.715437736548605</v>
      </c>
      <c r="F94" s="240">
        <v>25.956031338795537</v>
      </c>
      <c r="G94" s="240">
        <v>13.331313328384265</v>
      </c>
      <c r="H94" s="240">
        <v>13.283859968850553</v>
      </c>
      <c r="I94" s="240">
        <v>6.1337650795507459</v>
      </c>
      <c r="J94" s="240">
        <v>6.1135094298132131</v>
      </c>
      <c r="K94" s="240"/>
      <c r="L94" s="241">
        <v>7.8330947580122379</v>
      </c>
    </row>
    <row r="95" spans="2:12" x14ac:dyDescent="0.4">
      <c r="B95" s="244" t="s">
        <v>13</v>
      </c>
      <c r="C95" s="245"/>
      <c r="D95" s="246" t="s">
        <v>1129</v>
      </c>
      <c r="E95" s="246">
        <v>13.230475732468916</v>
      </c>
      <c r="F95" s="246">
        <v>8.9906954704978439</v>
      </c>
      <c r="G95" s="246">
        <v>7.6556343614547107</v>
      </c>
      <c r="H95" s="246">
        <v>16.893478340946146</v>
      </c>
      <c r="I95" s="246">
        <v>9.4072704914943461</v>
      </c>
      <c r="J95" s="246">
        <v>6.1029471853611295</v>
      </c>
      <c r="K95" s="246"/>
      <c r="L95" s="247">
        <v>-43.717525479967158</v>
      </c>
    </row>
    <row r="96" spans="2:12" x14ac:dyDescent="0.4">
      <c r="B96" s="244" t="s">
        <v>960</v>
      </c>
      <c r="C96" s="245"/>
      <c r="D96" s="246" t="s">
        <v>1129</v>
      </c>
      <c r="E96" s="246">
        <v>51.213935614127834</v>
      </c>
      <c r="F96" s="246">
        <v>74.32339923386489</v>
      </c>
      <c r="G96" s="246">
        <v>24.53837788407305</v>
      </c>
      <c r="H96" s="246">
        <v>10.131583826679247</v>
      </c>
      <c r="I96" s="246">
        <v>17.071100230905966</v>
      </c>
      <c r="J96" s="246">
        <v>-1.022698362652108</v>
      </c>
      <c r="K96" s="246"/>
      <c r="L96" s="247">
        <v>-18.270261947048883</v>
      </c>
    </row>
    <row r="97" spans="2:12" x14ac:dyDescent="0.4">
      <c r="B97" s="252" t="s">
        <v>961</v>
      </c>
      <c r="C97" s="253"/>
      <c r="D97" s="289" t="s">
        <v>1129</v>
      </c>
      <c r="E97" s="289">
        <v>-11.509604551089458</v>
      </c>
      <c r="F97" s="289">
        <v>23.182370146152454</v>
      </c>
      <c r="G97" s="289">
        <v>32.652216102036832</v>
      </c>
      <c r="H97" s="289">
        <v>19.500293539089331</v>
      </c>
      <c r="I97" s="289">
        <v>-6.6585768963365659</v>
      </c>
      <c r="J97" s="289">
        <v>252.90774042978637</v>
      </c>
      <c r="K97" s="289"/>
      <c r="L97" s="290">
        <v>-26.515612637007212</v>
      </c>
    </row>
    <row r="98" spans="2:12" x14ac:dyDescent="0.4">
      <c r="B98" s="221" t="s">
        <v>904</v>
      </c>
      <c r="C98" s="234"/>
      <c r="D98" s="228"/>
      <c r="E98" s="228"/>
      <c r="F98" s="228"/>
      <c r="G98" s="228"/>
      <c r="H98" s="228"/>
      <c r="I98" s="228"/>
      <c r="J98" s="228"/>
      <c r="K98" s="228"/>
      <c r="L98" s="229"/>
    </row>
    <row r="99" spans="2:12" x14ac:dyDescent="0.4">
      <c r="B99" s="222" t="s">
        <v>895</v>
      </c>
      <c r="C99" s="235"/>
      <c r="D99" s="242">
        <v>5.5871777031887611</v>
      </c>
      <c r="E99" s="242">
        <v>5.6357093662877009</v>
      </c>
      <c r="F99" s="242">
        <v>5.970985843675928</v>
      </c>
      <c r="G99" s="242">
        <v>5.7102603571279928</v>
      </c>
      <c r="H99" s="242">
        <v>5.709665774690893</v>
      </c>
      <c r="I99" s="242">
        <v>5.3905752987893605</v>
      </c>
      <c r="J99" s="242">
        <v>4.825632624199196</v>
      </c>
      <c r="K99" s="242"/>
      <c r="L99" s="243">
        <v>4.4604316546762588</v>
      </c>
    </row>
    <row r="100" spans="2:12" x14ac:dyDescent="0.4">
      <c r="B100" s="244" t="s">
        <v>13</v>
      </c>
      <c r="C100" s="245"/>
      <c r="D100" s="248">
        <v>9.7410807768671361</v>
      </c>
      <c r="E100" s="248">
        <v>10.449549890594731</v>
      </c>
      <c r="F100" s="248">
        <v>10.973315413784968</v>
      </c>
      <c r="G100" s="248">
        <v>11.296053852445851</v>
      </c>
      <c r="H100" s="248">
        <v>12.672010117101646</v>
      </c>
      <c r="I100" s="248">
        <v>12.795518017296196</v>
      </c>
      <c r="J100" s="248">
        <v>12.440102213050967</v>
      </c>
      <c r="K100" s="248"/>
      <c r="L100" s="249">
        <v>5.9530386740331496</v>
      </c>
    </row>
    <row r="101" spans="2:12" x14ac:dyDescent="0.4">
      <c r="B101" s="244" t="s">
        <v>960</v>
      </c>
      <c r="C101" s="245"/>
      <c r="D101" s="248">
        <v>5.7586002759716894</v>
      </c>
      <c r="E101" s="248">
        <v>4.9131479052393994</v>
      </c>
      <c r="F101" s="248">
        <v>6.4480574730181042</v>
      </c>
      <c r="G101" s="248">
        <v>5.7878723137032138</v>
      </c>
      <c r="H101" s="248">
        <v>4.8060208427217619</v>
      </c>
      <c r="I101" s="248">
        <v>5.4105314256736801</v>
      </c>
      <c r="J101" s="248">
        <v>5.1945303172890416</v>
      </c>
      <c r="K101" s="248"/>
      <c r="L101" s="249">
        <v>3.119429590017825</v>
      </c>
    </row>
    <row r="102" spans="2:12" x14ac:dyDescent="0.4">
      <c r="B102" s="244" t="s">
        <v>961</v>
      </c>
      <c r="C102" s="245"/>
      <c r="D102" s="248">
        <v>12.369646855019587</v>
      </c>
      <c r="E102" s="248">
        <v>8.995890092828402</v>
      </c>
      <c r="F102" s="248">
        <v>10.161663180217854</v>
      </c>
      <c r="G102" s="248">
        <v>11.220227433479476</v>
      </c>
      <c r="H102" s="248">
        <v>10.523361743407717</v>
      </c>
      <c r="I102" s="248">
        <v>7.2129798399274536</v>
      </c>
      <c r="J102" s="248">
        <v>5.080681370191046</v>
      </c>
      <c r="K102" s="248"/>
      <c r="L102" s="249">
        <v>2.6470588235294117</v>
      </c>
    </row>
    <row r="103" spans="2:12" x14ac:dyDescent="0.4">
      <c r="B103" s="244" t="s">
        <v>31</v>
      </c>
      <c r="C103" s="245"/>
      <c r="D103" s="248" t="s">
        <v>1129</v>
      </c>
      <c r="E103" s="248">
        <v>17.716460208257725</v>
      </c>
      <c r="F103" s="248">
        <v>16.133488897332938</v>
      </c>
      <c r="G103" s="248">
        <v>1.3525691268471371</v>
      </c>
      <c r="H103" s="248">
        <v>8.4047010399808055</v>
      </c>
      <c r="I103" s="248" t="s">
        <v>1129</v>
      </c>
      <c r="J103" s="248" t="s">
        <v>1129</v>
      </c>
      <c r="K103" s="248"/>
      <c r="L103" s="249" t="s">
        <v>1129</v>
      </c>
    </row>
    <row r="104" spans="2:12" x14ac:dyDescent="0.4">
      <c r="B104" s="222" t="s">
        <v>896</v>
      </c>
      <c r="C104" s="235"/>
      <c r="D104" s="242">
        <v>5.5435874026836629</v>
      </c>
      <c r="E104" s="242">
        <v>5.602878147929526</v>
      </c>
      <c r="F104" s="242">
        <v>5.9479493457673165</v>
      </c>
      <c r="G104" s="242">
        <v>5.6150291376115824</v>
      </c>
      <c r="H104" s="242">
        <v>5.7219234299656021</v>
      </c>
      <c r="I104" s="242">
        <v>5.3710801314703831</v>
      </c>
      <c r="J104" s="242">
        <v>5.146974265447267</v>
      </c>
      <c r="K104" s="242"/>
      <c r="L104" s="243">
        <v>4.3525179856115104</v>
      </c>
    </row>
    <row r="105" spans="2:12" x14ac:dyDescent="0.4">
      <c r="B105" s="222" t="s">
        <v>897</v>
      </c>
      <c r="C105" s="235"/>
      <c r="D105" s="242">
        <v>3.7808292652735322</v>
      </c>
      <c r="E105" s="242">
        <v>3.6464450024652457</v>
      </c>
      <c r="F105" s="242">
        <v>4.1623560473064387</v>
      </c>
      <c r="G105" s="242">
        <v>4.9514077471823805</v>
      </c>
      <c r="H105" s="242">
        <v>3.332371248316822</v>
      </c>
      <c r="I105" s="242">
        <v>2.9874092776904466</v>
      </c>
      <c r="J105" s="242">
        <v>2.4204726205385665</v>
      </c>
      <c r="K105" s="242"/>
      <c r="L105" s="243">
        <v>1.7985611510791366</v>
      </c>
    </row>
    <row r="106" spans="2:12" x14ac:dyDescent="0.4">
      <c r="B106" s="222" t="s">
        <v>894</v>
      </c>
      <c r="C106" s="235"/>
      <c r="D106" s="242">
        <v>6.472643621638742</v>
      </c>
      <c r="E106" s="242">
        <v>6.990194942695716</v>
      </c>
      <c r="F106" s="242">
        <v>7.7677023997299424</v>
      </c>
      <c r="G106" s="242">
        <v>7.7484727390143435</v>
      </c>
      <c r="H106" s="242">
        <v>7.9128751450262591</v>
      </c>
      <c r="I106" s="242">
        <v>7.6061405559418898</v>
      </c>
      <c r="J106" s="242">
        <v>7.2184765749688271</v>
      </c>
      <c r="K106" s="242"/>
      <c r="L106" s="243">
        <v>6.8705035971223012</v>
      </c>
    </row>
    <row r="107" spans="2:12" x14ac:dyDescent="0.4">
      <c r="B107" s="244" t="s">
        <v>13</v>
      </c>
      <c r="C107" s="245"/>
      <c r="D107" s="248">
        <v>9.8458181722952745</v>
      </c>
      <c r="E107" s="248">
        <v>10.569455726765135</v>
      </c>
      <c r="F107" s="248">
        <v>11.097544060751249</v>
      </c>
      <c r="G107" s="248">
        <v>11.409305806143278</v>
      </c>
      <c r="H107" s="248">
        <v>12.753705519131071</v>
      </c>
      <c r="I107" s="248">
        <v>12.872709155517558</v>
      </c>
      <c r="J107" s="248">
        <v>12.523058011118641</v>
      </c>
      <c r="K107" s="248"/>
      <c r="L107" s="249">
        <v>6.4502762430939224</v>
      </c>
    </row>
    <row r="108" spans="2:12" x14ac:dyDescent="0.4">
      <c r="B108" s="244" t="s">
        <v>960</v>
      </c>
      <c r="C108" s="245"/>
      <c r="D108" s="248">
        <v>9.0254256782201683</v>
      </c>
      <c r="E108" s="248">
        <v>9.1937028245772847</v>
      </c>
      <c r="F108" s="248">
        <v>11.300478035576139</v>
      </c>
      <c r="G108" s="248">
        <v>10.606251092234151</v>
      </c>
      <c r="H108" s="248">
        <v>9.687828834034919</v>
      </c>
      <c r="I108" s="248">
        <v>10.079057868940774</v>
      </c>
      <c r="J108" s="248">
        <v>9.7839825464060883</v>
      </c>
      <c r="K108" s="248"/>
      <c r="L108" s="249">
        <v>7.5757575757575761</v>
      </c>
    </row>
    <row r="109" spans="2:12" x14ac:dyDescent="0.4">
      <c r="B109" s="252" t="s">
        <v>961</v>
      </c>
      <c r="C109" s="253"/>
      <c r="D109" s="287">
        <v>13.862452221016335</v>
      </c>
      <c r="E109" s="287">
        <v>11.013403314214608</v>
      </c>
      <c r="F109" s="287">
        <v>12.182507041105676</v>
      </c>
      <c r="G109" s="287">
        <v>13.564914168994232</v>
      </c>
      <c r="H109" s="287">
        <v>12.859182465410873</v>
      </c>
      <c r="I109" s="287">
        <v>9.4631216151127013</v>
      </c>
      <c r="J109" s="287">
        <v>10.35312383951304</v>
      </c>
      <c r="K109" s="287"/>
      <c r="L109" s="288">
        <v>7.4509803921568629</v>
      </c>
    </row>
    <row r="110" spans="2:12" x14ac:dyDescent="0.4">
      <c r="B110" s="221" t="s">
        <v>1095</v>
      </c>
      <c r="C110" s="234"/>
      <c r="D110" s="228"/>
      <c r="E110" s="228"/>
      <c r="F110" s="228"/>
      <c r="G110" s="228"/>
      <c r="H110" s="228"/>
      <c r="I110" s="228"/>
      <c r="J110" s="228"/>
      <c r="K110" s="228"/>
      <c r="L110" s="229"/>
    </row>
    <row r="111" spans="2:12" x14ac:dyDescent="0.4">
      <c r="B111" s="222" t="s">
        <v>1184</v>
      </c>
      <c r="C111" s="235" t="s">
        <v>955</v>
      </c>
      <c r="D111" s="291">
        <v>28.51</v>
      </c>
      <c r="E111" s="291">
        <v>29.53</v>
      </c>
      <c r="F111" s="291">
        <v>37.5</v>
      </c>
      <c r="G111" s="291">
        <v>50.33</v>
      </c>
      <c r="H111" s="291">
        <v>37.51</v>
      </c>
      <c r="I111" s="291">
        <v>37.08</v>
      </c>
      <c r="J111" s="291">
        <v>33.53</v>
      </c>
      <c r="K111" s="291"/>
      <c r="L111" s="292">
        <v>26.69</v>
      </c>
    </row>
    <row r="112" spans="2:12" x14ac:dyDescent="0.4">
      <c r="B112" s="222" t="s">
        <v>918</v>
      </c>
      <c r="C112" s="235" t="s">
        <v>955</v>
      </c>
      <c r="D112" s="291">
        <v>112.54</v>
      </c>
      <c r="E112" s="291">
        <v>127.15</v>
      </c>
      <c r="F112" s="291">
        <v>148</v>
      </c>
      <c r="G112" s="291">
        <v>177.7</v>
      </c>
      <c r="H112" s="291">
        <v>195.51</v>
      </c>
      <c r="I112" s="291">
        <v>212.96</v>
      </c>
      <c r="J112" s="291">
        <v>227.83</v>
      </c>
      <c r="K112" s="291"/>
      <c r="L112" s="292" t="s">
        <v>1129</v>
      </c>
    </row>
    <row r="113" spans="2:12" x14ac:dyDescent="0.4">
      <c r="B113" s="222" t="s">
        <v>919</v>
      </c>
      <c r="C113" s="235" t="s">
        <v>955</v>
      </c>
      <c r="D113" s="291">
        <v>14.3</v>
      </c>
      <c r="E113" s="291">
        <v>15</v>
      </c>
      <c r="F113" s="291">
        <v>19</v>
      </c>
      <c r="G113" s="291">
        <v>19.5</v>
      </c>
      <c r="H113" s="291">
        <v>19.5</v>
      </c>
      <c r="I113" s="291">
        <v>20</v>
      </c>
      <c r="J113" s="291">
        <v>20</v>
      </c>
      <c r="K113" s="291"/>
      <c r="L113" s="292">
        <v>20</v>
      </c>
    </row>
    <row r="114" spans="2:12" x14ac:dyDescent="0.4">
      <c r="B114" s="222" t="s">
        <v>920</v>
      </c>
      <c r="C114" s="235"/>
      <c r="D114" s="242">
        <v>50.3</v>
      </c>
      <c r="E114" s="242">
        <v>50.8</v>
      </c>
      <c r="F114" s="242">
        <v>50.7</v>
      </c>
      <c r="G114" s="242">
        <v>38.700000000000003</v>
      </c>
      <c r="H114" s="242">
        <v>52</v>
      </c>
      <c r="I114" s="242">
        <v>53.9</v>
      </c>
      <c r="J114" s="242">
        <v>59.6</v>
      </c>
      <c r="K114" s="242"/>
      <c r="L114" s="243">
        <v>74.900000000000006</v>
      </c>
    </row>
    <row r="115" spans="2:12" x14ac:dyDescent="0.4">
      <c r="B115" s="224" t="s">
        <v>913</v>
      </c>
      <c r="C115" s="236" t="s">
        <v>954</v>
      </c>
      <c r="D115" s="232">
        <v>91136700</v>
      </c>
      <c r="E115" s="232">
        <v>93350700</v>
      </c>
      <c r="F115" s="232">
        <v>94125600</v>
      </c>
      <c r="G115" s="232">
        <v>94325700</v>
      </c>
      <c r="H115" s="232">
        <v>94437900</v>
      </c>
      <c r="I115" s="232">
        <v>94579550</v>
      </c>
      <c r="J115" s="232">
        <v>94653362</v>
      </c>
      <c r="K115" s="232"/>
      <c r="L115" s="233" t="s">
        <v>1129</v>
      </c>
    </row>
    <row r="116" spans="2:12" x14ac:dyDescent="0.4">
      <c r="B116" s="227" t="s">
        <v>76</v>
      </c>
      <c r="C116" s="234"/>
      <c r="D116" s="228"/>
      <c r="E116" s="228"/>
      <c r="F116" s="228"/>
      <c r="G116" s="228"/>
      <c r="H116" s="228"/>
      <c r="I116" s="228"/>
      <c r="J116" s="228"/>
      <c r="K116" s="228"/>
      <c r="L116" s="229"/>
    </row>
    <row r="117" spans="2:12" x14ac:dyDescent="0.4">
      <c r="B117" s="222" t="s">
        <v>1155</v>
      </c>
      <c r="C117" s="235"/>
      <c r="D117" s="242">
        <v>26.4</v>
      </c>
      <c r="E117" s="242">
        <v>24.5</v>
      </c>
      <c r="F117" s="242">
        <v>27.2</v>
      </c>
      <c r="G117" s="242">
        <v>30.9</v>
      </c>
      <c r="H117" s="242">
        <v>20.100000000000001</v>
      </c>
      <c r="I117" s="242">
        <v>18.100000000000001</v>
      </c>
      <c r="J117" s="242">
        <v>15.2</v>
      </c>
      <c r="K117" s="242"/>
      <c r="L117" s="243">
        <v>12</v>
      </c>
    </row>
    <row r="118" spans="2:12" x14ac:dyDescent="0.4">
      <c r="B118" s="222" t="s">
        <v>898</v>
      </c>
      <c r="C118" s="235"/>
      <c r="D118" s="242">
        <v>10.7</v>
      </c>
      <c r="E118" s="242">
        <v>8.8000000000000007</v>
      </c>
      <c r="F118" s="242">
        <v>8.4</v>
      </c>
      <c r="G118" s="242">
        <v>9.1999999999999993</v>
      </c>
      <c r="H118" s="242">
        <v>6</v>
      </c>
      <c r="I118" s="242">
        <v>5.4</v>
      </c>
      <c r="J118" s="242">
        <v>4.5</v>
      </c>
      <c r="K118" s="242"/>
      <c r="L118" s="243" t="s">
        <v>1129</v>
      </c>
    </row>
    <row r="119" spans="2:12" x14ac:dyDescent="0.4">
      <c r="B119" s="222" t="s">
        <v>914</v>
      </c>
      <c r="C119" s="235"/>
      <c r="D119" s="242" t="s">
        <v>1129</v>
      </c>
      <c r="E119" s="242" t="s">
        <v>1129</v>
      </c>
      <c r="F119" s="242" t="s">
        <v>1129</v>
      </c>
      <c r="G119" s="242" t="s">
        <v>1129</v>
      </c>
      <c r="H119" s="242">
        <v>10</v>
      </c>
      <c r="I119" s="242">
        <v>8.8000000000000007</v>
      </c>
      <c r="J119" s="242">
        <v>9.1</v>
      </c>
      <c r="K119" s="242"/>
      <c r="L119" s="243">
        <v>9.1</v>
      </c>
    </row>
    <row r="120" spans="2:12" x14ac:dyDescent="0.4">
      <c r="B120" s="222" t="s">
        <v>1142</v>
      </c>
      <c r="C120" s="235"/>
      <c r="D120" s="242" t="s">
        <v>1129</v>
      </c>
      <c r="E120" s="242" t="s">
        <v>1129</v>
      </c>
      <c r="F120" s="242" t="s">
        <v>1129</v>
      </c>
      <c r="G120" s="242">
        <v>5.4</v>
      </c>
      <c r="H120" s="242">
        <v>6</v>
      </c>
      <c r="I120" s="242">
        <v>6.1</v>
      </c>
      <c r="J120" s="242">
        <v>6.1</v>
      </c>
      <c r="K120" s="242"/>
      <c r="L120" s="243" t="s">
        <v>1129</v>
      </c>
    </row>
    <row r="121" spans="2:12" x14ac:dyDescent="0.4">
      <c r="B121" s="222" t="s">
        <v>921</v>
      </c>
      <c r="C121" s="235"/>
      <c r="D121" s="242">
        <v>43.1</v>
      </c>
      <c r="E121" s="242">
        <v>31.5</v>
      </c>
      <c r="F121" s="242">
        <v>30.4</v>
      </c>
      <c r="G121" s="242">
        <v>29</v>
      </c>
      <c r="H121" s="242">
        <v>30.7</v>
      </c>
      <c r="I121" s="242">
        <v>28.5</v>
      </c>
      <c r="J121" s="242">
        <v>30.9</v>
      </c>
      <c r="K121" s="242"/>
      <c r="L121" s="243" t="s">
        <v>1129</v>
      </c>
    </row>
    <row r="122" spans="2:12" x14ac:dyDescent="0.4">
      <c r="B122" s="222" t="s">
        <v>1152</v>
      </c>
      <c r="C122" s="235" t="s">
        <v>957</v>
      </c>
      <c r="D122" s="238" t="s">
        <v>1129</v>
      </c>
      <c r="E122" s="238">
        <v>1</v>
      </c>
      <c r="F122" s="238">
        <v>0.9</v>
      </c>
      <c r="G122" s="238">
        <v>1.5</v>
      </c>
      <c r="H122" s="238">
        <v>1.5</v>
      </c>
      <c r="I122" s="238">
        <v>2.1</v>
      </c>
      <c r="J122" s="238">
        <v>1.5</v>
      </c>
      <c r="K122" s="238"/>
      <c r="L122" s="239" t="s">
        <v>1129</v>
      </c>
    </row>
    <row r="123" spans="2:12" x14ac:dyDescent="0.4">
      <c r="B123" s="224" t="s">
        <v>1153</v>
      </c>
      <c r="C123" s="236" t="s">
        <v>957</v>
      </c>
      <c r="D123" s="297">
        <v>0.4</v>
      </c>
      <c r="E123" s="297">
        <v>1.1000000000000001</v>
      </c>
      <c r="F123" s="297">
        <v>1.1000000000000001</v>
      </c>
      <c r="G123" s="297">
        <v>1.4</v>
      </c>
      <c r="H123" s="297">
        <v>1.2</v>
      </c>
      <c r="I123" s="297">
        <v>1.4</v>
      </c>
      <c r="J123" s="297">
        <v>1.2</v>
      </c>
      <c r="K123" s="297"/>
      <c r="L123" s="298" t="s">
        <v>1129</v>
      </c>
    </row>
    <row r="124" spans="2:12" s="223" customFormat="1" x14ac:dyDescent="0.4">
      <c r="B124" s="296" t="s">
        <v>1154</v>
      </c>
      <c r="C124" s="235" t="s">
        <v>1072</v>
      </c>
      <c r="D124" s="230">
        <v>23747</v>
      </c>
      <c r="E124" s="230">
        <v>25318</v>
      </c>
      <c r="F124" s="230">
        <v>25996</v>
      </c>
      <c r="G124" s="230">
        <v>27174</v>
      </c>
      <c r="H124" s="230">
        <v>29838</v>
      </c>
      <c r="I124" s="230">
        <v>30928</v>
      </c>
      <c r="J124" s="230">
        <v>31982</v>
      </c>
      <c r="K124" s="230"/>
      <c r="L124" s="231" t="s">
        <v>1129</v>
      </c>
    </row>
    <row r="125" spans="2:12" x14ac:dyDescent="0.4">
      <c r="B125" s="244" t="s">
        <v>1074</v>
      </c>
      <c r="C125" s="245"/>
      <c r="D125" s="250">
        <v>20407</v>
      </c>
      <c r="E125" s="250">
        <v>20348</v>
      </c>
      <c r="F125" s="250">
        <v>20402</v>
      </c>
      <c r="G125" s="250">
        <v>20623</v>
      </c>
      <c r="H125" s="250">
        <v>20543</v>
      </c>
      <c r="I125" s="250">
        <v>20612</v>
      </c>
      <c r="J125" s="250">
        <v>21573</v>
      </c>
      <c r="K125" s="250"/>
      <c r="L125" s="251" t="s">
        <v>1129</v>
      </c>
    </row>
    <row r="126" spans="2:12" x14ac:dyDescent="0.4">
      <c r="B126" s="244" t="s">
        <v>1075</v>
      </c>
      <c r="C126" s="245"/>
      <c r="D126" s="250" t="s">
        <v>1129</v>
      </c>
      <c r="E126" s="250" t="s">
        <v>1129</v>
      </c>
      <c r="F126" s="250">
        <v>5150</v>
      </c>
      <c r="G126" s="250">
        <v>6068</v>
      </c>
      <c r="H126" s="250">
        <v>8691</v>
      </c>
      <c r="I126" s="250">
        <v>8661</v>
      </c>
      <c r="J126" s="250">
        <v>8604</v>
      </c>
      <c r="K126" s="250"/>
      <c r="L126" s="251" t="s">
        <v>1129</v>
      </c>
    </row>
    <row r="127" spans="2:12" x14ac:dyDescent="0.4">
      <c r="B127" s="244" t="s">
        <v>1076</v>
      </c>
      <c r="C127" s="245"/>
      <c r="D127" s="250" t="s">
        <v>1129</v>
      </c>
      <c r="E127" s="250" t="s">
        <v>1129</v>
      </c>
      <c r="F127" s="250">
        <v>291</v>
      </c>
      <c r="G127" s="250">
        <v>327</v>
      </c>
      <c r="H127" s="250">
        <v>390</v>
      </c>
      <c r="I127" s="250">
        <v>1332</v>
      </c>
      <c r="J127" s="250">
        <v>1429</v>
      </c>
      <c r="K127" s="250"/>
      <c r="L127" s="251" t="s">
        <v>1129</v>
      </c>
    </row>
    <row r="128" spans="2:12" x14ac:dyDescent="0.4">
      <c r="B128" s="244" t="s">
        <v>1077</v>
      </c>
      <c r="C128" s="245"/>
      <c r="D128" s="250">
        <v>55</v>
      </c>
      <c r="E128" s="250">
        <v>56</v>
      </c>
      <c r="F128" s="250">
        <v>27</v>
      </c>
      <c r="G128" s="250">
        <v>25</v>
      </c>
      <c r="H128" s="250">
        <v>23</v>
      </c>
      <c r="I128" s="250">
        <v>105</v>
      </c>
      <c r="J128" s="250">
        <v>145</v>
      </c>
      <c r="K128" s="250"/>
      <c r="L128" s="251" t="s">
        <v>1129</v>
      </c>
    </row>
    <row r="129" spans="2:12" x14ac:dyDescent="0.4">
      <c r="B129" s="252" t="s">
        <v>1183</v>
      </c>
      <c r="C129" s="253"/>
      <c r="D129" s="254">
        <v>91</v>
      </c>
      <c r="E129" s="254">
        <v>102</v>
      </c>
      <c r="F129" s="254">
        <v>126</v>
      </c>
      <c r="G129" s="254">
        <v>131</v>
      </c>
      <c r="H129" s="254">
        <v>191</v>
      </c>
      <c r="I129" s="254">
        <v>218</v>
      </c>
      <c r="J129" s="254">
        <v>231</v>
      </c>
      <c r="K129" s="254"/>
      <c r="L129" s="255" t="s">
        <v>1129</v>
      </c>
    </row>
    <row r="130" spans="2:12" x14ac:dyDescent="0.4">
      <c r="B130" s="273" t="s">
        <v>1163</v>
      </c>
      <c r="C130" s="226"/>
    </row>
    <row r="131" spans="2:12" x14ac:dyDescent="0.4">
      <c r="B131" s="273" t="s">
        <v>1156</v>
      </c>
      <c r="C131" s="226"/>
    </row>
    <row r="132" spans="2:12" x14ac:dyDescent="0.4">
      <c r="B132" s="273" t="s">
        <v>1157</v>
      </c>
      <c r="C132" s="226"/>
    </row>
    <row r="133" spans="2:12" x14ac:dyDescent="0.4">
      <c r="B133" s="273" t="s">
        <v>1158</v>
      </c>
      <c r="C133" s="226"/>
    </row>
    <row r="134" spans="2:12" x14ac:dyDescent="0.4">
      <c r="B134" s="273" t="s">
        <v>1159</v>
      </c>
      <c r="C134" s="226"/>
    </row>
    <row r="135" spans="2:12" x14ac:dyDescent="0.4">
      <c r="B135" s="274" t="s">
        <v>1160</v>
      </c>
    </row>
    <row r="136" spans="2:12" x14ac:dyDescent="0.4">
      <c r="B136" s="274" t="s">
        <v>1161</v>
      </c>
    </row>
    <row r="137" spans="2:12" x14ac:dyDescent="0.4">
      <c r="C137" s="226"/>
    </row>
    <row r="138" spans="2:12" x14ac:dyDescent="0.4">
      <c r="C138" s="226"/>
      <c r="L138" s="281" t="s">
        <v>1137</v>
      </c>
    </row>
    <row r="139" spans="2:12" x14ac:dyDescent="0.4">
      <c r="B139" s="218" t="s">
        <v>1092</v>
      </c>
      <c r="C139" s="219"/>
      <c r="D139" s="219" t="s">
        <v>79</v>
      </c>
      <c r="E139" s="219" t="s">
        <v>80</v>
      </c>
      <c r="F139" s="219" t="s">
        <v>81</v>
      </c>
      <c r="G139" s="219" t="s">
        <v>9</v>
      </c>
      <c r="H139" s="219" t="s">
        <v>7</v>
      </c>
      <c r="I139" s="219" t="s">
        <v>8</v>
      </c>
      <c r="J139" s="219" t="s">
        <v>3</v>
      </c>
      <c r="K139" s="219" t="s">
        <v>6</v>
      </c>
      <c r="L139" s="220" t="s">
        <v>82</v>
      </c>
    </row>
    <row r="140" spans="2:12" ht="19.5" thickBot="1" x14ac:dyDescent="0.45">
      <c r="B140" s="282"/>
      <c r="C140" s="283"/>
      <c r="D140" s="283"/>
      <c r="E140" s="283"/>
      <c r="F140" s="283"/>
      <c r="G140" s="283"/>
      <c r="H140" s="283"/>
      <c r="I140" s="283"/>
      <c r="J140" s="283"/>
      <c r="K140" s="283"/>
      <c r="L140" s="284" t="s">
        <v>5</v>
      </c>
    </row>
    <row r="141" spans="2:12" ht="19.5" thickTop="1" x14ac:dyDescent="0.4">
      <c r="B141" s="259" t="s">
        <v>133</v>
      </c>
      <c r="C141" s="260"/>
      <c r="D141" s="261">
        <v>14960</v>
      </c>
      <c r="E141" s="261">
        <v>18963</v>
      </c>
      <c r="F141" s="261">
        <v>20594</v>
      </c>
      <c r="G141" s="261">
        <v>25565</v>
      </c>
      <c r="H141" s="261">
        <v>24196</v>
      </c>
      <c r="I141" s="261">
        <v>27918</v>
      </c>
      <c r="J141" s="261">
        <v>28164</v>
      </c>
      <c r="K141" s="261"/>
      <c r="L141" s="262">
        <v>0</v>
      </c>
    </row>
    <row r="142" spans="2:12" x14ac:dyDescent="0.4">
      <c r="B142" s="244" t="s">
        <v>517</v>
      </c>
      <c r="C142" s="245"/>
      <c r="D142" s="250">
        <v>5979</v>
      </c>
      <c r="E142" s="250">
        <v>7678</v>
      </c>
      <c r="F142" s="250">
        <v>9211</v>
      </c>
      <c r="G142" s="250">
        <v>12232</v>
      </c>
      <c r="H142" s="250">
        <v>8973</v>
      </c>
      <c r="I142" s="250">
        <v>10340</v>
      </c>
      <c r="J142" s="250">
        <v>11957</v>
      </c>
      <c r="K142" s="250"/>
      <c r="L142" s="251">
        <v>0</v>
      </c>
    </row>
    <row r="143" spans="2:12" x14ac:dyDescent="0.4">
      <c r="B143" s="244" t="s">
        <v>518</v>
      </c>
      <c r="C143" s="245"/>
      <c r="D143" s="250">
        <v>7614</v>
      </c>
      <c r="E143" s="250">
        <v>9608</v>
      </c>
      <c r="F143" s="250">
        <v>10296</v>
      </c>
      <c r="G143" s="250">
        <v>11995</v>
      </c>
      <c r="H143" s="250">
        <v>13876</v>
      </c>
      <c r="I143" s="250">
        <v>15729</v>
      </c>
      <c r="J143" s="250">
        <v>13850</v>
      </c>
      <c r="K143" s="250"/>
      <c r="L143" s="251">
        <v>0</v>
      </c>
    </row>
    <row r="144" spans="2:12" x14ac:dyDescent="0.4">
      <c r="B144" s="244" t="s">
        <v>134</v>
      </c>
      <c r="C144" s="245"/>
      <c r="D144" s="250">
        <v>94</v>
      </c>
      <c r="E144" s="250">
        <v>58</v>
      </c>
      <c r="F144" s="250">
        <v>53</v>
      </c>
      <c r="G144" s="250">
        <v>56</v>
      </c>
      <c r="H144" s="250">
        <v>45</v>
      </c>
      <c r="I144" s="250">
        <v>27</v>
      </c>
      <c r="J144" s="250">
        <v>83</v>
      </c>
      <c r="K144" s="250"/>
      <c r="L144" s="251">
        <v>0</v>
      </c>
    </row>
    <row r="145" spans="2:12" x14ac:dyDescent="0.4">
      <c r="B145" s="244" t="s">
        <v>31</v>
      </c>
      <c r="C145" s="245"/>
      <c r="D145" s="250">
        <v>1271</v>
      </c>
      <c r="E145" s="250">
        <v>1617</v>
      </c>
      <c r="F145" s="250">
        <v>1032</v>
      </c>
      <c r="G145" s="250">
        <v>1280</v>
      </c>
      <c r="H145" s="250">
        <v>1301</v>
      </c>
      <c r="I145" s="250">
        <v>1821</v>
      </c>
      <c r="J145" s="250">
        <v>2273</v>
      </c>
      <c r="K145" s="250"/>
      <c r="L145" s="251">
        <v>0</v>
      </c>
    </row>
    <row r="146" spans="2:12" x14ac:dyDescent="0.4">
      <c r="B146" s="259" t="s">
        <v>962</v>
      </c>
      <c r="C146" s="260"/>
      <c r="D146" s="261">
        <v>8841</v>
      </c>
      <c r="E146" s="261">
        <v>18740</v>
      </c>
      <c r="F146" s="261">
        <v>25204</v>
      </c>
      <c r="G146" s="261">
        <v>32138</v>
      </c>
      <c r="H146" s="261">
        <v>35906</v>
      </c>
      <c r="I146" s="261">
        <v>42826</v>
      </c>
      <c r="J146" s="261">
        <v>41688</v>
      </c>
      <c r="K146" s="261"/>
      <c r="L146" s="262">
        <v>0</v>
      </c>
    </row>
    <row r="147" spans="2:12" x14ac:dyDescent="0.4">
      <c r="B147" s="263" t="s">
        <v>520</v>
      </c>
      <c r="C147" s="260"/>
      <c r="D147" s="261">
        <v>4390</v>
      </c>
      <c r="E147" s="261">
        <v>8421</v>
      </c>
      <c r="F147" s="261">
        <v>9194</v>
      </c>
      <c r="G147" s="261">
        <v>10421</v>
      </c>
      <c r="H147" s="261">
        <v>12083</v>
      </c>
      <c r="I147" s="261">
        <v>14902</v>
      </c>
      <c r="J147" s="261">
        <v>14711</v>
      </c>
      <c r="K147" s="261"/>
      <c r="L147" s="262">
        <v>0</v>
      </c>
    </row>
    <row r="148" spans="2:12" x14ac:dyDescent="0.4">
      <c r="B148" s="244" t="s">
        <v>135</v>
      </c>
      <c r="C148" s="245"/>
      <c r="D148" s="250">
        <v>2612</v>
      </c>
      <c r="E148" s="250">
        <v>5730</v>
      </c>
      <c r="F148" s="250">
        <v>5981</v>
      </c>
      <c r="G148" s="250">
        <v>6709</v>
      </c>
      <c r="H148" s="250">
        <v>7459</v>
      </c>
      <c r="I148" s="250">
        <v>9224</v>
      </c>
      <c r="J148" s="250">
        <v>9228</v>
      </c>
      <c r="K148" s="250"/>
      <c r="L148" s="251">
        <v>0</v>
      </c>
    </row>
    <row r="149" spans="2:12" x14ac:dyDescent="0.4">
      <c r="B149" s="244" t="s">
        <v>136</v>
      </c>
      <c r="C149" s="245"/>
      <c r="D149" s="250">
        <v>918</v>
      </c>
      <c r="E149" s="250">
        <v>1267</v>
      </c>
      <c r="F149" s="250">
        <v>1247</v>
      </c>
      <c r="G149" s="250">
        <v>1142</v>
      </c>
      <c r="H149" s="250">
        <v>1512</v>
      </c>
      <c r="I149" s="250">
        <v>2677</v>
      </c>
      <c r="J149" s="250">
        <v>2695</v>
      </c>
      <c r="K149" s="250"/>
      <c r="L149" s="251">
        <v>0</v>
      </c>
    </row>
    <row r="150" spans="2:12" x14ac:dyDescent="0.4">
      <c r="B150" s="244" t="s">
        <v>31</v>
      </c>
      <c r="C150" s="245"/>
      <c r="D150" s="250">
        <v>859</v>
      </c>
      <c r="E150" s="250">
        <v>1423</v>
      </c>
      <c r="F150" s="250">
        <v>1965</v>
      </c>
      <c r="G150" s="250">
        <v>2570</v>
      </c>
      <c r="H150" s="250">
        <v>3111</v>
      </c>
      <c r="I150" s="250">
        <v>3001</v>
      </c>
      <c r="J150" s="250">
        <v>2787</v>
      </c>
      <c r="K150" s="250"/>
      <c r="L150" s="251">
        <v>0</v>
      </c>
    </row>
    <row r="151" spans="2:12" x14ac:dyDescent="0.4">
      <c r="B151" s="263" t="s">
        <v>521</v>
      </c>
      <c r="C151" s="260"/>
      <c r="D151" s="261">
        <v>2869</v>
      </c>
      <c r="E151" s="261">
        <v>8123</v>
      </c>
      <c r="F151" s="261">
        <v>9826</v>
      </c>
      <c r="G151" s="261">
        <v>14448</v>
      </c>
      <c r="H151" s="261">
        <v>15711</v>
      </c>
      <c r="I151" s="261">
        <v>19539</v>
      </c>
      <c r="J151" s="261">
        <v>17897</v>
      </c>
      <c r="K151" s="261"/>
      <c r="L151" s="262">
        <v>0</v>
      </c>
    </row>
    <row r="152" spans="2:12" x14ac:dyDescent="0.4">
      <c r="B152" s="244" t="s">
        <v>137</v>
      </c>
      <c r="C152" s="245"/>
      <c r="D152" s="250">
        <v>2491</v>
      </c>
      <c r="E152" s="250">
        <v>7724</v>
      </c>
      <c r="F152" s="250">
        <v>9332</v>
      </c>
      <c r="G152" s="250">
        <v>13736</v>
      </c>
      <c r="H152" s="250">
        <v>14721</v>
      </c>
      <c r="I152" s="250">
        <v>18283</v>
      </c>
      <c r="J152" s="250">
        <v>16656</v>
      </c>
      <c r="K152" s="250"/>
      <c r="L152" s="251">
        <v>0</v>
      </c>
    </row>
    <row r="153" spans="2:12" x14ac:dyDescent="0.4">
      <c r="B153" s="244" t="s">
        <v>31</v>
      </c>
      <c r="C153" s="245"/>
      <c r="D153" s="250">
        <v>378</v>
      </c>
      <c r="E153" s="250">
        <v>399</v>
      </c>
      <c r="F153" s="250">
        <v>493</v>
      </c>
      <c r="G153" s="250">
        <v>711</v>
      </c>
      <c r="H153" s="250">
        <v>990</v>
      </c>
      <c r="I153" s="250">
        <v>1255</v>
      </c>
      <c r="J153" s="250">
        <v>1241</v>
      </c>
      <c r="K153" s="250"/>
      <c r="L153" s="251">
        <v>0</v>
      </c>
    </row>
    <row r="154" spans="2:12" x14ac:dyDescent="0.4">
      <c r="B154" s="263" t="s">
        <v>138</v>
      </c>
      <c r="C154" s="260"/>
      <c r="D154" s="261">
        <v>1581</v>
      </c>
      <c r="E154" s="261">
        <v>2195</v>
      </c>
      <c r="F154" s="261">
        <v>6184</v>
      </c>
      <c r="G154" s="261">
        <v>7267</v>
      </c>
      <c r="H154" s="261">
        <v>8111</v>
      </c>
      <c r="I154" s="261">
        <v>8384</v>
      </c>
      <c r="J154" s="261">
        <v>9079</v>
      </c>
      <c r="K154" s="261"/>
      <c r="L154" s="262">
        <v>0</v>
      </c>
    </row>
    <row r="155" spans="2:12" x14ac:dyDescent="0.4">
      <c r="B155" s="265" t="s">
        <v>963</v>
      </c>
      <c r="C155" s="266"/>
      <c r="D155" s="267">
        <v>23802</v>
      </c>
      <c r="E155" s="267">
        <v>37703</v>
      </c>
      <c r="F155" s="267">
        <v>45798</v>
      </c>
      <c r="G155" s="267">
        <v>57703</v>
      </c>
      <c r="H155" s="267">
        <v>60103</v>
      </c>
      <c r="I155" s="267">
        <v>70745</v>
      </c>
      <c r="J155" s="267">
        <v>69852</v>
      </c>
      <c r="K155" s="267"/>
      <c r="L155" s="268">
        <v>0</v>
      </c>
    </row>
    <row r="156" spans="2:12" x14ac:dyDescent="0.4">
      <c r="B156" s="264" t="s">
        <v>158</v>
      </c>
      <c r="C156" s="256"/>
      <c r="D156" s="257">
        <v>10183</v>
      </c>
      <c r="E156" s="257">
        <v>13981</v>
      </c>
      <c r="F156" s="257">
        <v>16582</v>
      </c>
      <c r="G156" s="257">
        <v>20926</v>
      </c>
      <c r="H156" s="257">
        <v>20580</v>
      </c>
      <c r="I156" s="257">
        <v>25905</v>
      </c>
      <c r="J156" s="257">
        <v>20382</v>
      </c>
      <c r="K156" s="257"/>
      <c r="L156" s="258">
        <v>0</v>
      </c>
    </row>
    <row r="157" spans="2:12" x14ac:dyDescent="0.4">
      <c r="B157" s="244" t="s">
        <v>617</v>
      </c>
      <c r="C157" s="245"/>
      <c r="D157" s="250" t="s">
        <v>1129</v>
      </c>
      <c r="E157" s="250" t="s">
        <v>1129</v>
      </c>
      <c r="F157" s="250">
        <v>506</v>
      </c>
      <c r="G157" s="250">
        <v>4500</v>
      </c>
      <c r="H157" s="250">
        <v>2000</v>
      </c>
      <c r="I157" s="250">
        <v>5177</v>
      </c>
      <c r="J157" s="250">
        <v>500</v>
      </c>
      <c r="K157" s="250"/>
      <c r="L157" s="251">
        <v>0</v>
      </c>
    </row>
    <row r="158" spans="2:12" x14ac:dyDescent="0.4">
      <c r="B158" s="244" t="s">
        <v>618</v>
      </c>
      <c r="C158" s="245"/>
      <c r="D158" s="250">
        <v>2189</v>
      </c>
      <c r="E158" s="250">
        <v>2705</v>
      </c>
      <c r="F158" s="250">
        <v>3192</v>
      </c>
      <c r="G158" s="250">
        <v>3224</v>
      </c>
      <c r="H158" s="250">
        <v>3545</v>
      </c>
      <c r="I158" s="250">
        <v>4260</v>
      </c>
      <c r="J158" s="250">
        <v>3682</v>
      </c>
      <c r="K158" s="250"/>
      <c r="L158" s="251">
        <v>0</v>
      </c>
    </row>
    <row r="159" spans="2:12" x14ac:dyDescent="0.4">
      <c r="B159" s="244" t="s">
        <v>159</v>
      </c>
      <c r="C159" s="245"/>
      <c r="D159" s="250">
        <v>4686</v>
      </c>
      <c r="E159" s="250">
        <v>5887</v>
      </c>
      <c r="F159" s="250">
        <v>6479</v>
      </c>
      <c r="G159" s="250">
        <v>6479</v>
      </c>
      <c r="H159" s="250">
        <v>7523</v>
      </c>
      <c r="I159" s="250">
        <v>8923</v>
      </c>
      <c r="J159" s="250">
        <v>9198</v>
      </c>
      <c r="K159" s="250"/>
      <c r="L159" s="251">
        <v>0</v>
      </c>
    </row>
    <row r="160" spans="2:12" x14ac:dyDescent="0.4">
      <c r="B160" s="244" t="s">
        <v>31</v>
      </c>
      <c r="C160" s="245"/>
      <c r="D160" s="250">
        <v>3308</v>
      </c>
      <c r="E160" s="250">
        <v>5389</v>
      </c>
      <c r="F160" s="250">
        <v>6403</v>
      </c>
      <c r="G160" s="250">
        <v>6722</v>
      </c>
      <c r="H160" s="250">
        <v>7511</v>
      </c>
      <c r="I160" s="250">
        <v>7544</v>
      </c>
      <c r="J160" s="250">
        <v>7000</v>
      </c>
      <c r="K160" s="250"/>
      <c r="L160" s="251">
        <v>0</v>
      </c>
    </row>
    <row r="161" spans="2:12" x14ac:dyDescent="0.4">
      <c r="B161" s="259" t="s">
        <v>522</v>
      </c>
      <c r="C161" s="260"/>
      <c r="D161" s="261">
        <v>3361</v>
      </c>
      <c r="E161" s="261">
        <v>11849</v>
      </c>
      <c r="F161" s="261">
        <v>15280</v>
      </c>
      <c r="G161" s="261">
        <v>20006</v>
      </c>
      <c r="H161" s="261">
        <v>21050</v>
      </c>
      <c r="I161" s="261">
        <v>24689</v>
      </c>
      <c r="J161" s="261">
        <v>27897</v>
      </c>
      <c r="K161" s="261"/>
      <c r="L161" s="262">
        <v>0</v>
      </c>
    </row>
    <row r="162" spans="2:12" x14ac:dyDescent="0.4">
      <c r="B162" s="244" t="s">
        <v>694</v>
      </c>
      <c r="C162" s="245"/>
      <c r="D162" s="250">
        <v>1256</v>
      </c>
      <c r="E162" s="250">
        <v>8626</v>
      </c>
      <c r="F162" s="250">
        <v>9088</v>
      </c>
      <c r="G162" s="250">
        <v>12956</v>
      </c>
      <c r="H162" s="250">
        <v>12854</v>
      </c>
      <c r="I162" s="250">
        <v>15619</v>
      </c>
      <c r="J162" s="250">
        <v>18275</v>
      </c>
      <c r="K162" s="250"/>
      <c r="L162" s="251">
        <v>0</v>
      </c>
    </row>
    <row r="163" spans="2:12" x14ac:dyDescent="0.4">
      <c r="B163" s="244" t="s">
        <v>523</v>
      </c>
      <c r="C163" s="245"/>
      <c r="D163" s="250">
        <v>746</v>
      </c>
      <c r="E163" s="250">
        <v>1250</v>
      </c>
      <c r="F163" s="250">
        <v>1781</v>
      </c>
      <c r="G163" s="250">
        <v>2526</v>
      </c>
      <c r="H163" s="250">
        <v>3346</v>
      </c>
      <c r="I163" s="250">
        <v>3592</v>
      </c>
      <c r="J163" s="250">
        <v>3429</v>
      </c>
      <c r="K163" s="250"/>
      <c r="L163" s="251">
        <v>0</v>
      </c>
    </row>
    <row r="164" spans="2:12" x14ac:dyDescent="0.4">
      <c r="B164" s="244" t="s">
        <v>524</v>
      </c>
      <c r="C164" s="245"/>
      <c r="D164" s="250">
        <v>1145</v>
      </c>
      <c r="E164" s="250">
        <v>1193</v>
      </c>
      <c r="F164" s="250">
        <v>1317</v>
      </c>
      <c r="G164" s="250">
        <v>1397</v>
      </c>
      <c r="H164" s="250">
        <v>1627</v>
      </c>
      <c r="I164" s="250">
        <v>1765</v>
      </c>
      <c r="J164" s="250">
        <v>1848</v>
      </c>
      <c r="K164" s="250"/>
      <c r="L164" s="251">
        <v>0</v>
      </c>
    </row>
    <row r="165" spans="2:12" x14ac:dyDescent="0.4">
      <c r="B165" s="244" t="s">
        <v>31</v>
      </c>
      <c r="C165" s="245"/>
      <c r="D165" s="250">
        <v>212</v>
      </c>
      <c r="E165" s="250">
        <v>779</v>
      </c>
      <c r="F165" s="250">
        <v>3093</v>
      </c>
      <c r="G165" s="250">
        <v>3125</v>
      </c>
      <c r="H165" s="250">
        <v>3222</v>
      </c>
      <c r="I165" s="250">
        <v>3712</v>
      </c>
      <c r="J165" s="250">
        <v>4344</v>
      </c>
      <c r="K165" s="250"/>
      <c r="L165" s="251">
        <v>0</v>
      </c>
    </row>
    <row r="166" spans="2:12" x14ac:dyDescent="0.4">
      <c r="B166" s="265" t="s">
        <v>160</v>
      </c>
      <c r="C166" s="266"/>
      <c r="D166" s="267">
        <v>13545</v>
      </c>
      <c r="E166" s="267">
        <v>25831</v>
      </c>
      <c r="F166" s="267">
        <v>31862</v>
      </c>
      <c r="G166" s="267">
        <v>40933</v>
      </c>
      <c r="H166" s="267">
        <v>41631</v>
      </c>
      <c r="I166" s="267">
        <v>50595</v>
      </c>
      <c r="J166" s="267">
        <v>48280</v>
      </c>
      <c r="K166" s="267"/>
      <c r="L166" s="268">
        <v>0</v>
      </c>
    </row>
    <row r="167" spans="2:12" x14ac:dyDescent="0.4">
      <c r="B167" s="264" t="s">
        <v>525</v>
      </c>
      <c r="C167" s="256"/>
      <c r="D167" s="257">
        <v>10335</v>
      </c>
      <c r="E167" s="257">
        <v>11841</v>
      </c>
      <c r="F167" s="257">
        <v>13901</v>
      </c>
      <c r="G167" s="257">
        <v>16733</v>
      </c>
      <c r="H167" s="257">
        <v>18454</v>
      </c>
      <c r="I167" s="257">
        <v>20139</v>
      </c>
      <c r="J167" s="257">
        <v>21476</v>
      </c>
      <c r="K167" s="257"/>
      <c r="L167" s="258">
        <v>0</v>
      </c>
    </row>
    <row r="168" spans="2:12" x14ac:dyDescent="0.4">
      <c r="B168" s="244" t="s">
        <v>526</v>
      </c>
      <c r="C168" s="245"/>
      <c r="D168" s="293">
        <v>478</v>
      </c>
      <c r="E168" s="293">
        <v>548</v>
      </c>
      <c r="F168" s="293">
        <v>572</v>
      </c>
      <c r="G168" s="293">
        <v>583</v>
      </c>
      <c r="H168" s="293">
        <v>595</v>
      </c>
      <c r="I168" s="293">
        <v>630</v>
      </c>
      <c r="J168" s="293">
        <v>658</v>
      </c>
      <c r="K168" s="293"/>
      <c r="L168" s="294">
        <v>0</v>
      </c>
    </row>
    <row r="169" spans="2:12" x14ac:dyDescent="0.4">
      <c r="B169" s="244" t="s">
        <v>161</v>
      </c>
      <c r="C169" s="245"/>
      <c r="D169" s="293">
        <v>5381</v>
      </c>
      <c r="E169" s="293">
        <v>5447</v>
      </c>
      <c r="F169" s="293">
        <v>5471</v>
      </c>
      <c r="G169" s="293">
        <v>5482</v>
      </c>
      <c r="H169" s="293">
        <v>5494</v>
      </c>
      <c r="I169" s="293">
        <v>5530</v>
      </c>
      <c r="J169" s="293">
        <v>5557</v>
      </c>
      <c r="K169" s="293"/>
      <c r="L169" s="294">
        <v>0</v>
      </c>
    </row>
    <row r="170" spans="2:12" x14ac:dyDescent="0.4">
      <c r="B170" s="244" t="s">
        <v>527</v>
      </c>
      <c r="C170" s="245"/>
      <c r="D170" s="250">
        <v>4475</v>
      </c>
      <c r="E170" s="250">
        <v>5845</v>
      </c>
      <c r="F170" s="250">
        <v>7857</v>
      </c>
      <c r="G170" s="250">
        <v>10666</v>
      </c>
      <c r="H170" s="250">
        <v>12365</v>
      </c>
      <c r="I170" s="250">
        <v>13979</v>
      </c>
      <c r="J170" s="250">
        <v>15259</v>
      </c>
      <c r="K170" s="250"/>
      <c r="L170" s="251">
        <v>0</v>
      </c>
    </row>
    <row r="171" spans="2:12" x14ac:dyDescent="0.4">
      <c r="B171" s="244" t="s">
        <v>162</v>
      </c>
      <c r="C171" s="245"/>
      <c r="D171" s="250" t="s">
        <v>1129</v>
      </c>
      <c r="E171" s="250">
        <v>-0.1</v>
      </c>
      <c r="F171" s="250">
        <v>-0.1</v>
      </c>
      <c r="G171" s="250">
        <v>-0.1</v>
      </c>
      <c r="H171" s="250">
        <v>-0.1</v>
      </c>
      <c r="I171" s="250">
        <v>-0.1</v>
      </c>
      <c r="J171" s="250">
        <v>-0.1</v>
      </c>
      <c r="K171" s="250"/>
      <c r="L171" s="251">
        <v>0</v>
      </c>
    </row>
    <row r="172" spans="2:12" x14ac:dyDescent="0.4">
      <c r="B172" s="259" t="s">
        <v>163</v>
      </c>
      <c r="C172" s="260"/>
      <c r="D172" s="261">
        <v>-78</v>
      </c>
      <c r="E172" s="261">
        <v>28</v>
      </c>
      <c r="F172" s="261">
        <v>29</v>
      </c>
      <c r="G172" s="261">
        <v>28</v>
      </c>
      <c r="H172" s="261">
        <v>9</v>
      </c>
      <c r="I172" s="261">
        <v>1</v>
      </c>
      <c r="J172" s="261">
        <v>88</v>
      </c>
      <c r="K172" s="261"/>
      <c r="L172" s="262">
        <v>0</v>
      </c>
    </row>
    <row r="173" spans="2:12" x14ac:dyDescent="0.4">
      <c r="B173" s="259" t="s">
        <v>528</v>
      </c>
      <c r="C173" s="260"/>
      <c r="D173" s="261" t="s">
        <v>1129</v>
      </c>
      <c r="E173" s="261">
        <v>1</v>
      </c>
      <c r="F173" s="261">
        <v>5</v>
      </c>
      <c r="G173" s="261">
        <v>8</v>
      </c>
      <c r="H173" s="261">
        <v>8</v>
      </c>
      <c r="I173" s="261">
        <v>7</v>
      </c>
      <c r="J173" s="261">
        <v>8</v>
      </c>
      <c r="K173" s="261"/>
      <c r="L173" s="262">
        <v>0</v>
      </c>
    </row>
    <row r="174" spans="2:12" x14ac:dyDescent="0.4">
      <c r="B174" s="265" t="s">
        <v>529</v>
      </c>
      <c r="C174" s="266"/>
      <c r="D174" s="267">
        <v>10257</v>
      </c>
      <c r="E174" s="267">
        <v>11871</v>
      </c>
      <c r="F174" s="267">
        <v>13936</v>
      </c>
      <c r="G174" s="267">
        <v>16770</v>
      </c>
      <c r="H174" s="267">
        <v>18472</v>
      </c>
      <c r="I174" s="267">
        <v>20149</v>
      </c>
      <c r="J174" s="267">
        <v>21572</v>
      </c>
      <c r="K174" s="267"/>
      <c r="L174" s="268">
        <v>0</v>
      </c>
    </row>
    <row r="175" spans="2:12" x14ac:dyDescent="0.4">
      <c r="B175" s="269" t="s">
        <v>530</v>
      </c>
      <c r="C175" s="270"/>
      <c r="D175" s="271">
        <v>23802</v>
      </c>
      <c r="E175" s="271">
        <v>37703</v>
      </c>
      <c r="F175" s="271">
        <v>45798</v>
      </c>
      <c r="G175" s="271">
        <v>57703</v>
      </c>
      <c r="H175" s="271">
        <v>60103</v>
      </c>
      <c r="I175" s="271">
        <v>70745</v>
      </c>
      <c r="J175" s="271">
        <v>69852</v>
      </c>
      <c r="K175" s="271"/>
      <c r="L175" s="272">
        <v>0</v>
      </c>
    </row>
    <row r="176" spans="2:12" x14ac:dyDescent="0.4">
      <c r="B176" s="275" t="s">
        <v>981</v>
      </c>
      <c r="C176" s="260"/>
      <c r="D176" s="261"/>
      <c r="E176" s="261"/>
      <c r="F176" s="261"/>
      <c r="G176" s="261"/>
      <c r="H176" s="261"/>
      <c r="I176" s="261"/>
      <c r="J176" s="261"/>
      <c r="K176" s="261"/>
      <c r="L176" s="261"/>
    </row>
    <row r="178" spans="2:12" x14ac:dyDescent="0.4">
      <c r="L178" s="281" t="s">
        <v>1137</v>
      </c>
    </row>
    <row r="179" spans="2:12" x14ac:dyDescent="0.4">
      <c r="B179" s="218" t="s">
        <v>869</v>
      </c>
      <c r="C179" s="219"/>
      <c r="D179" s="219" t="s">
        <v>79</v>
      </c>
      <c r="E179" s="219" t="s">
        <v>80</v>
      </c>
      <c r="F179" s="219" t="s">
        <v>81</v>
      </c>
      <c r="G179" s="219" t="s">
        <v>9</v>
      </c>
      <c r="H179" s="219" t="s">
        <v>7</v>
      </c>
      <c r="I179" s="219" t="s">
        <v>8</v>
      </c>
      <c r="J179" s="219" t="s">
        <v>3</v>
      </c>
      <c r="K179" s="219" t="s">
        <v>6</v>
      </c>
      <c r="L179" s="220" t="s">
        <v>82</v>
      </c>
    </row>
    <row r="180" spans="2:12" ht="19.5" thickBot="1" x14ac:dyDescent="0.45">
      <c r="B180" s="282"/>
      <c r="C180" s="283"/>
      <c r="D180" s="283"/>
      <c r="E180" s="283"/>
      <c r="F180" s="283"/>
      <c r="G180" s="283"/>
      <c r="H180" s="283"/>
      <c r="I180" s="283"/>
      <c r="J180" s="283"/>
      <c r="K180" s="283"/>
      <c r="L180" s="284" t="s">
        <v>5</v>
      </c>
    </row>
    <row r="181" spans="2:12" s="276" customFormat="1" ht="19.5" thickTop="1" x14ac:dyDescent="0.4">
      <c r="B181" s="244" t="s">
        <v>516</v>
      </c>
      <c r="C181" s="245"/>
      <c r="D181" s="250">
        <v>3639</v>
      </c>
      <c r="E181" s="250">
        <v>4100</v>
      </c>
      <c r="F181" s="250">
        <v>4954</v>
      </c>
      <c r="G181" s="250">
        <v>6965</v>
      </c>
      <c r="H181" s="250">
        <v>5354</v>
      </c>
      <c r="I181" s="250">
        <v>5641</v>
      </c>
      <c r="J181" s="250">
        <v>5418</v>
      </c>
      <c r="K181" s="250"/>
      <c r="L181" s="251">
        <v>0</v>
      </c>
    </row>
    <row r="182" spans="2:12" s="276" customFormat="1" x14ac:dyDescent="0.4">
      <c r="B182" s="244" t="s">
        <v>196</v>
      </c>
      <c r="C182" s="245"/>
      <c r="D182" s="250">
        <v>432</v>
      </c>
      <c r="E182" s="250">
        <v>605</v>
      </c>
      <c r="F182" s="250">
        <v>770</v>
      </c>
      <c r="G182" s="250">
        <v>880</v>
      </c>
      <c r="H182" s="250">
        <v>1052</v>
      </c>
      <c r="I182" s="250">
        <v>1197</v>
      </c>
      <c r="J182" s="250">
        <v>1402</v>
      </c>
      <c r="K182" s="250"/>
      <c r="L182" s="251">
        <v>0</v>
      </c>
    </row>
    <row r="183" spans="2:12" s="276" customFormat="1" x14ac:dyDescent="0.4">
      <c r="B183" s="244" t="s">
        <v>64</v>
      </c>
      <c r="C183" s="245"/>
      <c r="D183" s="250">
        <v>146</v>
      </c>
      <c r="E183" s="250">
        <v>400</v>
      </c>
      <c r="F183" s="250">
        <v>742</v>
      </c>
      <c r="G183" s="250">
        <v>1070</v>
      </c>
      <c r="H183" s="250">
        <v>1286</v>
      </c>
      <c r="I183" s="250">
        <v>1400</v>
      </c>
      <c r="J183" s="250">
        <v>1733</v>
      </c>
      <c r="K183" s="250"/>
      <c r="L183" s="251">
        <v>0</v>
      </c>
    </row>
    <row r="184" spans="2:12" s="276" customFormat="1" x14ac:dyDescent="0.4">
      <c r="B184" s="244" t="s">
        <v>514</v>
      </c>
      <c r="C184" s="245"/>
      <c r="D184" s="250" t="s">
        <v>1129</v>
      </c>
      <c r="E184" s="250" t="s">
        <v>1129</v>
      </c>
      <c r="F184" s="250">
        <v>56</v>
      </c>
      <c r="G184" s="250">
        <v>466</v>
      </c>
      <c r="H184" s="250">
        <v>643</v>
      </c>
      <c r="I184" s="250">
        <v>813</v>
      </c>
      <c r="J184" s="250">
        <v>664</v>
      </c>
      <c r="K184" s="250"/>
      <c r="L184" s="251">
        <v>0</v>
      </c>
    </row>
    <row r="185" spans="2:12" s="276" customFormat="1" x14ac:dyDescent="0.4">
      <c r="B185" s="244" t="s">
        <v>531</v>
      </c>
      <c r="C185" s="245"/>
      <c r="D185" s="250">
        <v>-93</v>
      </c>
      <c r="E185" s="250">
        <v>133</v>
      </c>
      <c r="F185" s="250">
        <v>-11</v>
      </c>
      <c r="G185" s="250">
        <v>62</v>
      </c>
      <c r="H185" s="250">
        <v>462</v>
      </c>
      <c r="I185" s="250">
        <v>-188</v>
      </c>
      <c r="J185" s="250">
        <v>-197</v>
      </c>
      <c r="K185" s="250"/>
      <c r="L185" s="251">
        <v>0</v>
      </c>
    </row>
    <row r="186" spans="2:12" s="276" customFormat="1" x14ac:dyDescent="0.4">
      <c r="B186" s="244" t="s">
        <v>532</v>
      </c>
      <c r="C186" s="245"/>
      <c r="D186" s="250">
        <v>98</v>
      </c>
      <c r="E186" s="250">
        <v>98</v>
      </c>
      <c r="F186" s="250">
        <v>79</v>
      </c>
      <c r="G186" s="250">
        <v>72</v>
      </c>
      <c r="H186" s="250">
        <v>132</v>
      </c>
      <c r="I186" s="250">
        <v>104</v>
      </c>
      <c r="J186" s="250">
        <v>163</v>
      </c>
      <c r="K186" s="250"/>
      <c r="L186" s="251">
        <v>0</v>
      </c>
    </row>
    <row r="187" spans="2:12" s="276" customFormat="1" x14ac:dyDescent="0.4">
      <c r="B187" s="244" t="s">
        <v>197</v>
      </c>
      <c r="C187" s="245"/>
      <c r="D187" s="250">
        <v>46</v>
      </c>
      <c r="E187" s="250">
        <v>61</v>
      </c>
      <c r="F187" s="250">
        <v>99</v>
      </c>
      <c r="G187" s="250">
        <v>160</v>
      </c>
      <c r="H187" s="250">
        <v>215</v>
      </c>
      <c r="I187" s="250">
        <v>237</v>
      </c>
      <c r="J187" s="250">
        <v>272</v>
      </c>
      <c r="K187" s="250"/>
      <c r="L187" s="251">
        <v>0</v>
      </c>
    </row>
    <row r="188" spans="2:12" s="276" customFormat="1" x14ac:dyDescent="0.4">
      <c r="B188" s="244" t="s">
        <v>874</v>
      </c>
      <c r="C188" s="245"/>
      <c r="D188" s="250" t="s">
        <v>1129</v>
      </c>
      <c r="E188" s="250">
        <v>-0.1</v>
      </c>
      <c r="F188" s="250" t="s">
        <v>1129</v>
      </c>
      <c r="G188" s="250">
        <v>-14</v>
      </c>
      <c r="H188" s="250" t="s">
        <v>1129</v>
      </c>
      <c r="I188" s="250" t="s">
        <v>1129</v>
      </c>
      <c r="J188" s="250" t="s">
        <v>1129</v>
      </c>
      <c r="K188" s="250"/>
      <c r="L188" s="251">
        <v>0</v>
      </c>
    </row>
    <row r="189" spans="2:12" s="276" customFormat="1" x14ac:dyDescent="0.4">
      <c r="B189" s="244" t="s">
        <v>533</v>
      </c>
      <c r="C189" s="245"/>
      <c r="D189" s="250">
        <v>-378</v>
      </c>
      <c r="E189" s="250">
        <v>-673</v>
      </c>
      <c r="F189" s="250">
        <v>-384</v>
      </c>
      <c r="G189" s="250">
        <v>-1194</v>
      </c>
      <c r="H189" s="250">
        <v>-661</v>
      </c>
      <c r="I189" s="250">
        <v>-1284</v>
      </c>
      <c r="J189" s="250">
        <v>1944</v>
      </c>
      <c r="K189" s="250"/>
      <c r="L189" s="251">
        <v>0</v>
      </c>
    </row>
    <row r="190" spans="2:12" s="276" customFormat="1" x14ac:dyDescent="0.4">
      <c r="B190" s="244" t="s">
        <v>534</v>
      </c>
      <c r="C190" s="245"/>
      <c r="D190" s="250">
        <v>-22</v>
      </c>
      <c r="E190" s="250">
        <v>-36</v>
      </c>
      <c r="F190" s="250">
        <v>-24</v>
      </c>
      <c r="G190" s="250">
        <v>-90</v>
      </c>
      <c r="H190" s="250">
        <v>3</v>
      </c>
      <c r="I190" s="250">
        <v>-169</v>
      </c>
      <c r="J190" s="250">
        <v>-28</v>
      </c>
      <c r="K190" s="250"/>
      <c r="L190" s="251">
        <v>0</v>
      </c>
    </row>
    <row r="191" spans="2:12" s="276" customFormat="1" x14ac:dyDescent="0.4">
      <c r="B191" s="244" t="s">
        <v>535</v>
      </c>
      <c r="C191" s="245"/>
      <c r="D191" s="250">
        <v>157</v>
      </c>
      <c r="E191" s="250">
        <v>694</v>
      </c>
      <c r="F191" s="250">
        <v>176</v>
      </c>
      <c r="G191" s="250">
        <v>-222</v>
      </c>
      <c r="H191" s="250">
        <v>416</v>
      </c>
      <c r="I191" s="250">
        <v>901</v>
      </c>
      <c r="J191" s="250">
        <v>86</v>
      </c>
      <c r="K191" s="250"/>
      <c r="L191" s="251">
        <v>0</v>
      </c>
    </row>
    <row r="192" spans="2:12" s="276" customFormat="1" x14ac:dyDescent="0.4">
      <c r="B192" s="244" t="s">
        <v>988</v>
      </c>
      <c r="C192" s="245"/>
      <c r="D192" s="250">
        <v>35</v>
      </c>
      <c r="E192" s="250">
        <v>372</v>
      </c>
      <c r="F192" s="250">
        <v>99</v>
      </c>
      <c r="G192" s="250">
        <v>315</v>
      </c>
      <c r="H192" s="250">
        <v>261</v>
      </c>
      <c r="I192" s="250">
        <v>-285</v>
      </c>
      <c r="J192" s="250">
        <v>-216</v>
      </c>
      <c r="K192" s="250"/>
      <c r="L192" s="251">
        <v>0</v>
      </c>
    </row>
    <row r="193" spans="2:12" s="276" customFormat="1" x14ac:dyDescent="0.4">
      <c r="B193" s="244" t="s">
        <v>198</v>
      </c>
      <c r="C193" s="245"/>
      <c r="D193" s="250">
        <v>-4</v>
      </c>
      <c r="E193" s="250">
        <v>486</v>
      </c>
      <c r="F193" s="250">
        <v>15</v>
      </c>
      <c r="G193" s="250">
        <v>-385</v>
      </c>
      <c r="H193" s="250">
        <v>99</v>
      </c>
      <c r="I193" s="250">
        <v>-47</v>
      </c>
      <c r="J193" s="250">
        <v>-179</v>
      </c>
      <c r="K193" s="250"/>
      <c r="L193" s="251">
        <v>0</v>
      </c>
    </row>
    <row r="194" spans="2:12" s="276" customFormat="1" x14ac:dyDescent="0.4">
      <c r="B194" s="244" t="s">
        <v>536</v>
      </c>
      <c r="C194" s="245"/>
      <c r="D194" s="250">
        <v>-7</v>
      </c>
      <c r="E194" s="250">
        <v>-1</v>
      </c>
      <c r="F194" s="250" t="s">
        <v>1129</v>
      </c>
      <c r="G194" s="250">
        <v>-2202</v>
      </c>
      <c r="H194" s="250">
        <v>-1</v>
      </c>
      <c r="I194" s="250">
        <v>-3</v>
      </c>
      <c r="J194" s="250">
        <v>0</v>
      </c>
      <c r="K194" s="250"/>
      <c r="L194" s="251">
        <v>0</v>
      </c>
    </row>
    <row r="195" spans="2:12" s="276" customFormat="1" x14ac:dyDescent="0.4">
      <c r="B195" s="244" t="s">
        <v>31</v>
      </c>
      <c r="C195" s="245"/>
      <c r="D195" s="250">
        <v>210</v>
      </c>
      <c r="E195" s="250">
        <v>100</v>
      </c>
      <c r="F195" s="250">
        <v>85</v>
      </c>
      <c r="G195" s="250">
        <v>-405</v>
      </c>
      <c r="H195" s="250">
        <v>-105</v>
      </c>
      <c r="I195" s="250">
        <v>-789</v>
      </c>
      <c r="J195" s="250">
        <v>399</v>
      </c>
      <c r="K195" s="250"/>
      <c r="L195" s="251">
        <v>0</v>
      </c>
    </row>
    <row r="196" spans="2:12" s="276" customFormat="1" x14ac:dyDescent="0.4">
      <c r="B196" s="263" t="s">
        <v>537</v>
      </c>
      <c r="C196" s="260"/>
      <c r="D196" s="261">
        <v>4262</v>
      </c>
      <c r="E196" s="261">
        <v>6343</v>
      </c>
      <c r="F196" s="261">
        <v>6660</v>
      </c>
      <c r="G196" s="261">
        <v>5479</v>
      </c>
      <c r="H196" s="261">
        <v>9160</v>
      </c>
      <c r="I196" s="261">
        <v>7527</v>
      </c>
      <c r="J196" s="261">
        <v>11464</v>
      </c>
      <c r="K196" s="261"/>
      <c r="L196" s="262">
        <v>0</v>
      </c>
    </row>
    <row r="197" spans="2:12" s="276" customFormat="1" x14ac:dyDescent="0.4">
      <c r="B197" s="244" t="s">
        <v>199</v>
      </c>
      <c r="C197" s="245"/>
      <c r="D197" s="250">
        <v>2</v>
      </c>
      <c r="E197" s="250">
        <v>1</v>
      </c>
      <c r="F197" s="250" t="s">
        <v>1129</v>
      </c>
      <c r="G197" s="250">
        <v>18</v>
      </c>
      <c r="H197" s="250">
        <v>20</v>
      </c>
      <c r="I197" s="250">
        <v>32</v>
      </c>
      <c r="J197" s="250">
        <v>15</v>
      </c>
      <c r="K197" s="250"/>
      <c r="L197" s="251">
        <v>0</v>
      </c>
    </row>
    <row r="198" spans="2:12" s="276" customFormat="1" x14ac:dyDescent="0.4">
      <c r="B198" s="244" t="s">
        <v>200</v>
      </c>
      <c r="C198" s="245"/>
      <c r="D198" s="250">
        <v>-44</v>
      </c>
      <c r="E198" s="250">
        <v>-62</v>
      </c>
      <c r="F198" s="250">
        <v>-99</v>
      </c>
      <c r="G198" s="250">
        <v>-181</v>
      </c>
      <c r="H198" s="250">
        <v>-213</v>
      </c>
      <c r="I198" s="250">
        <v>-238</v>
      </c>
      <c r="J198" s="250">
        <v>-284</v>
      </c>
      <c r="K198" s="250"/>
      <c r="L198" s="251">
        <v>0</v>
      </c>
    </row>
    <row r="199" spans="2:12" s="276" customFormat="1" x14ac:dyDescent="0.4">
      <c r="B199" s="244" t="s">
        <v>201</v>
      </c>
      <c r="C199" s="245"/>
      <c r="D199" s="250">
        <v>-1159</v>
      </c>
      <c r="E199" s="250">
        <v>-1274</v>
      </c>
      <c r="F199" s="250">
        <v>-1610</v>
      </c>
      <c r="G199" s="250">
        <v>-1503</v>
      </c>
      <c r="H199" s="250">
        <v>-2544</v>
      </c>
      <c r="I199" s="250">
        <v>-2106</v>
      </c>
      <c r="J199" s="250">
        <v>-2189</v>
      </c>
      <c r="K199" s="250"/>
      <c r="L199" s="251">
        <v>0</v>
      </c>
    </row>
    <row r="200" spans="2:12" s="276" customFormat="1" x14ac:dyDescent="0.4">
      <c r="B200" s="244" t="s">
        <v>31</v>
      </c>
      <c r="C200" s="245"/>
      <c r="D200" s="250">
        <v>26</v>
      </c>
      <c r="E200" s="250">
        <v>61</v>
      </c>
      <c r="F200" s="250">
        <v>202</v>
      </c>
      <c r="G200" s="250">
        <v>435</v>
      </c>
      <c r="H200" s="250">
        <v>305</v>
      </c>
      <c r="I200" s="250">
        <v>304</v>
      </c>
      <c r="J200" s="250">
        <v>6</v>
      </c>
      <c r="K200" s="250"/>
      <c r="L200" s="251">
        <v>0</v>
      </c>
    </row>
    <row r="201" spans="2:12" s="276" customFormat="1" x14ac:dyDescent="0.4">
      <c r="B201" s="265" t="s">
        <v>538</v>
      </c>
      <c r="C201" s="266"/>
      <c r="D201" s="267">
        <v>3086</v>
      </c>
      <c r="E201" s="267">
        <v>5068</v>
      </c>
      <c r="F201" s="267">
        <v>5153</v>
      </c>
      <c r="G201" s="267">
        <v>4248</v>
      </c>
      <c r="H201" s="267">
        <v>6728</v>
      </c>
      <c r="I201" s="267">
        <v>5519</v>
      </c>
      <c r="J201" s="267">
        <v>9012</v>
      </c>
      <c r="K201" s="267"/>
      <c r="L201" s="268">
        <v>0</v>
      </c>
    </row>
    <row r="202" spans="2:12" s="276" customFormat="1" x14ac:dyDescent="0.4">
      <c r="B202" s="244" t="s">
        <v>539</v>
      </c>
      <c r="C202" s="245"/>
      <c r="D202" s="250">
        <v>-60</v>
      </c>
      <c r="E202" s="250">
        <v>-417</v>
      </c>
      <c r="F202" s="250">
        <v>-613</v>
      </c>
      <c r="G202" s="250">
        <v>-867</v>
      </c>
      <c r="H202" s="250">
        <v>-532</v>
      </c>
      <c r="I202" s="250">
        <v>-271</v>
      </c>
      <c r="J202" s="250">
        <v>-1032</v>
      </c>
      <c r="K202" s="250"/>
      <c r="L202" s="251">
        <v>0</v>
      </c>
    </row>
    <row r="203" spans="2:12" s="276" customFormat="1" x14ac:dyDescent="0.4">
      <c r="B203" s="244" t="s">
        <v>540</v>
      </c>
      <c r="C203" s="245"/>
      <c r="D203" s="250">
        <v>20</v>
      </c>
      <c r="E203" s="250">
        <v>39</v>
      </c>
      <c r="F203" s="250">
        <v>313</v>
      </c>
      <c r="G203" s="250">
        <v>2466</v>
      </c>
      <c r="H203" s="250">
        <v>1</v>
      </c>
      <c r="I203" s="250">
        <v>9</v>
      </c>
      <c r="J203" s="250">
        <v>22</v>
      </c>
      <c r="K203" s="250"/>
      <c r="L203" s="251">
        <v>0</v>
      </c>
    </row>
    <row r="204" spans="2:12" s="276" customFormat="1" x14ac:dyDescent="0.4">
      <c r="B204" s="244" t="s">
        <v>541</v>
      </c>
      <c r="C204" s="245"/>
      <c r="D204" s="250">
        <v>-145</v>
      </c>
      <c r="E204" s="250">
        <v>-190</v>
      </c>
      <c r="F204" s="250">
        <v>-131</v>
      </c>
      <c r="G204" s="250">
        <v>-429</v>
      </c>
      <c r="H204" s="250">
        <v>-418</v>
      </c>
      <c r="I204" s="250">
        <v>-527</v>
      </c>
      <c r="J204" s="250">
        <v>-292</v>
      </c>
      <c r="K204" s="250"/>
      <c r="L204" s="251">
        <v>0</v>
      </c>
    </row>
    <row r="205" spans="2:12" s="276" customFormat="1" x14ac:dyDescent="0.4">
      <c r="B205" s="244" t="s">
        <v>202</v>
      </c>
      <c r="C205" s="245"/>
      <c r="D205" s="250" t="s">
        <v>1129</v>
      </c>
      <c r="E205" s="250" t="s">
        <v>1129</v>
      </c>
      <c r="F205" s="250" t="s">
        <v>1129</v>
      </c>
      <c r="G205" s="250">
        <v>-326</v>
      </c>
      <c r="H205" s="250">
        <v>-105</v>
      </c>
      <c r="I205" s="250" t="s">
        <v>1129</v>
      </c>
      <c r="J205" s="250">
        <v>-403</v>
      </c>
      <c r="K205" s="250"/>
      <c r="L205" s="251">
        <v>0</v>
      </c>
    </row>
    <row r="206" spans="2:12" s="276" customFormat="1" x14ac:dyDescent="0.4">
      <c r="B206" s="244" t="s">
        <v>542</v>
      </c>
      <c r="C206" s="245"/>
      <c r="D206" s="250" t="s">
        <v>1129</v>
      </c>
      <c r="E206" s="250" t="s">
        <v>1129</v>
      </c>
      <c r="F206" s="250" t="s">
        <v>1129</v>
      </c>
      <c r="G206" s="250" t="s">
        <v>1129</v>
      </c>
      <c r="H206" s="250" t="s">
        <v>1129</v>
      </c>
      <c r="I206" s="250">
        <v>294</v>
      </c>
      <c r="J206" s="250">
        <v>0</v>
      </c>
      <c r="K206" s="250"/>
      <c r="L206" s="251">
        <v>0</v>
      </c>
    </row>
    <row r="207" spans="2:12" s="276" customFormat="1" x14ac:dyDescent="0.4">
      <c r="B207" s="244" t="s">
        <v>543</v>
      </c>
      <c r="C207" s="245"/>
      <c r="D207" s="250">
        <v>-46</v>
      </c>
      <c r="E207" s="250">
        <v>-82</v>
      </c>
      <c r="F207" s="250">
        <v>-198</v>
      </c>
      <c r="G207" s="250">
        <v>-153</v>
      </c>
      <c r="H207" s="250">
        <v>-83</v>
      </c>
      <c r="I207" s="250">
        <v>-27</v>
      </c>
      <c r="J207" s="250">
        <v>-234</v>
      </c>
      <c r="K207" s="250"/>
      <c r="L207" s="251">
        <v>0</v>
      </c>
    </row>
    <row r="208" spans="2:12" s="276" customFormat="1" x14ac:dyDescent="0.4">
      <c r="B208" s="244" t="s">
        <v>544</v>
      </c>
      <c r="C208" s="245"/>
      <c r="D208" s="250">
        <v>24</v>
      </c>
      <c r="E208" s="250">
        <v>22</v>
      </c>
      <c r="F208" s="250">
        <v>29</v>
      </c>
      <c r="G208" s="250">
        <v>25</v>
      </c>
      <c r="H208" s="250">
        <v>29</v>
      </c>
      <c r="I208" s="250">
        <v>14</v>
      </c>
      <c r="J208" s="250">
        <v>31</v>
      </c>
      <c r="K208" s="250"/>
      <c r="L208" s="251">
        <v>0</v>
      </c>
    </row>
    <row r="209" spans="2:12" s="276" customFormat="1" x14ac:dyDescent="0.4">
      <c r="B209" s="244" t="s">
        <v>545</v>
      </c>
      <c r="C209" s="245"/>
      <c r="D209" s="250">
        <v>-413</v>
      </c>
      <c r="E209" s="250">
        <v>-1169</v>
      </c>
      <c r="F209" s="250">
        <v>-537</v>
      </c>
      <c r="G209" s="250">
        <v>-793</v>
      </c>
      <c r="H209" s="250">
        <v>-1499</v>
      </c>
      <c r="I209" s="250">
        <v>-474</v>
      </c>
      <c r="J209" s="250">
        <v>-193</v>
      </c>
      <c r="K209" s="250"/>
      <c r="L209" s="251">
        <v>0</v>
      </c>
    </row>
    <row r="210" spans="2:12" s="276" customFormat="1" x14ac:dyDescent="0.4">
      <c r="B210" s="244" t="s">
        <v>203</v>
      </c>
      <c r="C210" s="245"/>
      <c r="D210" s="250">
        <v>-245</v>
      </c>
      <c r="E210" s="250">
        <v>-4616</v>
      </c>
      <c r="F210" s="250">
        <v>-1303</v>
      </c>
      <c r="G210" s="250">
        <v>-3420</v>
      </c>
      <c r="H210" s="250">
        <v>-1801</v>
      </c>
      <c r="I210" s="250">
        <v>-6677</v>
      </c>
      <c r="J210" s="250" t="s">
        <v>1129</v>
      </c>
      <c r="K210" s="250"/>
      <c r="L210" s="251">
        <v>0</v>
      </c>
    </row>
    <row r="211" spans="2:12" s="276" customFormat="1" x14ac:dyDescent="0.4">
      <c r="B211" s="244" t="s">
        <v>989</v>
      </c>
      <c r="C211" s="245"/>
      <c r="D211" s="250" t="s">
        <v>1129</v>
      </c>
      <c r="E211" s="250" t="s">
        <v>1129</v>
      </c>
      <c r="F211" s="250" t="s">
        <v>1129</v>
      </c>
      <c r="G211" s="250" t="s">
        <v>1129</v>
      </c>
      <c r="H211" s="250" t="s">
        <v>1129</v>
      </c>
      <c r="I211" s="250" t="s">
        <v>1129</v>
      </c>
      <c r="J211" s="250">
        <v>21</v>
      </c>
      <c r="K211" s="250"/>
      <c r="L211" s="251">
        <v>0</v>
      </c>
    </row>
    <row r="212" spans="2:12" s="276" customFormat="1" x14ac:dyDescent="0.4">
      <c r="B212" s="244" t="s">
        <v>31</v>
      </c>
      <c r="C212" s="245"/>
      <c r="D212" s="250">
        <v>34</v>
      </c>
      <c r="E212" s="250">
        <v>38</v>
      </c>
      <c r="F212" s="250">
        <v>36</v>
      </c>
      <c r="G212" s="250">
        <v>16</v>
      </c>
      <c r="H212" s="250">
        <v>593</v>
      </c>
      <c r="I212" s="250">
        <v>212</v>
      </c>
      <c r="J212" s="250">
        <v>-91</v>
      </c>
      <c r="K212" s="250"/>
      <c r="L212" s="251">
        <v>0</v>
      </c>
    </row>
    <row r="213" spans="2:12" s="276" customFormat="1" x14ac:dyDescent="0.4">
      <c r="B213" s="265" t="s">
        <v>546</v>
      </c>
      <c r="C213" s="266"/>
      <c r="D213" s="267">
        <v>-832</v>
      </c>
      <c r="E213" s="267">
        <v>-6375</v>
      </c>
      <c r="F213" s="267">
        <v>-2404</v>
      </c>
      <c r="G213" s="267">
        <v>-3482</v>
      </c>
      <c r="H213" s="267">
        <v>-3816</v>
      </c>
      <c r="I213" s="267">
        <v>-7446</v>
      </c>
      <c r="J213" s="267">
        <v>-2171</v>
      </c>
      <c r="K213" s="267"/>
      <c r="L213" s="268">
        <v>0</v>
      </c>
    </row>
    <row r="214" spans="2:12" s="276" customFormat="1" x14ac:dyDescent="0.4">
      <c r="B214" s="244" t="s">
        <v>990</v>
      </c>
      <c r="C214" s="245"/>
      <c r="D214" s="250" t="s">
        <v>1129</v>
      </c>
      <c r="E214" s="250">
        <v>-180</v>
      </c>
      <c r="F214" s="250">
        <v>-22</v>
      </c>
      <c r="G214" s="250">
        <v>3993</v>
      </c>
      <c r="H214" s="250">
        <v>-2514</v>
      </c>
      <c r="I214" s="250">
        <v>2986</v>
      </c>
      <c r="J214" s="250">
        <v>-4712</v>
      </c>
      <c r="K214" s="250"/>
      <c r="L214" s="251">
        <v>0</v>
      </c>
    </row>
    <row r="215" spans="2:12" s="276" customFormat="1" x14ac:dyDescent="0.4">
      <c r="B215" s="244" t="s">
        <v>695</v>
      </c>
      <c r="C215" s="245"/>
      <c r="D215" s="250" t="s">
        <v>1129</v>
      </c>
      <c r="E215" s="250">
        <v>10075</v>
      </c>
      <c r="F215" s="250">
        <v>3500</v>
      </c>
      <c r="G215" s="250">
        <v>6400</v>
      </c>
      <c r="H215" s="250">
        <v>3000</v>
      </c>
      <c r="I215" s="250">
        <v>7000</v>
      </c>
      <c r="J215" s="250">
        <v>7500</v>
      </c>
      <c r="K215" s="250"/>
      <c r="L215" s="251">
        <v>0</v>
      </c>
    </row>
    <row r="216" spans="2:12" s="276" customFormat="1" x14ac:dyDescent="0.4">
      <c r="B216" s="244" t="s">
        <v>696</v>
      </c>
      <c r="C216" s="245"/>
      <c r="D216" s="250">
        <v>-1307</v>
      </c>
      <c r="E216" s="250">
        <v>-5558</v>
      </c>
      <c r="F216" s="250">
        <v>-3010</v>
      </c>
      <c r="G216" s="250">
        <v>-6275</v>
      </c>
      <c r="H216" s="250">
        <v>-4172</v>
      </c>
      <c r="I216" s="250">
        <v>-4745</v>
      </c>
      <c r="J216" s="250">
        <v>-5762</v>
      </c>
      <c r="K216" s="250"/>
      <c r="L216" s="251">
        <v>0</v>
      </c>
    </row>
    <row r="217" spans="2:12" s="276" customFormat="1" x14ac:dyDescent="0.4">
      <c r="B217" s="244" t="s">
        <v>204</v>
      </c>
      <c r="C217" s="245"/>
      <c r="D217" s="250" t="s">
        <v>1129</v>
      </c>
      <c r="E217" s="250" t="s">
        <v>1129</v>
      </c>
      <c r="F217" s="250" t="s">
        <v>1129</v>
      </c>
      <c r="G217" s="250">
        <v>-319</v>
      </c>
      <c r="H217" s="250">
        <v>-71</v>
      </c>
      <c r="I217" s="250" t="s">
        <v>1129</v>
      </c>
      <c r="J217" s="250">
        <v>-97</v>
      </c>
      <c r="K217" s="250"/>
      <c r="L217" s="251">
        <v>0</v>
      </c>
    </row>
    <row r="218" spans="2:12" s="276" customFormat="1" x14ac:dyDescent="0.4">
      <c r="B218" s="244" t="s">
        <v>547</v>
      </c>
      <c r="C218" s="245"/>
      <c r="D218" s="250">
        <v>356</v>
      </c>
      <c r="E218" s="250">
        <v>140</v>
      </c>
      <c r="F218" s="250">
        <v>48</v>
      </c>
      <c r="G218" s="250">
        <v>21</v>
      </c>
      <c r="H218" s="250">
        <v>20</v>
      </c>
      <c r="I218" s="250">
        <v>16</v>
      </c>
      <c r="J218" s="250" t="s">
        <v>1129</v>
      </c>
      <c r="K218" s="250"/>
      <c r="L218" s="251">
        <v>0</v>
      </c>
    </row>
    <row r="219" spans="2:12" s="276" customFormat="1" x14ac:dyDescent="0.4">
      <c r="B219" s="244" t="s">
        <v>205</v>
      </c>
      <c r="C219" s="245"/>
      <c r="D219" s="250" t="s">
        <v>1129</v>
      </c>
      <c r="E219" s="250">
        <v>-0.1</v>
      </c>
      <c r="F219" s="250" t="s">
        <v>1129</v>
      </c>
      <c r="G219" s="250">
        <v>-0.1</v>
      </c>
      <c r="H219" s="250">
        <v>-0.1</v>
      </c>
      <c r="I219" s="250" t="s">
        <v>1129</v>
      </c>
      <c r="J219" s="250" t="s">
        <v>1129</v>
      </c>
      <c r="K219" s="250"/>
      <c r="L219" s="251">
        <v>0</v>
      </c>
    </row>
    <row r="220" spans="2:12" s="276" customFormat="1" x14ac:dyDescent="0.4">
      <c r="B220" s="244" t="s">
        <v>206</v>
      </c>
      <c r="C220" s="245"/>
      <c r="D220" s="250">
        <v>-1080</v>
      </c>
      <c r="E220" s="250">
        <v>-1340</v>
      </c>
      <c r="F220" s="250">
        <v>-1494</v>
      </c>
      <c r="G220" s="250">
        <v>-1929</v>
      </c>
      <c r="H220" s="250">
        <v>-1840</v>
      </c>
      <c r="I220" s="250">
        <v>-1888</v>
      </c>
      <c r="J220" s="250">
        <v>-1891</v>
      </c>
      <c r="K220" s="250"/>
      <c r="L220" s="251">
        <v>0</v>
      </c>
    </row>
    <row r="221" spans="2:12" s="276" customFormat="1" x14ac:dyDescent="0.4">
      <c r="B221" s="244" t="s">
        <v>548</v>
      </c>
      <c r="C221" s="245"/>
      <c r="D221" s="250">
        <v>-36</v>
      </c>
      <c r="E221" s="250">
        <v>-54</v>
      </c>
      <c r="F221" s="250">
        <v>-82</v>
      </c>
      <c r="G221" s="250">
        <v>-101</v>
      </c>
      <c r="H221" s="250">
        <v>-134</v>
      </c>
      <c r="I221" s="250">
        <v>-154</v>
      </c>
      <c r="J221" s="250">
        <v>-191</v>
      </c>
      <c r="K221" s="250"/>
      <c r="L221" s="251">
        <v>0</v>
      </c>
    </row>
    <row r="222" spans="2:12" s="276" customFormat="1" x14ac:dyDescent="0.4">
      <c r="B222" s="244" t="s">
        <v>31</v>
      </c>
      <c r="C222" s="245"/>
      <c r="D222" s="250">
        <v>-51</v>
      </c>
      <c r="E222" s="250">
        <v>-61</v>
      </c>
      <c r="F222" s="250">
        <v>-153</v>
      </c>
      <c r="G222" s="250">
        <v>-4</v>
      </c>
      <c r="H222" s="250">
        <v>-9</v>
      </c>
      <c r="I222" s="250">
        <v>-13</v>
      </c>
      <c r="J222" s="250">
        <v>-55</v>
      </c>
      <c r="K222" s="250"/>
      <c r="L222" s="251">
        <v>0</v>
      </c>
    </row>
    <row r="223" spans="2:12" s="276" customFormat="1" x14ac:dyDescent="0.4">
      <c r="B223" s="265" t="s">
        <v>549</v>
      </c>
      <c r="C223" s="266"/>
      <c r="D223" s="267">
        <v>-2119</v>
      </c>
      <c r="E223" s="267">
        <v>3020</v>
      </c>
      <c r="F223" s="267">
        <v>-1215</v>
      </c>
      <c r="G223" s="267">
        <v>1784</v>
      </c>
      <c r="H223" s="267">
        <v>-5721</v>
      </c>
      <c r="I223" s="267">
        <v>3201</v>
      </c>
      <c r="J223" s="267">
        <v>-5211</v>
      </c>
      <c r="K223" s="267"/>
      <c r="L223" s="268">
        <v>0</v>
      </c>
    </row>
    <row r="224" spans="2:12" s="276" customFormat="1" x14ac:dyDescent="0.4">
      <c r="B224" s="259" t="s">
        <v>207</v>
      </c>
      <c r="C224" s="260"/>
      <c r="D224" s="261">
        <v>134</v>
      </c>
      <c r="E224" s="261">
        <v>1711</v>
      </c>
      <c r="F224" s="261">
        <v>1533</v>
      </c>
      <c r="G224" s="261">
        <v>2550</v>
      </c>
      <c r="H224" s="261">
        <v>-2808</v>
      </c>
      <c r="I224" s="261">
        <v>1274</v>
      </c>
      <c r="J224" s="261">
        <v>1628</v>
      </c>
      <c r="K224" s="261"/>
      <c r="L224" s="262">
        <v>0</v>
      </c>
    </row>
    <row r="225" spans="2:12" s="276" customFormat="1" x14ac:dyDescent="0.4">
      <c r="B225" s="259" t="s">
        <v>550</v>
      </c>
      <c r="C225" s="260"/>
      <c r="D225" s="261">
        <v>5831</v>
      </c>
      <c r="E225" s="261">
        <v>5966</v>
      </c>
      <c r="F225" s="261">
        <v>7678</v>
      </c>
      <c r="G225" s="261">
        <v>9211</v>
      </c>
      <c r="H225" s="261">
        <v>11762</v>
      </c>
      <c r="I225" s="261">
        <v>8953</v>
      </c>
      <c r="J225" s="261">
        <v>10228</v>
      </c>
      <c r="K225" s="261"/>
      <c r="L225" s="262">
        <v>0</v>
      </c>
    </row>
    <row r="226" spans="2:12" s="276" customFormat="1" x14ac:dyDescent="0.4">
      <c r="B226" s="265" t="s">
        <v>551</v>
      </c>
      <c r="C226" s="266"/>
      <c r="D226" s="267">
        <v>5966</v>
      </c>
      <c r="E226" s="267">
        <v>7678</v>
      </c>
      <c r="F226" s="267">
        <v>9211</v>
      </c>
      <c r="G226" s="267">
        <v>11762</v>
      </c>
      <c r="H226" s="267">
        <v>8953</v>
      </c>
      <c r="I226" s="267">
        <v>10228</v>
      </c>
      <c r="J226" s="267">
        <v>11857</v>
      </c>
      <c r="K226" s="267"/>
      <c r="L226" s="268">
        <v>0</v>
      </c>
    </row>
    <row r="227" spans="2:12" s="276" customFormat="1" x14ac:dyDescent="0.4">
      <c r="B227" s="265" t="s">
        <v>992</v>
      </c>
      <c r="C227" s="266"/>
      <c r="D227" s="267">
        <v>2253</v>
      </c>
      <c r="E227" s="267">
        <v>-1306</v>
      </c>
      <c r="F227" s="267">
        <v>2748</v>
      </c>
      <c r="G227" s="267">
        <v>766</v>
      </c>
      <c r="H227" s="267">
        <v>2912</v>
      </c>
      <c r="I227" s="267">
        <v>-1927</v>
      </c>
      <c r="J227" s="267">
        <v>6840</v>
      </c>
      <c r="K227" s="267"/>
      <c r="L227" s="268">
        <v>0</v>
      </c>
    </row>
    <row r="230" spans="2:12" x14ac:dyDescent="0.4">
      <c r="B230" s="218" t="s">
        <v>868</v>
      </c>
      <c r="C230" s="219" t="s">
        <v>950</v>
      </c>
      <c r="D230" s="219" t="s">
        <v>79</v>
      </c>
      <c r="E230" s="219" t="s">
        <v>80</v>
      </c>
      <c r="F230" s="219" t="s">
        <v>81</v>
      </c>
      <c r="G230" s="219" t="s">
        <v>9</v>
      </c>
      <c r="H230" s="219" t="s">
        <v>7</v>
      </c>
      <c r="I230" s="219" t="s">
        <v>8</v>
      </c>
      <c r="J230" s="219" t="s">
        <v>3</v>
      </c>
      <c r="K230" s="219" t="s">
        <v>6</v>
      </c>
      <c r="L230" s="220" t="s">
        <v>82</v>
      </c>
    </row>
    <row r="231" spans="2:12" ht="19.5" thickBot="1" x14ac:dyDescent="0.45">
      <c r="B231" s="282"/>
      <c r="C231" s="283"/>
      <c r="D231" s="283"/>
      <c r="E231" s="283"/>
      <c r="F231" s="283"/>
      <c r="G231" s="283"/>
      <c r="H231" s="283"/>
      <c r="I231" s="283"/>
      <c r="J231" s="283"/>
      <c r="K231" s="283"/>
      <c r="L231" s="284" t="s">
        <v>5</v>
      </c>
    </row>
    <row r="232" spans="2:12" ht="19.5" thickTop="1" x14ac:dyDescent="0.4">
      <c r="B232" s="277" t="s">
        <v>363</v>
      </c>
      <c r="C232" s="235"/>
      <c r="D232" s="230"/>
      <c r="E232" s="230"/>
      <c r="F232" s="230"/>
      <c r="G232" s="230"/>
      <c r="H232" s="230"/>
      <c r="I232" s="230"/>
      <c r="J232" s="230"/>
      <c r="K232" s="230"/>
      <c r="L232" s="231"/>
    </row>
    <row r="233" spans="2:12" x14ac:dyDescent="0.4">
      <c r="B233" s="222" t="s">
        <v>1004</v>
      </c>
      <c r="C233" s="235" t="s">
        <v>959</v>
      </c>
      <c r="D233" s="230"/>
      <c r="E233" s="230"/>
      <c r="F233" s="230"/>
      <c r="G233" s="230"/>
      <c r="H233" s="230"/>
      <c r="I233" s="230"/>
      <c r="J233" s="230"/>
      <c r="K233" s="230"/>
      <c r="L233" s="231"/>
    </row>
    <row r="234" spans="2:12" x14ac:dyDescent="0.4">
      <c r="B234" s="244" t="s">
        <v>1002</v>
      </c>
      <c r="C234" s="245"/>
      <c r="D234" s="250">
        <v>46888</v>
      </c>
      <c r="E234" s="250">
        <v>48934</v>
      </c>
      <c r="F234" s="250">
        <v>50271</v>
      </c>
      <c r="G234" s="250">
        <v>52558</v>
      </c>
      <c r="H234" s="250">
        <v>54700</v>
      </c>
      <c r="I234" s="250">
        <v>58443</v>
      </c>
      <c r="J234" s="250">
        <v>63933</v>
      </c>
      <c r="K234" s="250"/>
      <c r="L234" s="251">
        <v>0</v>
      </c>
    </row>
    <row r="235" spans="2:12" x14ac:dyDescent="0.4">
      <c r="B235" s="244" t="s">
        <v>1001</v>
      </c>
      <c r="C235" s="245"/>
      <c r="D235" s="250">
        <v>2964</v>
      </c>
      <c r="E235" s="250">
        <v>3734</v>
      </c>
      <c r="F235" s="250">
        <v>4337</v>
      </c>
      <c r="G235" s="250">
        <v>4798</v>
      </c>
      <c r="H235" s="250">
        <v>5412</v>
      </c>
      <c r="I235" s="250">
        <v>6731</v>
      </c>
      <c r="J235" s="250">
        <v>7242</v>
      </c>
      <c r="K235" s="250"/>
      <c r="L235" s="251">
        <v>0</v>
      </c>
    </row>
    <row r="236" spans="2:12" x14ac:dyDescent="0.4">
      <c r="B236" s="222" t="s">
        <v>1005</v>
      </c>
      <c r="C236" s="235"/>
      <c r="D236" s="230"/>
      <c r="E236" s="230"/>
      <c r="F236" s="230"/>
      <c r="G236" s="230"/>
      <c r="H236" s="230"/>
      <c r="I236" s="230"/>
      <c r="J236" s="230"/>
      <c r="K236" s="230"/>
      <c r="L236" s="231"/>
    </row>
    <row r="237" spans="2:12" x14ac:dyDescent="0.4">
      <c r="B237" s="244" t="s">
        <v>1006</v>
      </c>
      <c r="C237" s="245"/>
      <c r="D237" s="246">
        <v>1.6</v>
      </c>
      <c r="E237" s="246">
        <v>4.4000000000000004</v>
      </c>
      <c r="F237" s="246">
        <v>2.7</v>
      </c>
      <c r="G237" s="246">
        <v>4.5</v>
      </c>
      <c r="H237" s="246">
        <v>4.0999999999999996</v>
      </c>
      <c r="I237" s="246">
        <v>6.8</v>
      </c>
      <c r="J237" s="246">
        <v>9.4</v>
      </c>
      <c r="K237" s="246"/>
      <c r="L237" s="247">
        <v>0</v>
      </c>
    </row>
    <row r="238" spans="2:12" x14ac:dyDescent="0.4">
      <c r="B238" s="244" t="s">
        <v>1007</v>
      </c>
      <c r="C238" s="245"/>
      <c r="D238" s="246">
        <v>24.6</v>
      </c>
      <c r="E238" s="246">
        <v>26</v>
      </c>
      <c r="F238" s="246">
        <v>16.2</v>
      </c>
      <c r="G238" s="246">
        <v>10.6</v>
      </c>
      <c r="H238" s="246">
        <v>12.8</v>
      </c>
      <c r="I238" s="246">
        <v>24.4</v>
      </c>
      <c r="J238" s="246">
        <v>7.6</v>
      </c>
      <c r="K238" s="246"/>
      <c r="L238" s="247">
        <v>0</v>
      </c>
    </row>
    <row r="239" spans="2:12" x14ac:dyDescent="0.4">
      <c r="B239" s="222" t="s">
        <v>1012</v>
      </c>
      <c r="C239" s="235" t="s">
        <v>1010</v>
      </c>
      <c r="D239" s="230" t="s">
        <v>1129</v>
      </c>
      <c r="E239" s="230" t="s">
        <v>1129</v>
      </c>
      <c r="F239" s="230">
        <v>532</v>
      </c>
      <c r="G239" s="230">
        <v>538</v>
      </c>
      <c r="H239" s="230">
        <v>526</v>
      </c>
      <c r="I239" s="230">
        <v>526</v>
      </c>
      <c r="J239" s="230">
        <v>570</v>
      </c>
      <c r="K239" s="230"/>
      <c r="L239" s="231">
        <v>0</v>
      </c>
    </row>
    <row r="240" spans="2:12" x14ac:dyDescent="0.4">
      <c r="B240" s="222" t="s">
        <v>1015</v>
      </c>
      <c r="C240" s="235" t="s">
        <v>1009</v>
      </c>
      <c r="D240" s="230">
        <v>25</v>
      </c>
      <c r="E240" s="230">
        <v>32</v>
      </c>
      <c r="F240" s="230">
        <v>34</v>
      </c>
      <c r="G240" s="230">
        <v>30</v>
      </c>
      <c r="H240" s="230">
        <v>15</v>
      </c>
      <c r="I240" s="230">
        <v>25</v>
      </c>
      <c r="J240" s="230">
        <v>40</v>
      </c>
      <c r="K240" s="230"/>
      <c r="L240" s="231">
        <v>0</v>
      </c>
    </row>
    <row r="241" spans="2:12" x14ac:dyDescent="0.4">
      <c r="B241" s="224" t="s">
        <v>1016</v>
      </c>
      <c r="C241" s="236" t="s">
        <v>959</v>
      </c>
      <c r="D241" s="232">
        <v>1864</v>
      </c>
      <c r="E241" s="232">
        <v>2642</v>
      </c>
      <c r="F241" s="232">
        <v>1831</v>
      </c>
      <c r="G241" s="232">
        <v>2901</v>
      </c>
      <c r="H241" s="232">
        <v>536</v>
      </c>
      <c r="I241" s="232">
        <v>2107</v>
      </c>
      <c r="J241" s="232">
        <v>3138</v>
      </c>
      <c r="K241" s="232"/>
      <c r="L241" s="233">
        <v>0</v>
      </c>
    </row>
    <row r="242" spans="2:12" x14ac:dyDescent="0.4">
      <c r="B242" s="221" t="s">
        <v>44</v>
      </c>
      <c r="C242" s="234"/>
      <c r="D242" s="228"/>
      <c r="E242" s="228"/>
      <c r="F242" s="228"/>
      <c r="G242" s="228"/>
      <c r="H242" s="228"/>
      <c r="I242" s="228"/>
      <c r="J242" s="228"/>
      <c r="K242" s="228"/>
      <c r="L242" s="229"/>
    </row>
    <row r="243" spans="2:12" x14ac:dyDescent="0.4">
      <c r="B243" s="222" t="s">
        <v>1040</v>
      </c>
      <c r="C243" s="235" t="s">
        <v>1048</v>
      </c>
      <c r="D243" s="230"/>
      <c r="E243" s="230"/>
      <c r="F243" s="230"/>
      <c r="G243" s="230"/>
      <c r="H243" s="230"/>
      <c r="I243" s="230"/>
      <c r="J243" s="230"/>
      <c r="K243" s="230"/>
      <c r="L243" s="231"/>
    </row>
    <row r="244" spans="2:12" x14ac:dyDescent="0.4">
      <c r="B244" s="244" t="s">
        <v>1045</v>
      </c>
      <c r="C244" s="245"/>
      <c r="D244" s="250">
        <v>5831</v>
      </c>
      <c r="E244" s="250">
        <v>6879</v>
      </c>
      <c r="F244" s="250">
        <v>7244</v>
      </c>
      <c r="G244" s="250">
        <v>7300</v>
      </c>
      <c r="H244" s="250">
        <v>13956</v>
      </c>
      <c r="I244" s="250">
        <v>14151</v>
      </c>
      <c r="J244" s="250">
        <v>14021</v>
      </c>
      <c r="K244" s="250"/>
      <c r="L244" s="251">
        <v>0</v>
      </c>
    </row>
    <row r="245" spans="2:12" x14ac:dyDescent="0.4">
      <c r="B245" s="244" t="s">
        <v>1046</v>
      </c>
      <c r="C245" s="245"/>
      <c r="D245" s="250">
        <v>4259</v>
      </c>
      <c r="E245" s="250">
        <v>7789</v>
      </c>
      <c r="F245" s="250">
        <v>7765</v>
      </c>
      <c r="G245" s="250">
        <v>10778</v>
      </c>
      <c r="H245" s="250">
        <v>12153</v>
      </c>
      <c r="I245" s="250">
        <v>11744</v>
      </c>
      <c r="J245" s="250">
        <v>11936</v>
      </c>
      <c r="K245" s="250"/>
      <c r="L245" s="251">
        <v>0</v>
      </c>
    </row>
    <row r="246" spans="2:12" x14ac:dyDescent="0.4">
      <c r="B246" s="244" t="s">
        <v>1062</v>
      </c>
      <c r="C246" s="245"/>
      <c r="D246" s="250" t="s">
        <v>1129</v>
      </c>
      <c r="E246" s="250">
        <v>1535</v>
      </c>
      <c r="F246" s="250">
        <v>2583</v>
      </c>
      <c r="G246" s="250">
        <v>3457</v>
      </c>
      <c r="H246" s="250">
        <v>3930</v>
      </c>
      <c r="I246" s="250">
        <v>4054</v>
      </c>
      <c r="J246" s="250">
        <v>4171</v>
      </c>
      <c r="K246" s="250"/>
      <c r="L246" s="251">
        <v>0</v>
      </c>
    </row>
    <row r="247" spans="2:12" x14ac:dyDescent="0.4">
      <c r="B247" s="244" t="s">
        <v>1047</v>
      </c>
      <c r="C247" s="245"/>
      <c r="D247" s="248" t="s">
        <v>1129</v>
      </c>
      <c r="E247" s="248">
        <v>96.8</v>
      </c>
      <c r="F247" s="248">
        <v>95.5</v>
      </c>
      <c r="G247" s="248">
        <v>96.7</v>
      </c>
      <c r="H247" s="248">
        <v>94.5</v>
      </c>
      <c r="I247" s="248">
        <v>92.9</v>
      </c>
      <c r="J247" s="248">
        <v>92.2</v>
      </c>
      <c r="K247" s="248"/>
      <c r="L247" s="249">
        <v>0</v>
      </c>
    </row>
    <row r="248" spans="2:12" x14ac:dyDescent="0.4">
      <c r="B248" s="222" t="s">
        <v>1023</v>
      </c>
      <c r="C248" s="235" t="s">
        <v>1022</v>
      </c>
      <c r="D248" s="230">
        <v>246</v>
      </c>
      <c r="E248" s="230">
        <v>361</v>
      </c>
      <c r="F248" s="230">
        <v>383</v>
      </c>
      <c r="G248" s="230">
        <v>476</v>
      </c>
      <c r="H248" s="230">
        <v>633</v>
      </c>
      <c r="I248" s="230">
        <v>648</v>
      </c>
      <c r="J248" s="230">
        <v>663</v>
      </c>
      <c r="K248" s="230"/>
      <c r="L248" s="231">
        <v>0</v>
      </c>
    </row>
    <row r="249" spans="2:12" x14ac:dyDescent="0.4">
      <c r="B249" s="244" t="s">
        <v>1059</v>
      </c>
      <c r="C249" s="245"/>
      <c r="D249" s="250">
        <v>63</v>
      </c>
      <c r="E249" s="250">
        <v>68</v>
      </c>
      <c r="F249" s="250">
        <v>66</v>
      </c>
      <c r="G249" s="250">
        <v>72</v>
      </c>
      <c r="H249" s="250">
        <v>151</v>
      </c>
      <c r="I249" s="250">
        <v>151</v>
      </c>
      <c r="J249" s="250">
        <v>152</v>
      </c>
      <c r="K249" s="250"/>
      <c r="L249" s="251">
        <v>0</v>
      </c>
    </row>
    <row r="250" spans="2:12" x14ac:dyDescent="0.4">
      <c r="B250" s="244" t="s">
        <v>222</v>
      </c>
      <c r="C250" s="245"/>
      <c r="D250" s="250">
        <v>58</v>
      </c>
      <c r="E250" s="250">
        <v>103</v>
      </c>
      <c r="F250" s="250">
        <v>102</v>
      </c>
      <c r="G250" s="250">
        <v>166</v>
      </c>
      <c r="H250" s="250">
        <v>193</v>
      </c>
      <c r="I250" s="250">
        <v>194</v>
      </c>
      <c r="J250" s="250">
        <v>190</v>
      </c>
      <c r="K250" s="250"/>
      <c r="L250" s="251">
        <v>0</v>
      </c>
    </row>
    <row r="251" spans="2:12" x14ac:dyDescent="0.4">
      <c r="B251" s="244" t="s">
        <v>223</v>
      </c>
      <c r="C251" s="245"/>
      <c r="D251" s="250">
        <v>58</v>
      </c>
      <c r="E251" s="250">
        <v>64</v>
      </c>
      <c r="F251" s="250">
        <v>64</v>
      </c>
      <c r="G251" s="250">
        <v>64</v>
      </c>
      <c r="H251" s="250">
        <v>92</v>
      </c>
      <c r="I251" s="250">
        <v>87</v>
      </c>
      <c r="J251" s="250">
        <v>90</v>
      </c>
      <c r="K251" s="250"/>
      <c r="L251" s="251">
        <v>0</v>
      </c>
    </row>
    <row r="252" spans="2:12" x14ac:dyDescent="0.4">
      <c r="B252" s="244" t="s">
        <v>224</v>
      </c>
      <c r="C252" s="245"/>
      <c r="D252" s="250">
        <v>24</v>
      </c>
      <c r="E252" s="250">
        <v>53</v>
      </c>
      <c r="F252" s="250">
        <v>67</v>
      </c>
      <c r="G252" s="250">
        <v>71</v>
      </c>
      <c r="H252" s="250">
        <v>85</v>
      </c>
      <c r="I252" s="250">
        <v>97</v>
      </c>
      <c r="J252" s="250">
        <v>103</v>
      </c>
      <c r="K252" s="250"/>
      <c r="L252" s="251">
        <v>0</v>
      </c>
    </row>
    <row r="253" spans="2:12" x14ac:dyDescent="0.4">
      <c r="B253" s="244" t="s">
        <v>225</v>
      </c>
      <c r="C253" s="245"/>
      <c r="D253" s="250">
        <v>10</v>
      </c>
      <c r="E253" s="250">
        <v>16</v>
      </c>
      <c r="F253" s="250">
        <v>27</v>
      </c>
      <c r="G253" s="250">
        <v>42</v>
      </c>
      <c r="H253" s="250">
        <v>47</v>
      </c>
      <c r="I253" s="250">
        <v>47</v>
      </c>
      <c r="J253" s="250">
        <v>50</v>
      </c>
      <c r="K253" s="250"/>
      <c r="L253" s="251">
        <v>0</v>
      </c>
    </row>
    <row r="254" spans="2:12" x14ac:dyDescent="0.4">
      <c r="B254" s="244" t="s">
        <v>1060</v>
      </c>
      <c r="C254" s="245"/>
      <c r="D254" s="250">
        <v>33</v>
      </c>
      <c r="E254" s="250">
        <v>57</v>
      </c>
      <c r="F254" s="250">
        <v>57</v>
      </c>
      <c r="G254" s="250">
        <v>61</v>
      </c>
      <c r="H254" s="250">
        <v>65</v>
      </c>
      <c r="I254" s="250">
        <v>72</v>
      </c>
      <c r="J254" s="250">
        <v>78</v>
      </c>
      <c r="K254" s="250"/>
      <c r="L254" s="251">
        <v>0</v>
      </c>
    </row>
    <row r="255" spans="2:12" s="276" customFormat="1" x14ac:dyDescent="0.4">
      <c r="B255" s="222" t="s">
        <v>835</v>
      </c>
      <c r="C255" s="260" t="s">
        <v>1021</v>
      </c>
      <c r="D255" s="261" t="s">
        <v>1129</v>
      </c>
      <c r="E255" s="261" t="s">
        <v>1129</v>
      </c>
      <c r="F255" s="261" t="s">
        <v>1129</v>
      </c>
      <c r="G255" s="261" t="s">
        <v>1129</v>
      </c>
      <c r="H255" s="261" t="s">
        <v>1129</v>
      </c>
      <c r="I255" s="261" t="s">
        <v>1129</v>
      </c>
      <c r="J255" s="261" t="s">
        <v>1129</v>
      </c>
      <c r="K255" s="261"/>
      <c r="L255" s="262">
        <v>0</v>
      </c>
    </row>
    <row r="256" spans="2:12" x14ac:dyDescent="0.4">
      <c r="B256" s="222" t="s">
        <v>1024</v>
      </c>
      <c r="C256" s="235" t="s">
        <v>1027</v>
      </c>
      <c r="D256" s="230" t="s">
        <v>1129</v>
      </c>
      <c r="E256" s="230" t="s">
        <v>1129</v>
      </c>
      <c r="F256" s="230" t="s">
        <v>1129</v>
      </c>
      <c r="G256" s="230" t="s">
        <v>1129</v>
      </c>
      <c r="H256" s="230">
        <v>143</v>
      </c>
      <c r="I256" s="230">
        <v>148</v>
      </c>
      <c r="J256" s="230">
        <v>150</v>
      </c>
      <c r="K256" s="230"/>
      <c r="L256" s="231">
        <v>0</v>
      </c>
    </row>
    <row r="257" spans="2:12" x14ac:dyDescent="0.4">
      <c r="B257" s="222" t="s">
        <v>1056</v>
      </c>
      <c r="C257" s="235"/>
      <c r="D257" s="278" t="s">
        <v>1129</v>
      </c>
      <c r="E257" s="278" t="s">
        <v>1129</v>
      </c>
      <c r="F257" s="278" t="s">
        <v>1129</v>
      </c>
      <c r="G257" s="278" t="s">
        <v>1129</v>
      </c>
      <c r="H257" s="278">
        <v>12</v>
      </c>
      <c r="I257" s="278">
        <v>12</v>
      </c>
      <c r="J257" s="278">
        <v>13</v>
      </c>
      <c r="K257" s="278"/>
      <c r="L257" s="279">
        <v>0</v>
      </c>
    </row>
    <row r="258" spans="2:12" x14ac:dyDescent="0.4">
      <c r="B258" s="222" t="s">
        <v>1054</v>
      </c>
      <c r="C258" s="235" t="s">
        <v>1038</v>
      </c>
      <c r="D258" s="238"/>
      <c r="E258" s="238"/>
      <c r="F258" s="238"/>
      <c r="G258" s="238"/>
      <c r="H258" s="238"/>
      <c r="I258" s="238"/>
      <c r="J258" s="238"/>
      <c r="K258" s="238"/>
      <c r="L258" s="239"/>
    </row>
    <row r="259" spans="2:12" x14ac:dyDescent="0.4">
      <c r="B259" s="244" t="s">
        <v>1032</v>
      </c>
      <c r="C259" s="245"/>
      <c r="D259" s="250">
        <v>3</v>
      </c>
      <c r="E259" s="250">
        <v>57</v>
      </c>
      <c r="F259" s="250">
        <v>133</v>
      </c>
      <c r="G259" s="250">
        <v>176</v>
      </c>
      <c r="H259" s="250">
        <v>177</v>
      </c>
      <c r="I259" s="250">
        <v>175</v>
      </c>
      <c r="J259" s="250">
        <v>170</v>
      </c>
      <c r="K259" s="250"/>
      <c r="L259" s="251">
        <v>0</v>
      </c>
    </row>
    <row r="260" spans="2:12" x14ac:dyDescent="0.4">
      <c r="B260" s="244" t="s">
        <v>1033</v>
      </c>
      <c r="C260" s="245"/>
      <c r="D260" s="250" t="s">
        <v>1129</v>
      </c>
      <c r="E260" s="250" t="s">
        <v>1129</v>
      </c>
      <c r="F260" s="250" t="s">
        <v>1129</v>
      </c>
      <c r="G260" s="250">
        <v>42</v>
      </c>
      <c r="H260" s="250">
        <v>48</v>
      </c>
      <c r="I260" s="250">
        <v>49</v>
      </c>
      <c r="J260" s="250">
        <v>49</v>
      </c>
      <c r="K260" s="250"/>
      <c r="L260" s="251">
        <v>0</v>
      </c>
    </row>
    <row r="261" spans="2:12" x14ac:dyDescent="0.4">
      <c r="B261" s="244" t="s">
        <v>1034</v>
      </c>
      <c r="C261" s="245"/>
      <c r="D261" s="250" t="s">
        <v>1129</v>
      </c>
      <c r="E261" s="250" t="s">
        <v>1129</v>
      </c>
      <c r="F261" s="250" t="s">
        <v>1129</v>
      </c>
      <c r="G261" s="250" t="s">
        <v>1129</v>
      </c>
      <c r="H261" s="250">
        <v>67</v>
      </c>
      <c r="I261" s="250">
        <v>115</v>
      </c>
      <c r="J261" s="250">
        <v>116</v>
      </c>
      <c r="K261" s="250"/>
      <c r="L261" s="251">
        <v>0</v>
      </c>
    </row>
    <row r="262" spans="2:12" x14ac:dyDescent="0.4">
      <c r="B262" s="244" t="s">
        <v>1035</v>
      </c>
      <c r="C262" s="245"/>
      <c r="D262" s="250" t="s">
        <v>1129</v>
      </c>
      <c r="E262" s="250" t="s">
        <v>1129</v>
      </c>
      <c r="F262" s="250" t="s">
        <v>1129</v>
      </c>
      <c r="G262" s="250" t="s">
        <v>1129</v>
      </c>
      <c r="H262" s="250" t="s">
        <v>1129</v>
      </c>
      <c r="I262" s="250">
        <v>9</v>
      </c>
      <c r="J262" s="250">
        <v>17</v>
      </c>
      <c r="K262" s="250"/>
      <c r="L262" s="251">
        <v>0</v>
      </c>
    </row>
    <row r="263" spans="2:12" x14ac:dyDescent="0.4">
      <c r="B263" s="244" t="s">
        <v>1036</v>
      </c>
      <c r="C263" s="245"/>
      <c r="D263" s="250" t="s">
        <v>1129</v>
      </c>
      <c r="E263" s="250" t="s">
        <v>1129</v>
      </c>
      <c r="F263" s="250" t="s">
        <v>1129</v>
      </c>
      <c r="G263" s="250" t="s">
        <v>1129</v>
      </c>
      <c r="H263" s="250" t="s">
        <v>1129</v>
      </c>
      <c r="I263" s="250" t="s">
        <v>1129</v>
      </c>
      <c r="J263" s="250">
        <v>1</v>
      </c>
      <c r="K263" s="250"/>
      <c r="L263" s="251">
        <v>0</v>
      </c>
    </row>
    <row r="264" spans="2:12" x14ac:dyDescent="0.4">
      <c r="B264" s="244" t="s">
        <v>1037</v>
      </c>
      <c r="C264" s="245"/>
      <c r="D264" s="250" t="s">
        <v>1129</v>
      </c>
      <c r="E264" s="250" t="s">
        <v>1129</v>
      </c>
      <c r="F264" s="250" t="s">
        <v>1129</v>
      </c>
      <c r="G264" s="250" t="s">
        <v>1129</v>
      </c>
      <c r="H264" s="250" t="s">
        <v>1129</v>
      </c>
      <c r="I264" s="250" t="s">
        <v>1129</v>
      </c>
      <c r="J264" s="250" t="s">
        <v>1129</v>
      </c>
      <c r="K264" s="250"/>
      <c r="L264" s="251">
        <v>0</v>
      </c>
    </row>
    <row r="265" spans="2:12" x14ac:dyDescent="0.4">
      <c r="B265" s="221" t="s">
        <v>995</v>
      </c>
      <c r="C265" s="234"/>
      <c r="D265" s="228"/>
      <c r="E265" s="228"/>
      <c r="F265" s="228"/>
      <c r="G265" s="228"/>
      <c r="H265" s="228"/>
      <c r="I265" s="228"/>
      <c r="J265" s="228"/>
      <c r="K265" s="228"/>
      <c r="L265" s="229"/>
    </row>
    <row r="266" spans="2:12" x14ac:dyDescent="0.4">
      <c r="B266" s="222" t="s">
        <v>1068</v>
      </c>
      <c r="C266" s="235" t="s">
        <v>1021</v>
      </c>
      <c r="D266" s="230">
        <v>13</v>
      </c>
      <c r="E266" s="230">
        <v>14</v>
      </c>
      <c r="F266" s="230">
        <v>14</v>
      </c>
      <c r="G266" s="230">
        <v>16</v>
      </c>
      <c r="H266" s="230">
        <v>18</v>
      </c>
      <c r="I266" s="230">
        <v>66</v>
      </c>
      <c r="J266" s="230">
        <v>66</v>
      </c>
      <c r="K266" s="261">
        <v>3807</v>
      </c>
      <c r="L266" s="231">
        <v>0</v>
      </c>
    </row>
    <row r="267" spans="2:12" x14ac:dyDescent="0.4">
      <c r="B267" s="224" t="s">
        <v>1071</v>
      </c>
      <c r="C267" s="236" t="s">
        <v>1048</v>
      </c>
      <c r="D267" s="232">
        <v>552</v>
      </c>
      <c r="E267" s="232">
        <v>584</v>
      </c>
      <c r="F267" s="232">
        <v>618</v>
      </c>
      <c r="G267" s="232">
        <v>712</v>
      </c>
      <c r="H267" s="232">
        <v>900</v>
      </c>
      <c r="I267" s="232">
        <v>3385</v>
      </c>
      <c r="J267" s="232">
        <v>3701</v>
      </c>
      <c r="K267" s="232"/>
      <c r="L267" s="233">
        <v>0</v>
      </c>
    </row>
    <row r="268" spans="2:12" x14ac:dyDescent="0.4">
      <c r="B268" s="274" t="s">
        <v>1169</v>
      </c>
    </row>
    <row r="269" spans="2:12" x14ac:dyDescent="0.4">
      <c r="B269" s="274" t="s">
        <v>1170</v>
      </c>
    </row>
    <row r="270" spans="2:12" x14ac:dyDescent="0.4">
      <c r="B270" s="274" t="s">
        <v>1171</v>
      </c>
    </row>
    <row r="271" spans="2:12" x14ac:dyDescent="0.4">
      <c r="B271" s="274" t="s">
        <v>1172</v>
      </c>
    </row>
    <row r="272" spans="2:12" x14ac:dyDescent="0.4">
      <c r="B272" s="274" t="s">
        <v>1173</v>
      </c>
    </row>
    <row r="273" spans="2:2" x14ac:dyDescent="0.4">
      <c r="B273" s="274" t="s">
        <v>1174</v>
      </c>
    </row>
    <row r="274" spans="2:2" x14ac:dyDescent="0.4">
      <c r="B274" s="274" t="s">
        <v>1067</v>
      </c>
    </row>
    <row r="275" spans="2:2" x14ac:dyDescent="0.4">
      <c r="B275" s="274" t="s">
        <v>1063</v>
      </c>
    </row>
    <row r="276" spans="2:2" x14ac:dyDescent="0.4">
      <c r="B276" s="274" t="s">
        <v>1064</v>
      </c>
    </row>
    <row r="277" spans="2:2" x14ac:dyDescent="0.4">
      <c r="B277" s="274" t="s">
        <v>1065</v>
      </c>
    </row>
    <row r="278" spans="2:2" x14ac:dyDescent="0.4">
      <c r="B278" s="274" t="s">
        <v>1167</v>
      </c>
    </row>
    <row r="279" spans="2:2" x14ac:dyDescent="0.4">
      <c r="B279" s="274" t="s">
        <v>1168</v>
      </c>
    </row>
    <row r="280" spans="2:2" x14ac:dyDescent="0.4">
      <c r="B280" s="274"/>
    </row>
    <row r="281" spans="2:2" x14ac:dyDescent="0.4">
      <c r="B281" s="285" t="s">
        <v>1082</v>
      </c>
    </row>
    <row r="282" spans="2:2" x14ac:dyDescent="0.4">
      <c r="B282" s="215" t="s">
        <v>1083</v>
      </c>
    </row>
    <row r="283" spans="2:2" x14ac:dyDescent="0.4">
      <c r="B283" s="215" t="s">
        <v>1084</v>
      </c>
    </row>
  </sheetData>
  <phoneticPr fontId="3"/>
  <pageMargins left="0.70866141732283472" right="0.70866141732283472" top="0.74803149606299213" bottom="0.74803149606299213" header="0.31496062992125984" footer="0.31496062992125984"/>
  <pageSetup paperSize="9" scale="41" orientation="portrait" verticalDpi="300" r:id="rId1"/>
  <rowBreaks count="4" manualBreakCount="4">
    <brk id="77" max="12" man="1"/>
    <brk id="137" max="12" man="1"/>
    <brk id="177" max="12" man="1"/>
    <brk id="228" max="12"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7a9b89e-c0b7-4586-9efa-4abcee5fd801" xsi:nil="true"/>
    <lcf76f155ced4ddcb4097134ff3c332f xmlns="e22ed108-2cb9-4db1-9953-51c426ef8f4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85E2A2C2F4A9242A93D3F34C7A4FE1B" ma:contentTypeVersion="18" ma:contentTypeDescription="新しいドキュメントを作成します。" ma:contentTypeScope="" ma:versionID="6e17e405ce805dd664cd6c18688acfb4">
  <xsd:schema xmlns:xsd="http://www.w3.org/2001/XMLSchema" xmlns:xs="http://www.w3.org/2001/XMLSchema" xmlns:p="http://schemas.microsoft.com/office/2006/metadata/properties" xmlns:ns2="e22ed108-2cb9-4db1-9953-51c426ef8f4d" xmlns:ns3="77a9b89e-c0b7-4586-9efa-4abcee5fd801" targetNamespace="http://schemas.microsoft.com/office/2006/metadata/properties" ma:root="true" ma:fieldsID="46678f8cf8a43df384f09e717a5a8e1c" ns2:_="" ns3:_="">
    <xsd:import namespace="e22ed108-2cb9-4db1-9953-51c426ef8f4d"/>
    <xsd:import namespace="77a9b89e-c0b7-4586-9efa-4abcee5fd80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2ed108-2cb9-4db1-9953-51c426ef8f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b0317bbc-3d60-4c0b-b94f-1f0a0a452b1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7a9b89e-c0b7-4586-9efa-4abcee5fd80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db2fe5d7-de7b-4e4d-82a9-15c5d0f0e87b}" ma:internalName="TaxCatchAll" ma:showField="CatchAllData" ma:web="77a9b89e-c0b7-4586-9efa-4abcee5fd8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9425C9-093A-47B5-9776-A08406C0211D}">
  <ds:schemaRefs>
    <ds:schemaRef ds:uri="http://schemas.microsoft.com/office/2006/metadata/properties"/>
    <ds:schemaRef ds:uri="http://schemas.microsoft.com/office/infopath/2007/PartnerControls"/>
    <ds:schemaRef ds:uri="77a9b89e-c0b7-4586-9efa-4abcee5fd801"/>
    <ds:schemaRef ds:uri="e22ed108-2cb9-4db1-9953-51c426ef8f4d"/>
  </ds:schemaRefs>
</ds:datastoreItem>
</file>

<file path=customXml/itemProps2.xml><?xml version="1.0" encoding="utf-8"?>
<ds:datastoreItem xmlns:ds="http://schemas.openxmlformats.org/officeDocument/2006/customXml" ds:itemID="{3BB1D0E9-48F1-4DEB-8974-C41DBBB47417}">
  <ds:schemaRefs>
    <ds:schemaRef ds:uri="http://schemas.microsoft.com/sharepoint/v3/contenttype/forms"/>
  </ds:schemaRefs>
</ds:datastoreItem>
</file>

<file path=customXml/itemProps3.xml><?xml version="1.0" encoding="utf-8"?>
<ds:datastoreItem xmlns:ds="http://schemas.openxmlformats.org/officeDocument/2006/customXml" ds:itemID="{A5BD245E-EF55-4CBF-AF90-A53BEDB8D7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2ed108-2cb9-4db1-9953-51c426ef8f4d"/>
    <ds:schemaRef ds:uri="77a9b89e-c0b7-4586-9efa-4abcee5fd8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88</vt:i4>
      </vt:variant>
    </vt:vector>
  </HeadingPairs>
  <TitlesOfParts>
    <vt:vector size="188" baseType="lpstr">
      <vt:lpstr>21Q4⇒</vt:lpstr>
      <vt:lpstr>21Q4_パラメータ設定</vt:lpstr>
      <vt:lpstr>21Q4_表紙</vt:lpstr>
      <vt:lpstr>21Q4_P1</vt:lpstr>
      <vt:lpstr>21Q4_P2</vt:lpstr>
      <vt:lpstr>21Q4_P3</vt:lpstr>
      <vt:lpstr>21Q4_P4</vt:lpstr>
      <vt:lpstr>21Q4_P5</vt:lpstr>
      <vt:lpstr>21Q4_P6</vt:lpstr>
      <vt:lpstr>21Q4_P7</vt:lpstr>
      <vt:lpstr>21Q4_P8</vt:lpstr>
      <vt:lpstr>21Q4_P9</vt:lpstr>
      <vt:lpstr>21Q4_P10</vt:lpstr>
      <vt:lpstr>21Q4_裏表紙</vt:lpstr>
      <vt:lpstr>22Q1⇒</vt:lpstr>
      <vt:lpstr>22Q1_パラメータ設定</vt:lpstr>
      <vt:lpstr>22Q1_表紙</vt:lpstr>
      <vt:lpstr>22Q1_P1</vt:lpstr>
      <vt:lpstr>22Q1_P2</vt:lpstr>
      <vt:lpstr>22Q1_P3</vt:lpstr>
      <vt:lpstr>22Q1_P4</vt:lpstr>
      <vt:lpstr>22Q1_P5</vt:lpstr>
      <vt:lpstr>22Q1_P6</vt:lpstr>
      <vt:lpstr>22Q1_P7</vt:lpstr>
      <vt:lpstr>22Q1_P8</vt:lpstr>
      <vt:lpstr>22Q1_P9</vt:lpstr>
      <vt:lpstr>22Q1_P10</vt:lpstr>
      <vt:lpstr>22Q1_裏表紙</vt:lpstr>
      <vt:lpstr>22Q2⇒</vt:lpstr>
      <vt:lpstr>22Q2_パラメータ設定</vt:lpstr>
      <vt:lpstr>22Q2_表紙</vt:lpstr>
      <vt:lpstr>22Q2_P1</vt:lpstr>
      <vt:lpstr>22Q2_P2</vt:lpstr>
      <vt:lpstr>22Q2_P3</vt:lpstr>
      <vt:lpstr>22Q2_P4</vt:lpstr>
      <vt:lpstr>22Q2_P5</vt:lpstr>
      <vt:lpstr>22Q2_P6</vt:lpstr>
      <vt:lpstr>22Q2_P7</vt:lpstr>
      <vt:lpstr>22Q2_P8</vt:lpstr>
      <vt:lpstr>22Q2_P9</vt:lpstr>
      <vt:lpstr>22Q2_P10</vt:lpstr>
      <vt:lpstr>22Q2_裏表紙</vt:lpstr>
      <vt:lpstr>22Q3⇒</vt:lpstr>
      <vt:lpstr>22Q3_パラメータ設定</vt:lpstr>
      <vt:lpstr>22Q3_表紙</vt:lpstr>
      <vt:lpstr>22Q3_P1</vt:lpstr>
      <vt:lpstr>22Q3_P2</vt:lpstr>
      <vt:lpstr>22Q3_P3</vt:lpstr>
      <vt:lpstr>22Q3_P4</vt:lpstr>
      <vt:lpstr>22Q3_P5</vt:lpstr>
      <vt:lpstr>22Q3_P6</vt:lpstr>
      <vt:lpstr>22Q3_P7</vt:lpstr>
      <vt:lpstr>22Q3_P8</vt:lpstr>
      <vt:lpstr>22Q3_P9</vt:lpstr>
      <vt:lpstr>22Q3_P10</vt:lpstr>
      <vt:lpstr>22Q3_裏表紙</vt:lpstr>
      <vt:lpstr>22Q4⇒</vt:lpstr>
      <vt:lpstr>22Q4_パラメータ設定</vt:lpstr>
      <vt:lpstr>22Q4_表紙</vt:lpstr>
      <vt:lpstr>22Q4_P2</vt:lpstr>
      <vt:lpstr>22Q4_P3</vt:lpstr>
      <vt:lpstr>22Q4_P4</vt:lpstr>
      <vt:lpstr>22Q4_P5</vt:lpstr>
      <vt:lpstr>22Q4_P6</vt:lpstr>
      <vt:lpstr>22Q4_P7</vt:lpstr>
      <vt:lpstr>22Q4_P8</vt:lpstr>
      <vt:lpstr>22Q4_P9</vt:lpstr>
      <vt:lpstr>22Q4_P10</vt:lpstr>
      <vt:lpstr>22Q4_裏表紙</vt:lpstr>
      <vt:lpstr>23Q1⇒</vt:lpstr>
      <vt:lpstr>23Q1_パラメータ設定</vt:lpstr>
      <vt:lpstr>23Q1_表紙</vt:lpstr>
      <vt:lpstr>23Q1_P1</vt:lpstr>
      <vt:lpstr>23Q1_P2</vt:lpstr>
      <vt:lpstr>23Q1_P3</vt:lpstr>
      <vt:lpstr>23Q1_P4</vt:lpstr>
      <vt:lpstr>23Q1_P5</vt:lpstr>
      <vt:lpstr>23Q1_P6</vt:lpstr>
      <vt:lpstr>23Q1_P7</vt:lpstr>
      <vt:lpstr>23Q1_P8</vt:lpstr>
      <vt:lpstr>23Q1_P9</vt:lpstr>
      <vt:lpstr>23Q1_P10</vt:lpstr>
      <vt:lpstr>23Q1_裏表紙</vt:lpstr>
      <vt:lpstr>23Q2⇒</vt:lpstr>
      <vt:lpstr>マニュアル</vt:lpstr>
      <vt:lpstr>23Q2_パラメータ設定</vt:lpstr>
      <vt:lpstr>23Q2_表紙</vt:lpstr>
      <vt:lpstr>23Q2_P3</vt:lpstr>
      <vt:lpstr>23Q2_P4</vt:lpstr>
      <vt:lpstr>23Q2_P5</vt:lpstr>
      <vt:lpstr>23Q2_P6</vt:lpstr>
      <vt:lpstr>23Q2_P7</vt:lpstr>
      <vt:lpstr>23Q2_P8</vt:lpstr>
      <vt:lpstr>23Q2_P9</vt:lpstr>
      <vt:lpstr>23Q2_P10</vt:lpstr>
      <vt:lpstr>23Q2_裏表紙</vt:lpstr>
      <vt:lpstr>Yearly_JP</vt:lpstr>
      <vt:lpstr>Quarterly_JP</vt:lpstr>
      <vt:lpstr>Yearly_EN</vt:lpstr>
      <vt:lpstr>Quarterly_EN</vt:lpstr>
      <vt:lpstr>'21Q4_P1'!Print_Area</vt:lpstr>
      <vt:lpstr>'21Q4_P10'!Print_Area</vt:lpstr>
      <vt:lpstr>'21Q4_P2'!Print_Area</vt:lpstr>
      <vt:lpstr>'21Q4_P3'!Print_Area</vt:lpstr>
      <vt:lpstr>'21Q4_P4'!Print_Area</vt:lpstr>
      <vt:lpstr>'21Q4_P5'!Print_Area</vt:lpstr>
      <vt:lpstr>'21Q4_P6'!Print_Area</vt:lpstr>
      <vt:lpstr>'21Q4_P7'!Print_Area</vt:lpstr>
      <vt:lpstr>'21Q4_P8'!Print_Area</vt:lpstr>
      <vt:lpstr>'21Q4_P9'!Print_Area</vt:lpstr>
      <vt:lpstr>'21Q4_表紙'!Print_Area</vt:lpstr>
      <vt:lpstr>'21Q4_裏表紙'!Print_Area</vt:lpstr>
      <vt:lpstr>'22Q1_P1'!Print_Area</vt:lpstr>
      <vt:lpstr>'22Q1_P10'!Print_Area</vt:lpstr>
      <vt:lpstr>'22Q1_P2'!Print_Area</vt:lpstr>
      <vt:lpstr>'22Q1_P3'!Print_Area</vt:lpstr>
      <vt:lpstr>'22Q1_P4'!Print_Area</vt:lpstr>
      <vt:lpstr>'22Q1_P5'!Print_Area</vt:lpstr>
      <vt:lpstr>'22Q1_P6'!Print_Area</vt:lpstr>
      <vt:lpstr>'22Q1_P7'!Print_Area</vt:lpstr>
      <vt:lpstr>'22Q1_P8'!Print_Area</vt:lpstr>
      <vt:lpstr>'22Q1_P9'!Print_Area</vt:lpstr>
      <vt:lpstr>'22Q1_表紙'!Print_Area</vt:lpstr>
      <vt:lpstr>'22Q1_裏表紙'!Print_Area</vt:lpstr>
      <vt:lpstr>'22Q2_P1'!Print_Area</vt:lpstr>
      <vt:lpstr>'22Q2_P10'!Print_Area</vt:lpstr>
      <vt:lpstr>'22Q2_P2'!Print_Area</vt:lpstr>
      <vt:lpstr>'22Q2_P3'!Print_Area</vt:lpstr>
      <vt:lpstr>'22Q2_P4'!Print_Area</vt:lpstr>
      <vt:lpstr>'22Q2_P5'!Print_Area</vt:lpstr>
      <vt:lpstr>'22Q2_P6'!Print_Area</vt:lpstr>
      <vt:lpstr>'22Q2_P7'!Print_Area</vt:lpstr>
      <vt:lpstr>'22Q2_P8'!Print_Area</vt:lpstr>
      <vt:lpstr>'22Q2_P9'!Print_Area</vt:lpstr>
      <vt:lpstr>'22Q2_表紙'!Print_Area</vt:lpstr>
      <vt:lpstr>'22Q2_裏表紙'!Print_Area</vt:lpstr>
      <vt:lpstr>'22Q3_P1'!Print_Area</vt:lpstr>
      <vt:lpstr>'22Q3_P10'!Print_Area</vt:lpstr>
      <vt:lpstr>'22Q3_P2'!Print_Area</vt:lpstr>
      <vt:lpstr>'22Q3_P3'!Print_Area</vt:lpstr>
      <vt:lpstr>'22Q3_P4'!Print_Area</vt:lpstr>
      <vt:lpstr>'22Q3_P5'!Print_Area</vt:lpstr>
      <vt:lpstr>'22Q3_P6'!Print_Area</vt:lpstr>
      <vt:lpstr>'22Q3_P7'!Print_Area</vt:lpstr>
      <vt:lpstr>'22Q3_P8'!Print_Area</vt:lpstr>
      <vt:lpstr>'22Q3_P9'!Print_Area</vt:lpstr>
      <vt:lpstr>'22Q3_表紙'!Print_Area</vt:lpstr>
      <vt:lpstr>'22Q3_裏表紙'!Print_Area</vt:lpstr>
      <vt:lpstr>'22Q4_P10'!Print_Area</vt:lpstr>
      <vt:lpstr>'22Q4_P2'!Print_Area</vt:lpstr>
      <vt:lpstr>'22Q4_P3'!Print_Area</vt:lpstr>
      <vt:lpstr>'22Q4_P4'!Print_Area</vt:lpstr>
      <vt:lpstr>'22Q4_P5'!Print_Area</vt:lpstr>
      <vt:lpstr>'22Q4_P6'!Print_Area</vt:lpstr>
      <vt:lpstr>'22Q4_P7'!Print_Area</vt:lpstr>
      <vt:lpstr>'22Q4_P8'!Print_Area</vt:lpstr>
      <vt:lpstr>'22Q4_P9'!Print_Area</vt:lpstr>
      <vt:lpstr>'22Q4_表紙'!Print_Area</vt:lpstr>
      <vt:lpstr>'22Q4_裏表紙'!Print_Area</vt:lpstr>
      <vt:lpstr>'23Q1_P1'!Print_Area</vt:lpstr>
      <vt:lpstr>'23Q1_P10'!Print_Area</vt:lpstr>
      <vt:lpstr>'23Q1_P2'!Print_Area</vt:lpstr>
      <vt:lpstr>'23Q1_P3'!Print_Area</vt:lpstr>
      <vt:lpstr>'23Q1_P4'!Print_Area</vt:lpstr>
      <vt:lpstr>'23Q1_P5'!Print_Area</vt:lpstr>
      <vt:lpstr>'23Q1_P6'!Print_Area</vt:lpstr>
      <vt:lpstr>'23Q1_P7'!Print_Area</vt:lpstr>
      <vt:lpstr>'23Q1_P8'!Print_Area</vt:lpstr>
      <vt:lpstr>'23Q1_P9'!Print_Area</vt:lpstr>
      <vt:lpstr>'23Q1_表紙'!Print_Area</vt:lpstr>
      <vt:lpstr>'23Q1_裏表紙'!Print_Area</vt:lpstr>
      <vt:lpstr>'23Q2_P10'!Print_Area</vt:lpstr>
      <vt:lpstr>'23Q2_P3'!Print_Area</vt:lpstr>
      <vt:lpstr>'23Q2_P4'!Print_Area</vt:lpstr>
      <vt:lpstr>'23Q2_P5'!Print_Area</vt:lpstr>
      <vt:lpstr>'23Q2_P6'!Print_Area</vt:lpstr>
      <vt:lpstr>'23Q2_P7'!Print_Area</vt:lpstr>
      <vt:lpstr>'23Q2_P8'!Print_Area</vt:lpstr>
      <vt:lpstr>'23Q2_P9'!Print_Area</vt:lpstr>
      <vt:lpstr>'23Q2_表紙'!Print_Area</vt:lpstr>
      <vt:lpstr>'23Q2_裏表紙'!Print_Area</vt:lpstr>
      <vt:lpstr>Quarterly_JP!Print_Area</vt:lpstr>
      <vt:lpstr>Yearly_EN!Print_Area</vt:lpstr>
      <vt:lpstr>Yearly_JP!Print_Area</vt:lpstr>
      <vt:lpstr>Quarterly_EN!Print_Titles</vt:lpstr>
      <vt:lpstr>Quarterly_JP!Print_Titles</vt:lpstr>
      <vt:lpstr>Yearly_EN!Print_Titles</vt:lpstr>
      <vt:lpstr>Yearly_JP!Print_Titles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奥村 真之介</dc:creator>
  <cp:lastModifiedBy>奥村 真之介</cp:lastModifiedBy>
  <cp:lastPrinted>2024-05-08T14:20:20Z</cp:lastPrinted>
  <dcterms:created xsi:type="dcterms:W3CDTF">2015-06-05T18:19:34Z</dcterms:created>
  <dcterms:modified xsi:type="dcterms:W3CDTF">2024-05-09T02:15:53Z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0x010100785E2A2C2F4A9242A93D3F34C7A4FE1B</vt:lpwstr>
  </property>
  <property fmtid="{D5CDD505-2E9C-101B-9397-08002B2CF9AE}" pid="3" name="MediaServiceImageTags">
    <vt:lpwstr/>
  </property>
</Properties>
</file>